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comments2.xml" ContentType="application/vnd.openxmlformats-officedocument.spreadsheetml.comments+xml"/>
  <Override PartName="/xl/drawings/drawing7.xml" ContentType="application/vnd.openxmlformats-officedocument.drawing+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comments4.xml" ContentType="application/vnd.openxmlformats-officedocument.spreadsheetml.comments+xml"/>
  <Override PartName="/xl/drawings/drawing9.xml" ContentType="application/vnd.openxmlformats-officedocument.drawing+xml"/>
  <Override PartName="/xl/tables/table9.xml" ContentType="application/vnd.openxmlformats-officedocument.spreadsheetml.table+xml"/>
  <Override PartName="/xl/comments5.xml" ContentType="application/vnd.openxmlformats-officedocument.spreadsheetml.comments+xml"/>
  <Override PartName="/xl/drawings/drawing10.xml" ContentType="application/vnd.openxmlformats-officedocument.drawing+xml"/>
  <Override PartName="/xl/tables/table10.xml" ContentType="application/vnd.openxmlformats-officedocument.spreadsheetml.table+xml"/>
  <Override PartName="/xl/comments6.xml" ContentType="application/vnd.openxmlformats-officedocument.spreadsheetml.comments+xml"/>
  <Override PartName="/xl/drawings/drawing11.xml" ContentType="application/vnd.openxmlformats-officedocument.drawing+xml"/>
  <Override PartName="/xl/tables/table11.xml" ContentType="application/vnd.openxmlformats-officedocument.spreadsheetml.table+xml"/>
  <Override PartName="/xl/comments7.xml" ContentType="application/vnd.openxmlformats-officedocument.spreadsheetml.comments+xml"/>
  <Override PartName="/xl/drawings/drawing12.xml" ContentType="application/vnd.openxmlformats-officedocument.drawing+xml"/>
  <Override PartName="/xl/tables/table12.xml" ContentType="application/vnd.openxmlformats-officedocument.spreadsheetml.table+xml"/>
  <Override PartName="/xl/drawings/drawing13.xml" ContentType="application/vnd.openxmlformats-officedocument.drawing+xml"/>
  <Override PartName="/xl/ctrlProps/ctrlProp1.xml" ContentType="application/vnd.ms-excel.controlproperties+xml"/>
  <Override PartName="/xl/drawings/drawing14.xml" ContentType="application/vnd.openxmlformats-officedocument.drawing+xml"/>
  <Override PartName="/xl/ctrlProps/ctrlProp2.xml" ContentType="application/vnd.ms-excel.controlproperties+xml"/>
  <Override PartName="/xl/drawings/drawing15.xml" ContentType="application/vnd.openxmlformats-officedocument.drawing+xml"/>
  <Override PartName="/xl/ctrlProps/ctrlProp3.xml" ContentType="application/vnd.ms-excel.controlproperties+xml"/>
  <Override PartName="/xl/drawings/drawing16.xml" ContentType="application/vnd.openxmlformats-officedocument.drawing+xml"/>
  <Override PartName="/xl/ctrlProps/ctrlProp4.xml" ContentType="application/vnd.ms-excel.controlproperties+xml"/>
  <Override PartName="/xl/drawings/drawing17.xml" ContentType="application/vnd.openxmlformats-officedocument.drawing+xml"/>
  <Override PartName="/xl/ctrlProps/ctrlProp5.xml" ContentType="application/vnd.ms-excel.controlproperties+xml"/>
  <Override PartName="/xl/comments8.xml" ContentType="application/vnd.openxmlformats-officedocument.spreadsheetml.comments+xml"/>
  <Override PartName="/xl/drawings/drawing18.xml" ContentType="application/vnd.openxmlformats-officedocument.drawing+xml"/>
  <Override PartName="/xl/ctrlProps/ctrlProp6.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3A0E29F3-AE3F-4068-AC89-088B552E4D5D}" xr6:coauthVersionLast="47" xr6:coauthVersionMax="47" xr10:uidLastSave="{00000000-0000-0000-0000-000000000000}"/>
  <bookViews>
    <workbookView xWindow="-120" yWindow="-120" windowWidth="51840" windowHeight="21120" tabRatio="919" activeTab="10" xr2:uid="{C4F98A60-BE26-49E4-8B31-84369DED5F47}"/>
  </bookViews>
  <sheets>
    <sheet name="Indice" sheetId="28" r:id="rId1"/>
    <sheet name="List" sheetId="238" r:id="rId2"/>
    <sheet name="URL" sheetId="120" r:id="rId3"/>
    <sheet name="Indice Canto" sheetId="1" r:id="rId4"/>
    <sheet name="data-Cantos" sheetId="44" r:id="rId5"/>
    <sheet name="creando Directorios" sheetId="65" r:id="rId6"/>
    <sheet name="Find bk2" sheetId="4" r:id="rId7"/>
    <sheet name="Codigo Canto" sheetId="2" r:id="rId8"/>
    <sheet name="Indice 4Canto" sheetId="397" r:id="rId9"/>
    <sheet name="Categorias (2)" sheetId="396" r:id="rId10"/>
    <sheet name="Categorias " sheetId="398" r:id="rId11"/>
    <sheet name="Categorias--" sheetId="393" r:id="rId12"/>
    <sheet name="Codigo" sheetId="335" r:id="rId13"/>
    <sheet name="Buscador" sheetId="332" r:id="rId14"/>
    <sheet name="Buscador (fail1)" sheetId="331" r:id="rId15"/>
    <sheet name="Buscador (fail2)" sheetId="330" r:id="rId16"/>
    <sheet name="Indice Backups" sheetId="3" r:id="rId17"/>
    <sheet name="Cantos" sheetId="391" r:id="rId18"/>
    <sheet name="DAYENÚ" sheetId="390" r:id="rId19"/>
    <sheet name="DAYENÚ2" sheetId="392" r:id="rId20"/>
    <sheet name="b1" sheetId="394" r:id="rId21"/>
    <sheet name="DE PROFUNDIS" sheetId="395" r:id="rId22"/>
    <sheet name="MARIA, MADRE MÍA" sheetId="389" r:id="rId23"/>
  </sheets>
  <functionGroups builtInGroupCount="19"/>
  <externalReferences>
    <externalReference r:id="rId24"/>
  </externalReferences>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398" l="1"/>
  <c r="C4" i="398"/>
  <c r="C5" i="398"/>
  <c r="C6" i="398"/>
  <c r="C7" i="398"/>
  <c r="C8" i="398"/>
  <c r="C9" i="398"/>
  <c r="C10" i="398"/>
  <c r="C11" i="398"/>
  <c r="C12" i="398"/>
  <c r="C13" i="398"/>
  <c r="C14" i="398"/>
  <c r="C15" i="398"/>
  <c r="C16" i="398"/>
  <c r="C17" i="398"/>
  <c r="C18" i="398"/>
  <c r="C19" i="398"/>
  <c r="C20" i="398"/>
  <c r="C21" i="398"/>
  <c r="C22" i="398"/>
  <c r="C23" i="398"/>
  <c r="C24" i="398"/>
  <c r="C25" i="398"/>
  <c r="C26" i="398"/>
  <c r="C27" i="398"/>
  <c r="C28" i="398"/>
  <c r="C29" i="398"/>
  <c r="C30" i="398"/>
  <c r="C31" i="398"/>
  <c r="C32" i="398"/>
  <c r="C33" i="398"/>
  <c r="C34" i="398"/>
  <c r="C35" i="398"/>
  <c r="C36" i="398"/>
  <c r="C37" i="398"/>
  <c r="C38" i="398"/>
  <c r="C39" i="398"/>
  <c r="C40" i="398"/>
  <c r="C41" i="398"/>
  <c r="C42" i="398"/>
  <c r="C43" i="398"/>
  <c r="C44" i="398"/>
  <c r="C45" i="398"/>
  <c r="C46" i="398"/>
  <c r="C47" i="398"/>
  <c r="C48" i="398"/>
  <c r="C49" i="398"/>
  <c r="C50" i="398"/>
  <c r="C51" i="398"/>
  <c r="C52" i="398"/>
  <c r="C53" i="398"/>
  <c r="C54" i="398"/>
  <c r="C55" i="398"/>
  <c r="C56" i="398"/>
  <c r="C57" i="398"/>
  <c r="C58" i="398"/>
  <c r="C59" i="398"/>
  <c r="C60" i="398"/>
  <c r="C61" i="398"/>
  <c r="C62" i="398"/>
  <c r="C63" i="398"/>
  <c r="C64" i="398"/>
  <c r="C65" i="398"/>
  <c r="C66" i="398"/>
  <c r="C67" i="398"/>
  <c r="C68" i="398"/>
  <c r="C69" i="398"/>
  <c r="C70" i="398"/>
  <c r="C71" i="398"/>
  <c r="C72" i="398"/>
  <c r="C73" i="398"/>
  <c r="C74" i="398"/>
  <c r="C75" i="398"/>
  <c r="C76" i="398"/>
  <c r="C77" i="398"/>
  <c r="C78" i="398"/>
  <c r="C79" i="398"/>
  <c r="C80" i="398"/>
  <c r="C81" i="398"/>
  <c r="C82" i="398"/>
  <c r="C83" i="398"/>
  <c r="C84" i="398"/>
  <c r="C85" i="398"/>
  <c r="C86" i="398"/>
  <c r="C87" i="398"/>
  <c r="C88" i="398"/>
  <c r="C89" i="398"/>
  <c r="C90" i="398"/>
  <c r="C91" i="398"/>
  <c r="C92" i="398"/>
  <c r="C93" i="398"/>
  <c r="C94" i="398"/>
  <c r="C95" i="398"/>
  <c r="C96" i="398"/>
  <c r="C97" i="398"/>
  <c r="C98" i="398"/>
  <c r="C99" i="398"/>
  <c r="C100" i="398"/>
  <c r="C101" i="398"/>
  <c r="C102" i="398"/>
  <c r="C103" i="398"/>
  <c r="C104" i="398"/>
  <c r="C105" i="398"/>
  <c r="C106" i="398"/>
  <c r="C107" i="398"/>
  <c r="C108" i="398"/>
  <c r="C109" i="398"/>
  <c r="C110" i="398"/>
  <c r="C111" i="398"/>
  <c r="C112" i="398"/>
  <c r="C113" i="398"/>
  <c r="C114" i="398"/>
  <c r="C115" i="398"/>
  <c r="C116" i="398"/>
  <c r="C117" i="398"/>
  <c r="C118" i="398"/>
  <c r="C119" i="398"/>
  <c r="C120" i="398"/>
  <c r="C121" i="398"/>
  <c r="C122" i="398"/>
  <c r="C123" i="398"/>
  <c r="C124" i="398"/>
  <c r="C125" i="398"/>
  <c r="C126" i="398"/>
  <c r="C127" i="398"/>
  <c r="C128" i="398"/>
  <c r="C129" i="398"/>
  <c r="C130" i="398"/>
  <c r="C131" i="398"/>
  <c r="C132" i="398"/>
  <c r="C133" i="398"/>
  <c r="C134" i="398"/>
  <c r="C135" i="398"/>
  <c r="C136" i="398"/>
  <c r="C137" i="398"/>
  <c r="C138" i="398"/>
  <c r="C139" i="398"/>
  <c r="C140" i="398"/>
  <c r="C141" i="398"/>
  <c r="C142" i="398"/>
  <c r="C143" i="398"/>
  <c r="C144" i="398"/>
  <c r="C145" i="398"/>
  <c r="C146" i="398"/>
  <c r="C147" i="398"/>
  <c r="C148" i="398"/>
  <c r="C149" i="398"/>
  <c r="C150" i="398"/>
  <c r="C151" i="398"/>
  <c r="C152" i="398"/>
  <c r="C153" i="398"/>
  <c r="C154" i="398"/>
  <c r="C155" i="398"/>
  <c r="C156" i="398"/>
  <c r="C157" i="398"/>
  <c r="C158" i="398"/>
  <c r="C159" i="398"/>
  <c r="C160" i="398"/>
  <c r="C161" i="398"/>
  <c r="C162" i="398"/>
  <c r="C163" i="398"/>
  <c r="C164" i="398"/>
  <c r="C165" i="398"/>
  <c r="C166" i="398"/>
  <c r="C167" i="398"/>
  <c r="C168" i="398"/>
  <c r="C169" i="398"/>
  <c r="C170" i="398"/>
  <c r="C171" i="398"/>
  <c r="C172" i="398"/>
  <c r="C173" i="398"/>
  <c r="C174" i="398"/>
  <c r="C175" i="398"/>
  <c r="C176" i="398"/>
  <c r="C177" i="398"/>
  <c r="C178" i="398"/>
  <c r="C179" i="398"/>
  <c r="C180" i="398"/>
  <c r="C181" i="398"/>
  <c r="C182" i="398"/>
  <c r="C183" i="398"/>
  <c r="C184" i="398"/>
  <c r="C185" i="398"/>
  <c r="C186" i="398"/>
  <c r="C187" i="398"/>
  <c r="C188" i="398"/>
  <c r="C189" i="398"/>
  <c r="C190" i="398"/>
  <c r="C191" i="398"/>
  <c r="C192" i="398"/>
  <c r="C193" i="398"/>
  <c r="C194" i="398"/>
  <c r="C195" i="398"/>
  <c r="C196" i="398"/>
  <c r="C197" i="398"/>
  <c r="C198" i="398"/>
  <c r="C199" i="398"/>
  <c r="C200" i="398"/>
  <c r="C201" i="398"/>
  <c r="C202" i="398"/>
  <c r="C203" i="398"/>
  <c r="C204" i="398"/>
  <c r="D3" i="398"/>
  <c r="D4" i="398"/>
  <c r="D5" i="398"/>
  <c r="D6" i="398"/>
  <c r="D7" i="398"/>
  <c r="D8" i="398"/>
  <c r="D9" i="398"/>
  <c r="D10" i="398"/>
  <c r="D11" i="398"/>
  <c r="D12" i="398"/>
  <c r="D13" i="398"/>
  <c r="D14" i="398"/>
  <c r="D15" i="398"/>
  <c r="D16" i="398"/>
  <c r="D17" i="398"/>
  <c r="D18" i="398"/>
  <c r="D19" i="398"/>
  <c r="D20" i="398"/>
  <c r="D21" i="398"/>
  <c r="D22" i="398"/>
  <c r="D23" i="398"/>
  <c r="D24" i="398"/>
  <c r="D25" i="398"/>
  <c r="D26" i="398"/>
  <c r="D27" i="398"/>
  <c r="D28" i="398"/>
  <c r="D29" i="398"/>
  <c r="D30" i="398"/>
  <c r="D31" i="398"/>
  <c r="D32" i="398"/>
  <c r="D33" i="398"/>
  <c r="D34" i="398"/>
  <c r="D35" i="398"/>
  <c r="D36" i="398"/>
  <c r="D37" i="398"/>
  <c r="D38" i="398"/>
  <c r="D39" i="398"/>
  <c r="D40" i="398"/>
  <c r="D41" i="398"/>
  <c r="D42" i="398"/>
  <c r="D43" i="398"/>
  <c r="D44" i="398"/>
  <c r="D45" i="398"/>
  <c r="D46" i="398"/>
  <c r="D47" i="398"/>
  <c r="D48" i="398"/>
  <c r="D49" i="398"/>
  <c r="D50" i="398"/>
  <c r="D51" i="398"/>
  <c r="D52" i="398"/>
  <c r="D53" i="398"/>
  <c r="D54" i="398"/>
  <c r="D55" i="398"/>
  <c r="D56" i="398"/>
  <c r="D57" i="398"/>
  <c r="D58" i="398"/>
  <c r="D59" i="398"/>
  <c r="D60" i="398"/>
  <c r="D61" i="398"/>
  <c r="D62" i="398"/>
  <c r="D63" i="398"/>
  <c r="D64" i="398"/>
  <c r="D65" i="398"/>
  <c r="D66" i="398"/>
  <c r="D67" i="398"/>
  <c r="D68" i="398"/>
  <c r="D69" i="398"/>
  <c r="D70" i="398"/>
  <c r="D71" i="398"/>
  <c r="D72" i="398"/>
  <c r="D73" i="398"/>
  <c r="D74" i="398"/>
  <c r="D75" i="398"/>
  <c r="D76" i="398"/>
  <c r="D77" i="398"/>
  <c r="D78" i="398"/>
  <c r="D79" i="398"/>
  <c r="D80" i="398"/>
  <c r="D81" i="398"/>
  <c r="D82" i="398"/>
  <c r="D83" i="398"/>
  <c r="D84" i="398"/>
  <c r="D85" i="398"/>
  <c r="D86" i="398"/>
  <c r="D87" i="398"/>
  <c r="D88" i="398"/>
  <c r="D89" i="398"/>
  <c r="D90" i="398"/>
  <c r="D91" i="398"/>
  <c r="D92" i="398"/>
  <c r="D93" i="398"/>
  <c r="D94" i="398"/>
  <c r="D95" i="398"/>
  <c r="D96" i="398"/>
  <c r="D97" i="398"/>
  <c r="D98" i="398"/>
  <c r="D99" i="398"/>
  <c r="D100" i="398"/>
  <c r="D101" i="398"/>
  <c r="D102" i="398"/>
  <c r="D103" i="398"/>
  <c r="D104" i="398"/>
  <c r="D105" i="398"/>
  <c r="D106" i="398"/>
  <c r="D107" i="398"/>
  <c r="D108" i="398"/>
  <c r="D109" i="398"/>
  <c r="D110" i="398"/>
  <c r="D111" i="398"/>
  <c r="D112" i="398"/>
  <c r="D113" i="398"/>
  <c r="D114" i="398"/>
  <c r="D115" i="398"/>
  <c r="D116" i="398"/>
  <c r="D117" i="398"/>
  <c r="D118" i="398"/>
  <c r="D119" i="398"/>
  <c r="D120" i="398"/>
  <c r="D121" i="398"/>
  <c r="D122" i="398"/>
  <c r="D123" i="398"/>
  <c r="D124" i="398"/>
  <c r="D125" i="398"/>
  <c r="D126" i="398"/>
  <c r="D127" i="398"/>
  <c r="D128" i="398"/>
  <c r="D129" i="398"/>
  <c r="D130" i="398"/>
  <c r="D131" i="398"/>
  <c r="D132" i="398"/>
  <c r="D133" i="398"/>
  <c r="D134" i="398"/>
  <c r="D135" i="398"/>
  <c r="D136" i="398"/>
  <c r="D137" i="398"/>
  <c r="D138" i="398"/>
  <c r="D139" i="398"/>
  <c r="D140" i="398"/>
  <c r="D141" i="398"/>
  <c r="D142" i="398"/>
  <c r="D143" i="398"/>
  <c r="D144" i="398"/>
  <c r="D145" i="398"/>
  <c r="D146" i="398"/>
  <c r="D147" i="398"/>
  <c r="D148" i="398"/>
  <c r="D149" i="398"/>
  <c r="D150" i="398"/>
  <c r="D151" i="398"/>
  <c r="D152" i="398"/>
  <c r="D153" i="398"/>
  <c r="D154" i="398"/>
  <c r="D155" i="398"/>
  <c r="D156" i="398"/>
  <c r="D157" i="398"/>
  <c r="D158" i="398"/>
  <c r="D159" i="398"/>
  <c r="D160" i="398"/>
  <c r="D161" i="398"/>
  <c r="D162" i="398"/>
  <c r="D163" i="398"/>
  <c r="D164" i="398"/>
  <c r="D165" i="398"/>
  <c r="D166" i="398"/>
  <c r="D167" i="398"/>
  <c r="D168" i="398"/>
  <c r="D169" i="398"/>
  <c r="D170" i="398"/>
  <c r="D171" i="398"/>
  <c r="D172" i="398"/>
  <c r="D173" i="398"/>
  <c r="D174" i="398"/>
  <c r="D175" i="398"/>
  <c r="D176" i="398"/>
  <c r="D177" i="398"/>
  <c r="D178" i="398"/>
  <c r="D179" i="398"/>
  <c r="D180" i="398"/>
  <c r="D181" i="398"/>
  <c r="D182" i="398"/>
  <c r="D183" i="398"/>
  <c r="D184" i="398"/>
  <c r="D185" i="398"/>
  <c r="D186" i="398"/>
  <c r="D187" i="398"/>
  <c r="D188" i="398"/>
  <c r="D189" i="398"/>
  <c r="D190" i="398"/>
  <c r="D191" i="398"/>
  <c r="D192" i="398"/>
  <c r="D193" i="398"/>
  <c r="D194" i="398"/>
  <c r="D195" i="398"/>
  <c r="D196" i="398"/>
  <c r="D197" i="398"/>
  <c r="D198" i="398"/>
  <c r="D199" i="398"/>
  <c r="D200" i="398"/>
  <c r="D201" i="398"/>
  <c r="D202" i="398"/>
  <c r="D203" i="398"/>
  <c r="D204" i="398"/>
  <c r="U3" i="398"/>
  <c r="U4" i="398"/>
  <c r="U5" i="398"/>
  <c r="U6" i="398"/>
  <c r="U7" i="398"/>
  <c r="U8" i="398"/>
  <c r="U9" i="398"/>
  <c r="U10" i="398"/>
  <c r="U11" i="398"/>
  <c r="U12" i="398"/>
  <c r="U13" i="398"/>
  <c r="U14" i="398"/>
  <c r="U15" i="398"/>
  <c r="U16" i="398"/>
  <c r="U17" i="398"/>
  <c r="U18" i="398"/>
  <c r="U19" i="398"/>
  <c r="U20" i="398"/>
  <c r="U21" i="398"/>
  <c r="U22" i="398"/>
  <c r="U23" i="398"/>
  <c r="U24" i="398"/>
  <c r="U25" i="398"/>
  <c r="U26" i="398"/>
  <c r="U27" i="398"/>
  <c r="U28" i="398"/>
  <c r="U29" i="398"/>
  <c r="U30" i="398"/>
  <c r="U31" i="398"/>
  <c r="U32" i="398"/>
  <c r="U33" i="398"/>
  <c r="U34" i="398"/>
  <c r="U35" i="398"/>
  <c r="U36" i="398"/>
  <c r="U37" i="398"/>
  <c r="U38" i="398"/>
  <c r="U39" i="398"/>
  <c r="U40" i="398"/>
  <c r="U41" i="398"/>
  <c r="U42" i="398"/>
  <c r="U43" i="398"/>
  <c r="U44" i="398"/>
  <c r="U45" i="398"/>
  <c r="U46" i="398"/>
  <c r="U47" i="398"/>
  <c r="U48" i="398"/>
  <c r="U49" i="398"/>
  <c r="U50" i="398"/>
  <c r="U51" i="398"/>
  <c r="U52" i="398"/>
  <c r="U53" i="398"/>
  <c r="U54" i="398"/>
  <c r="U55" i="398"/>
  <c r="U56" i="398"/>
  <c r="U57" i="398"/>
  <c r="U58" i="398"/>
  <c r="U59" i="398"/>
  <c r="U60" i="398"/>
  <c r="U61" i="398"/>
  <c r="U62" i="398"/>
  <c r="U63" i="398"/>
  <c r="U64" i="398"/>
  <c r="U65" i="398"/>
  <c r="U66" i="398"/>
  <c r="U67" i="398"/>
  <c r="U68" i="398"/>
  <c r="U69" i="398"/>
  <c r="U70" i="398"/>
  <c r="U71" i="398"/>
  <c r="U72" i="398"/>
  <c r="U73" i="398"/>
  <c r="U74" i="398"/>
  <c r="U75" i="398"/>
  <c r="U76" i="398"/>
  <c r="U77" i="398"/>
  <c r="U78" i="398"/>
  <c r="U79" i="398"/>
  <c r="U80" i="398"/>
  <c r="U81" i="398"/>
  <c r="U82" i="398"/>
  <c r="U83" i="398"/>
  <c r="U84" i="398"/>
  <c r="U85" i="398"/>
  <c r="U86" i="398"/>
  <c r="U87" i="398"/>
  <c r="U88" i="398"/>
  <c r="U89" i="398"/>
  <c r="U90" i="398"/>
  <c r="U91" i="398"/>
  <c r="U92" i="398"/>
  <c r="U93" i="398"/>
  <c r="U94" i="398"/>
  <c r="U95" i="398"/>
  <c r="U96" i="398"/>
  <c r="U97" i="398"/>
  <c r="U98" i="398"/>
  <c r="U99" i="398"/>
  <c r="U100" i="398"/>
  <c r="U101" i="398"/>
  <c r="U102" i="398"/>
  <c r="U103" i="398"/>
  <c r="U104" i="398"/>
  <c r="U105" i="398"/>
  <c r="U106" i="398"/>
  <c r="U107" i="398"/>
  <c r="U108" i="398"/>
  <c r="U109" i="398"/>
  <c r="U110" i="398"/>
  <c r="U111" i="398"/>
  <c r="U112" i="398"/>
  <c r="U113" i="398"/>
  <c r="U114" i="398"/>
  <c r="U115" i="398"/>
  <c r="U116" i="398"/>
  <c r="U117" i="398"/>
  <c r="U118" i="398"/>
  <c r="U119" i="398"/>
  <c r="U120" i="398"/>
  <c r="U121" i="398"/>
  <c r="U122" i="398"/>
  <c r="U123" i="398"/>
  <c r="U124" i="398"/>
  <c r="U125" i="398"/>
  <c r="U126" i="398"/>
  <c r="U127" i="398"/>
  <c r="U128" i="398"/>
  <c r="U129" i="398"/>
  <c r="U130" i="398"/>
  <c r="U131" i="398"/>
  <c r="U132" i="398"/>
  <c r="U133" i="398"/>
  <c r="U134" i="398"/>
  <c r="U135" i="398"/>
  <c r="U136" i="398"/>
  <c r="U137" i="398"/>
  <c r="U138" i="398"/>
  <c r="U139" i="398"/>
  <c r="U140" i="398"/>
  <c r="U141" i="398"/>
  <c r="U142" i="398"/>
  <c r="U143" i="398"/>
  <c r="U144" i="398"/>
  <c r="U145" i="398"/>
  <c r="U146" i="398"/>
  <c r="U147" i="398"/>
  <c r="U148" i="398"/>
  <c r="U149" i="398"/>
  <c r="U150" i="398"/>
  <c r="U151" i="398"/>
  <c r="U152" i="398"/>
  <c r="U153" i="398"/>
  <c r="U154" i="398"/>
  <c r="U155" i="398"/>
  <c r="U156" i="398"/>
  <c r="U157" i="398"/>
  <c r="U158" i="398"/>
  <c r="U159" i="398"/>
  <c r="U160" i="398"/>
  <c r="U161" i="398"/>
  <c r="U162" i="398"/>
  <c r="U163" i="398"/>
  <c r="U164" i="398"/>
  <c r="U165" i="398"/>
  <c r="U166" i="398"/>
  <c r="U167" i="398"/>
  <c r="U168" i="398"/>
  <c r="U169" i="398"/>
  <c r="U170" i="398"/>
  <c r="U171" i="398"/>
  <c r="U172" i="398"/>
  <c r="U173" i="398"/>
  <c r="U174" i="398"/>
  <c r="U175" i="398"/>
  <c r="U176" i="398"/>
  <c r="U177" i="398"/>
  <c r="U178" i="398"/>
  <c r="U179" i="398"/>
  <c r="U180" i="398"/>
  <c r="U181" i="398"/>
  <c r="U182" i="398"/>
  <c r="U183" i="398"/>
  <c r="U184" i="398"/>
  <c r="U185" i="398"/>
  <c r="U186" i="398"/>
  <c r="U187" i="398"/>
  <c r="U188" i="398"/>
  <c r="U189" i="398"/>
  <c r="U190" i="398"/>
  <c r="U191" i="398"/>
  <c r="U192" i="398"/>
  <c r="U193" i="398"/>
  <c r="U194" i="398"/>
  <c r="U195" i="398"/>
  <c r="U196" i="398"/>
  <c r="U197" i="398"/>
  <c r="U198" i="398"/>
  <c r="U199" i="398"/>
  <c r="U200" i="398"/>
  <c r="U201" i="398"/>
  <c r="U202" i="398"/>
  <c r="U203" i="398"/>
  <c r="U204" i="398"/>
  <c r="T3" i="398"/>
  <c r="T4" i="398"/>
  <c r="T5" i="398"/>
  <c r="T6" i="398"/>
  <c r="T7" i="398"/>
  <c r="T8" i="398"/>
  <c r="T9" i="398"/>
  <c r="T10" i="398"/>
  <c r="T11" i="398"/>
  <c r="T12" i="398"/>
  <c r="T13" i="398"/>
  <c r="T14" i="398"/>
  <c r="T15" i="398"/>
  <c r="T16" i="398"/>
  <c r="T17" i="398"/>
  <c r="T18" i="398"/>
  <c r="T19" i="398"/>
  <c r="T20" i="398"/>
  <c r="T21" i="398"/>
  <c r="T22" i="398"/>
  <c r="T23" i="398"/>
  <c r="T24" i="398"/>
  <c r="T25" i="398"/>
  <c r="T26" i="398"/>
  <c r="T27" i="398"/>
  <c r="T28" i="398"/>
  <c r="T29" i="398"/>
  <c r="T30" i="398"/>
  <c r="T31" i="398"/>
  <c r="T32" i="398"/>
  <c r="T33" i="398"/>
  <c r="T34" i="398"/>
  <c r="T35" i="398"/>
  <c r="T36" i="398"/>
  <c r="T37" i="398"/>
  <c r="T38" i="398"/>
  <c r="T39" i="398"/>
  <c r="T40" i="398"/>
  <c r="T41" i="398"/>
  <c r="T42" i="398"/>
  <c r="T43" i="398"/>
  <c r="T44" i="398"/>
  <c r="T45" i="398"/>
  <c r="T46" i="398"/>
  <c r="T47" i="398"/>
  <c r="T48" i="398"/>
  <c r="T49" i="398"/>
  <c r="T50" i="398"/>
  <c r="T51" i="398"/>
  <c r="T52" i="398"/>
  <c r="T53" i="398"/>
  <c r="T54" i="398"/>
  <c r="T55" i="398"/>
  <c r="T56" i="398"/>
  <c r="T57" i="398"/>
  <c r="T58" i="398"/>
  <c r="T59" i="398"/>
  <c r="T60" i="398"/>
  <c r="T61" i="398"/>
  <c r="T62" i="398"/>
  <c r="T63" i="398"/>
  <c r="T64" i="398"/>
  <c r="T65" i="398"/>
  <c r="T66" i="398"/>
  <c r="T67" i="398"/>
  <c r="T68" i="398"/>
  <c r="T69" i="398"/>
  <c r="T70" i="398"/>
  <c r="T71" i="398"/>
  <c r="T72" i="398"/>
  <c r="T73" i="398"/>
  <c r="T74" i="398"/>
  <c r="T75" i="398"/>
  <c r="T76" i="398"/>
  <c r="T77" i="398"/>
  <c r="T78" i="398"/>
  <c r="T79" i="398"/>
  <c r="T80" i="398"/>
  <c r="T81" i="398"/>
  <c r="T82" i="398"/>
  <c r="T83" i="398"/>
  <c r="T84" i="398"/>
  <c r="T85" i="398"/>
  <c r="T86" i="398"/>
  <c r="T87" i="398"/>
  <c r="T88" i="398"/>
  <c r="T89" i="398"/>
  <c r="T90" i="398"/>
  <c r="T91" i="398"/>
  <c r="T92" i="398"/>
  <c r="T93" i="398"/>
  <c r="T94" i="398"/>
  <c r="T95" i="398"/>
  <c r="T96" i="398"/>
  <c r="T97" i="398"/>
  <c r="T98" i="398"/>
  <c r="T99" i="398"/>
  <c r="T100" i="398"/>
  <c r="T101" i="398"/>
  <c r="T102" i="398"/>
  <c r="T103" i="398"/>
  <c r="T104" i="398"/>
  <c r="T105" i="398"/>
  <c r="T106" i="398"/>
  <c r="T107" i="398"/>
  <c r="T108" i="398"/>
  <c r="T109" i="398"/>
  <c r="T110" i="398"/>
  <c r="T111" i="398"/>
  <c r="T112" i="398"/>
  <c r="T113" i="398"/>
  <c r="T114" i="398"/>
  <c r="T115" i="398"/>
  <c r="T116" i="398"/>
  <c r="T117" i="398"/>
  <c r="T118" i="398"/>
  <c r="T119" i="398"/>
  <c r="T120" i="398"/>
  <c r="T121" i="398"/>
  <c r="T122" i="398"/>
  <c r="T123" i="398"/>
  <c r="T124" i="398"/>
  <c r="T125" i="398"/>
  <c r="T126" i="398"/>
  <c r="T127" i="398"/>
  <c r="T128" i="398"/>
  <c r="T129" i="398"/>
  <c r="T130" i="398"/>
  <c r="T131" i="398"/>
  <c r="T132" i="398"/>
  <c r="T133" i="398"/>
  <c r="T134" i="398"/>
  <c r="T135" i="398"/>
  <c r="T136" i="398"/>
  <c r="T137" i="398"/>
  <c r="T138" i="398"/>
  <c r="T139" i="398"/>
  <c r="T140" i="398"/>
  <c r="T141" i="398"/>
  <c r="T142" i="398"/>
  <c r="T143" i="398"/>
  <c r="T144" i="398"/>
  <c r="T145" i="398"/>
  <c r="T146" i="398"/>
  <c r="T147" i="398"/>
  <c r="T148" i="398"/>
  <c r="T149" i="398"/>
  <c r="T150" i="398"/>
  <c r="T151" i="398"/>
  <c r="T152" i="398"/>
  <c r="T153" i="398"/>
  <c r="T154" i="398"/>
  <c r="T155" i="398"/>
  <c r="T156" i="398"/>
  <c r="T157" i="398"/>
  <c r="T158" i="398"/>
  <c r="T159" i="398"/>
  <c r="T160" i="398"/>
  <c r="T161" i="398"/>
  <c r="T162" i="398"/>
  <c r="T163" i="398"/>
  <c r="T164" i="398"/>
  <c r="T165" i="398"/>
  <c r="T166" i="398"/>
  <c r="T167" i="398"/>
  <c r="T168" i="398"/>
  <c r="T169" i="398"/>
  <c r="T170" i="398"/>
  <c r="T171" i="398"/>
  <c r="T172" i="398"/>
  <c r="T173" i="398"/>
  <c r="T174" i="398"/>
  <c r="T175" i="398"/>
  <c r="T176" i="398"/>
  <c r="T177" i="398"/>
  <c r="T178" i="398"/>
  <c r="T179" i="398"/>
  <c r="T180" i="398"/>
  <c r="T181" i="398"/>
  <c r="T182" i="398"/>
  <c r="T183" i="398"/>
  <c r="T184" i="398"/>
  <c r="T185" i="398"/>
  <c r="T186" i="398"/>
  <c r="T187" i="398"/>
  <c r="T188" i="398"/>
  <c r="T189" i="398"/>
  <c r="T190" i="398"/>
  <c r="T191" i="398"/>
  <c r="T192" i="398"/>
  <c r="T193" i="398"/>
  <c r="T194" i="398"/>
  <c r="T195" i="398"/>
  <c r="T196" i="398"/>
  <c r="T197" i="398"/>
  <c r="T198" i="398"/>
  <c r="T199" i="398"/>
  <c r="T200" i="398"/>
  <c r="T201" i="398"/>
  <c r="T202" i="398"/>
  <c r="T203" i="398"/>
  <c r="T204" i="398"/>
  <c r="S3" i="398"/>
  <c r="S4" i="398"/>
  <c r="S5" i="398"/>
  <c r="S6" i="398"/>
  <c r="S7" i="398"/>
  <c r="S8" i="398"/>
  <c r="S9" i="398"/>
  <c r="S10" i="398"/>
  <c r="S11" i="398"/>
  <c r="S12" i="398"/>
  <c r="S13" i="398"/>
  <c r="S14" i="398"/>
  <c r="S15" i="398"/>
  <c r="S16" i="398"/>
  <c r="S17" i="398"/>
  <c r="S18" i="398"/>
  <c r="S19" i="398"/>
  <c r="S20" i="398"/>
  <c r="S21" i="398"/>
  <c r="S22" i="398"/>
  <c r="S23" i="398"/>
  <c r="S24" i="398"/>
  <c r="S25" i="398"/>
  <c r="S26" i="398"/>
  <c r="S27" i="398"/>
  <c r="S28" i="398"/>
  <c r="S29" i="398"/>
  <c r="S30" i="398"/>
  <c r="S31" i="398"/>
  <c r="S32" i="398"/>
  <c r="S33" i="398"/>
  <c r="S34" i="398"/>
  <c r="S35" i="398"/>
  <c r="S36" i="398"/>
  <c r="S37" i="398"/>
  <c r="S38" i="398"/>
  <c r="S39" i="398"/>
  <c r="S40" i="398"/>
  <c r="S41" i="398"/>
  <c r="S42" i="398"/>
  <c r="S43" i="398"/>
  <c r="S44" i="398"/>
  <c r="S45" i="398"/>
  <c r="S46" i="398"/>
  <c r="S47" i="398"/>
  <c r="S48" i="398"/>
  <c r="S49" i="398"/>
  <c r="S50" i="398"/>
  <c r="S51" i="398"/>
  <c r="S52" i="398"/>
  <c r="S53" i="398"/>
  <c r="S54" i="398"/>
  <c r="S55" i="398"/>
  <c r="S56" i="398"/>
  <c r="S57" i="398"/>
  <c r="S58" i="398"/>
  <c r="S59" i="398"/>
  <c r="S60" i="398"/>
  <c r="S61" i="398"/>
  <c r="S62" i="398"/>
  <c r="S63" i="398"/>
  <c r="S64" i="398"/>
  <c r="S65" i="398"/>
  <c r="S66" i="398"/>
  <c r="S67" i="398"/>
  <c r="S68" i="398"/>
  <c r="S69" i="398"/>
  <c r="S70" i="398"/>
  <c r="S71" i="398"/>
  <c r="S72" i="398"/>
  <c r="S73" i="398"/>
  <c r="S74" i="398"/>
  <c r="S75" i="398"/>
  <c r="S76" i="398"/>
  <c r="S77" i="398"/>
  <c r="S78" i="398"/>
  <c r="S79" i="398"/>
  <c r="S80" i="398"/>
  <c r="S81" i="398"/>
  <c r="S82" i="398"/>
  <c r="S83" i="398"/>
  <c r="S84" i="398"/>
  <c r="S85" i="398"/>
  <c r="S86" i="398"/>
  <c r="S87" i="398"/>
  <c r="S88" i="398"/>
  <c r="S89" i="398"/>
  <c r="S90" i="398"/>
  <c r="S91" i="398"/>
  <c r="S92" i="398"/>
  <c r="S93" i="398"/>
  <c r="S94" i="398"/>
  <c r="S95" i="398"/>
  <c r="S96" i="398"/>
  <c r="S97" i="398"/>
  <c r="S98" i="398"/>
  <c r="S99" i="398"/>
  <c r="S100" i="398"/>
  <c r="S101" i="398"/>
  <c r="S102" i="398"/>
  <c r="S103" i="398"/>
  <c r="S104" i="398"/>
  <c r="S105" i="398"/>
  <c r="S106" i="398"/>
  <c r="S107" i="398"/>
  <c r="S108" i="398"/>
  <c r="S109" i="398"/>
  <c r="S110" i="398"/>
  <c r="S111" i="398"/>
  <c r="S112" i="398"/>
  <c r="S113" i="398"/>
  <c r="S114" i="398"/>
  <c r="S115" i="398"/>
  <c r="S116" i="398"/>
  <c r="S117" i="398"/>
  <c r="S118" i="398"/>
  <c r="S119" i="398"/>
  <c r="S120" i="398"/>
  <c r="S121" i="398"/>
  <c r="S122" i="398"/>
  <c r="S123" i="398"/>
  <c r="S124" i="398"/>
  <c r="S125" i="398"/>
  <c r="S126" i="398"/>
  <c r="S127" i="398"/>
  <c r="S128" i="398"/>
  <c r="S129" i="398"/>
  <c r="S130" i="398"/>
  <c r="S131" i="398"/>
  <c r="S132" i="398"/>
  <c r="S133" i="398"/>
  <c r="S134" i="398"/>
  <c r="S135" i="398"/>
  <c r="S136" i="398"/>
  <c r="S137" i="398"/>
  <c r="S138" i="398"/>
  <c r="S139" i="398"/>
  <c r="S140" i="398"/>
  <c r="S141" i="398"/>
  <c r="S142" i="398"/>
  <c r="S143" i="398"/>
  <c r="S144" i="398"/>
  <c r="S145" i="398"/>
  <c r="S146" i="398"/>
  <c r="S147" i="398"/>
  <c r="S148" i="398"/>
  <c r="S149" i="398"/>
  <c r="S150" i="398"/>
  <c r="S151" i="398"/>
  <c r="S152" i="398"/>
  <c r="S153" i="398"/>
  <c r="S154" i="398"/>
  <c r="S155" i="398"/>
  <c r="S156" i="398"/>
  <c r="S157" i="398"/>
  <c r="S158" i="398"/>
  <c r="S159" i="398"/>
  <c r="S160" i="398"/>
  <c r="S161" i="398"/>
  <c r="S162" i="398"/>
  <c r="S163" i="398"/>
  <c r="S164" i="398"/>
  <c r="S165" i="398"/>
  <c r="S166" i="398"/>
  <c r="S167" i="398"/>
  <c r="S168" i="398"/>
  <c r="S169" i="398"/>
  <c r="S170" i="398"/>
  <c r="S171" i="398"/>
  <c r="S172" i="398"/>
  <c r="S173" i="398"/>
  <c r="S174" i="398"/>
  <c r="S175" i="398"/>
  <c r="S176" i="398"/>
  <c r="S177" i="398"/>
  <c r="S178" i="398"/>
  <c r="S179" i="398"/>
  <c r="S180" i="398"/>
  <c r="S181" i="398"/>
  <c r="S182" i="398"/>
  <c r="S183" i="398"/>
  <c r="S184" i="398"/>
  <c r="S185" i="398"/>
  <c r="S186" i="398"/>
  <c r="S187" i="398"/>
  <c r="S188" i="398"/>
  <c r="S189" i="398"/>
  <c r="S190" i="398"/>
  <c r="S191" i="398"/>
  <c r="S192" i="398"/>
  <c r="S193" i="398"/>
  <c r="S194" i="398"/>
  <c r="S195" i="398"/>
  <c r="S196" i="398"/>
  <c r="S197" i="398"/>
  <c r="S198" i="398"/>
  <c r="S199" i="398"/>
  <c r="S200" i="398"/>
  <c r="S201" i="398"/>
  <c r="S202" i="398"/>
  <c r="S203" i="398"/>
  <c r="S204" i="398"/>
  <c r="R3" i="398"/>
  <c r="R4" i="398"/>
  <c r="R5" i="398"/>
  <c r="R6" i="398"/>
  <c r="R7" i="398"/>
  <c r="R8" i="398"/>
  <c r="R9" i="398"/>
  <c r="R10" i="398"/>
  <c r="R11" i="398"/>
  <c r="R12" i="398"/>
  <c r="R13" i="398"/>
  <c r="R14" i="398"/>
  <c r="R15" i="398"/>
  <c r="R16" i="398"/>
  <c r="R17" i="398"/>
  <c r="R18" i="398"/>
  <c r="R19" i="398"/>
  <c r="R20" i="398"/>
  <c r="R21" i="398"/>
  <c r="R22" i="398"/>
  <c r="R23" i="398"/>
  <c r="R24" i="398"/>
  <c r="R25" i="398"/>
  <c r="R26" i="398"/>
  <c r="R27" i="398"/>
  <c r="R28" i="398"/>
  <c r="R29" i="398"/>
  <c r="R30" i="398"/>
  <c r="R31" i="398"/>
  <c r="R32" i="398"/>
  <c r="R33" i="398"/>
  <c r="R34" i="398"/>
  <c r="R35" i="398"/>
  <c r="R36" i="398"/>
  <c r="R37" i="398"/>
  <c r="R38" i="398"/>
  <c r="R39" i="398"/>
  <c r="R40" i="398"/>
  <c r="R41" i="398"/>
  <c r="R42" i="398"/>
  <c r="R43" i="398"/>
  <c r="R44" i="398"/>
  <c r="R45" i="398"/>
  <c r="R46" i="398"/>
  <c r="R47" i="398"/>
  <c r="R48" i="398"/>
  <c r="R49" i="398"/>
  <c r="R50" i="398"/>
  <c r="R51" i="398"/>
  <c r="R52" i="398"/>
  <c r="R53" i="398"/>
  <c r="R54" i="398"/>
  <c r="R55" i="398"/>
  <c r="R56" i="398"/>
  <c r="R57" i="398"/>
  <c r="R58" i="398"/>
  <c r="R59" i="398"/>
  <c r="R60" i="398"/>
  <c r="R61" i="398"/>
  <c r="R62" i="398"/>
  <c r="R63" i="398"/>
  <c r="R64" i="398"/>
  <c r="R65" i="398"/>
  <c r="R66" i="398"/>
  <c r="R67" i="398"/>
  <c r="R68" i="398"/>
  <c r="R69" i="398"/>
  <c r="R70" i="398"/>
  <c r="R71" i="398"/>
  <c r="R72" i="398"/>
  <c r="R73" i="398"/>
  <c r="R74" i="398"/>
  <c r="R75" i="398"/>
  <c r="R76" i="398"/>
  <c r="R77" i="398"/>
  <c r="R78" i="398"/>
  <c r="R79" i="398"/>
  <c r="R80" i="398"/>
  <c r="R81" i="398"/>
  <c r="R82" i="398"/>
  <c r="R83" i="398"/>
  <c r="R84" i="398"/>
  <c r="R85" i="398"/>
  <c r="R86" i="398"/>
  <c r="R87" i="398"/>
  <c r="R88" i="398"/>
  <c r="R89" i="398"/>
  <c r="R90" i="398"/>
  <c r="R91" i="398"/>
  <c r="R92" i="398"/>
  <c r="R93" i="398"/>
  <c r="R94" i="398"/>
  <c r="R95" i="398"/>
  <c r="R96" i="398"/>
  <c r="R97" i="398"/>
  <c r="R98" i="398"/>
  <c r="R99" i="398"/>
  <c r="R100" i="398"/>
  <c r="R101" i="398"/>
  <c r="R102" i="398"/>
  <c r="R103" i="398"/>
  <c r="R104" i="398"/>
  <c r="R105" i="398"/>
  <c r="R106" i="398"/>
  <c r="R107" i="398"/>
  <c r="R108" i="398"/>
  <c r="R109" i="398"/>
  <c r="R110" i="398"/>
  <c r="R111" i="398"/>
  <c r="R112" i="398"/>
  <c r="R113" i="398"/>
  <c r="R114" i="398"/>
  <c r="R115" i="398"/>
  <c r="R116" i="398"/>
  <c r="R117" i="398"/>
  <c r="R118" i="398"/>
  <c r="R119" i="398"/>
  <c r="R120" i="398"/>
  <c r="R121" i="398"/>
  <c r="R122" i="398"/>
  <c r="R123" i="398"/>
  <c r="R124" i="398"/>
  <c r="R125" i="398"/>
  <c r="R126" i="398"/>
  <c r="R127" i="398"/>
  <c r="R128" i="398"/>
  <c r="R129" i="398"/>
  <c r="R130" i="398"/>
  <c r="R131" i="398"/>
  <c r="R132" i="398"/>
  <c r="R133" i="398"/>
  <c r="R134" i="398"/>
  <c r="R135" i="398"/>
  <c r="R136" i="398"/>
  <c r="R137" i="398"/>
  <c r="R138" i="398"/>
  <c r="R139" i="398"/>
  <c r="R140" i="398"/>
  <c r="R141" i="398"/>
  <c r="R142" i="398"/>
  <c r="R143" i="398"/>
  <c r="R144" i="398"/>
  <c r="R145" i="398"/>
  <c r="R146" i="398"/>
  <c r="R147" i="398"/>
  <c r="R148" i="398"/>
  <c r="R149" i="398"/>
  <c r="R150" i="398"/>
  <c r="R151" i="398"/>
  <c r="R152" i="398"/>
  <c r="R153" i="398"/>
  <c r="R154" i="398"/>
  <c r="R155" i="398"/>
  <c r="R156" i="398"/>
  <c r="R157" i="398"/>
  <c r="R158" i="398"/>
  <c r="R159" i="398"/>
  <c r="R160" i="398"/>
  <c r="R161" i="398"/>
  <c r="R162" i="398"/>
  <c r="R163" i="398"/>
  <c r="R164" i="398"/>
  <c r="R165" i="398"/>
  <c r="R166" i="398"/>
  <c r="R167" i="398"/>
  <c r="R168" i="398"/>
  <c r="R169" i="398"/>
  <c r="R170" i="398"/>
  <c r="R171" i="398"/>
  <c r="R172" i="398"/>
  <c r="R173" i="398"/>
  <c r="R174" i="398"/>
  <c r="R175" i="398"/>
  <c r="R176" i="398"/>
  <c r="R177" i="398"/>
  <c r="R178" i="398"/>
  <c r="R179" i="398"/>
  <c r="R180" i="398"/>
  <c r="R181" i="398"/>
  <c r="R182" i="398"/>
  <c r="R183" i="398"/>
  <c r="R184" i="398"/>
  <c r="R185" i="398"/>
  <c r="R186" i="398"/>
  <c r="R187" i="398"/>
  <c r="R188" i="398"/>
  <c r="R189" i="398"/>
  <c r="R190" i="398"/>
  <c r="R191" i="398"/>
  <c r="R192" i="398"/>
  <c r="R193" i="398"/>
  <c r="R194" i="398"/>
  <c r="R195" i="398"/>
  <c r="R196" i="398"/>
  <c r="R197" i="398"/>
  <c r="R198" i="398"/>
  <c r="R199" i="398"/>
  <c r="R200" i="398"/>
  <c r="R201" i="398"/>
  <c r="R202" i="398"/>
  <c r="R203" i="398"/>
  <c r="R204" i="398"/>
  <c r="Q3" i="398"/>
  <c r="Q4" i="398"/>
  <c r="Q5" i="398"/>
  <c r="Q6" i="398"/>
  <c r="Q7" i="398"/>
  <c r="Q8" i="398"/>
  <c r="Q9" i="398"/>
  <c r="Q10" i="398"/>
  <c r="Q11" i="398"/>
  <c r="Q12" i="398"/>
  <c r="Q13" i="398"/>
  <c r="Q14" i="398"/>
  <c r="Q15" i="398"/>
  <c r="Q16" i="398"/>
  <c r="Q17" i="398"/>
  <c r="Q18" i="398"/>
  <c r="Q19" i="398"/>
  <c r="Q20" i="398"/>
  <c r="Q21" i="398"/>
  <c r="Q22" i="398"/>
  <c r="Q23" i="398"/>
  <c r="Q24" i="398"/>
  <c r="Q25" i="398"/>
  <c r="Q26" i="398"/>
  <c r="Q27" i="398"/>
  <c r="Q28" i="398"/>
  <c r="Q29" i="398"/>
  <c r="Q30" i="398"/>
  <c r="Q31" i="398"/>
  <c r="Q32" i="398"/>
  <c r="Q33" i="398"/>
  <c r="Q34" i="398"/>
  <c r="Q35" i="398"/>
  <c r="Q36" i="398"/>
  <c r="Q37" i="398"/>
  <c r="Q38" i="398"/>
  <c r="Q39" i="398"/>
  <c r="Q40" i="398"/>
  <c r="Q41" i="398"/>
  <c r="Q42" i="398"/>
  <c r="Q43" i="398"/>
  <c r="Q44" i="398"/>
  <c r="Q45" i="398"/>
  <c r="Q46" i="398"/>
  <c r="Q47" i="398"/>
  <c r="Q48" i="398"/>
  <c r="Q49" i="398"/>
  <c r="Q50" i="398"/>
  <c r="Q51" i="398"/>
  <c r="Q52" i="398"/>
  <c r="Q53" i="398"/>
  <c r="Q54" i="398"/>
  <c r="Q55" i="398"/>
  <c r="Q56" i="398"/>
  <c r="Q57" i="398"/>
  <c r="Q58" i="398"/>
  <c r="Q59" i="398"/>
  <c r="Q60" i="398"/>
  <c r="Q61" i="398"/>
  <c r="Q62" i="398"/>
  <c r="Q63" i="398"/>
  <c r="Q64" i="398"/>
  <c r="Q65" i="398"/>
  <c r="Q66" i="398"/>
  <c r="Q67" i="398"/>
  <c r="Q68" i="398"/>
  <c r="Q69" i="398"/>
  <c r="Q70" i="398"/>
  <c r="Q71" i="398"/>
  <c r="Q72" i="398"/>
  <c r="Q73" i="398"/>
  <c r="Q74" i="398"/>
  <c r="Q75" i="398"/>
  <c r="Q76" i="398"/>
  <c r="Q77" i="398"/>
  <c r="Q78" i="398"/>
  <c r="Q79" i="398"/>
  <c r="Q80" i="398"/>
  <c r="Q81" i="398"/>
  <c r="Q82" i="398"/>
  <c r="Q83" i="398"/>
  <c r="Q84" i="398"/>
  <c r="Q85" i="398"/>
  <c r="Q86" i="398"/>
  <c r="Q87" i="398"/>
  <c r="Q88" i="398"/>
  <c r="Q89" i="398"/>
  <c r="Q90" i="398"/>
  <c r="Q91" i="398"/>
  <c r="Q92" i="398"/>
  <c r="Q93" i="398"/>
  <c r="Q94" i="398"/>
  <c r="Q95" i="398"/>
  <c r="Q96" i="398"/>
  <c r="Q97" i="398"/>
  <c r="Q98" i="398"/>
  <c r="Q99" i="398"/>
  <c r="Q100" i="398"/>
  <c r="Q101" i="398"/>
  <c r="Q102" i="398"/>
  <c r="Q103" i="398"/>
  <c r="Q104" i="398"/>
  <c r="Q105" i="398"/>
  <c r="Q106" i="398"/>
  <c r="Q107" i="398"/>
  <c r="Q108" i="398"/>
  <c r="Q109" i="398"/>
  <c r="Q110" i="398"/>
  <c r="Q111" i="398"/>
  <c r="Q112" i="398"/>
  <c r="Q113" i="398"/>
  <c r="Q114" i="398"/>
  <c r="Q115" i="398"/>
  <c r="Q116" i="398"/>
  <c r="Q117" i="398"/>
  <c r="Q118" i="398"/>
  <c r="Q119" i="398"/>
  <c r="Q120" i="398"/>
  <c r="Q121" i="398"/>
  <c r="Q122" i="398"/>
  <c r="Q123" i="398"/>
  <c r="Q124" i="398"/>
  <c r="Q125" i="398"/>
  <c r="Q126" i="398"/>
  <c r="Q127" i="398"/>
  <c r="Q128" i="398"/>
  <c r="Q129" i="398"/>
  <c r="Q130" i="398"/>
  <c r="Q131" i="398"/>
  <c r="Q132" i="398"/>
  <c r="Q133" i="398"/>
  <c r="Q134" i="398"/>
  <c r="Q135" i="398"/>
  <c r="Q136" i="398"/>
  <c r="Q137" i="398"/>
  <c r="Q138" i="398"/>
  <c r="Q139" i="398"/>
  <c r="Q140" i="398"/>
  <c r="Q141" i="398"/>
  <c r="Q142" i="398"/>
  <c r="Q143" i="398"/>
  <c r="Q144" i="398"/>
  <c r="Q145" i="398"/>
  <c r="Q146" i="398"/>
  <c r="Q147" i="398"/>
  <c r="Q148" i="398"/>
  <c r="Q149" i="398"/>
  <c r="Q150" i="398"/>
  <c r="Q151" i="398"/>
  <c r="Q152" i="398"/>
  <c r="Q153" i="398"/>
  <c r="Q154" i="398"/>
  <c r="Q155" i="398"/>
  <c r="Q156" i="398"/>
  <c r="Q157" i="398"/>
  <c r="Q158" i="398"/>
  <c r="Q159" i="398"/>
  <c r="Q160" i="398"/>
  <c r="Q161" i="398"/>
  <c r="Q162" i="398"/>
  <c r="Q163" i="398"/>
  <c r="Q164" i="398"/>
  <c r="Q165" i="398"/>
  <c r="Q166" i="398"/>
  <c r="Q167" i="398"/>
  <c r="Q168" i="398"/>
  <c r="Q169" i="398"/>
  <c r="Q170" i="398"/>
  <c r="Q171" i="398"/>
  <c r="Q172" i="398"/>
  <c r="Q173" i="398"/>
  <c r="Q174" i="398"/>
  <c r="Q175" i="398"/>
  <c r="Q176" i="398"/>
  <c r="Q177" i="398"/>
  <c r="Q178" i="398"/>
  <c r="Q179" i="398"/>
  <c r="Q180" i="398"/>
  <c r="Q181" i="398"/>
  <c r="Q182" i="398"/>
  <c r="Q183" i="398"/>
  <c r="Q184" i="398"/>
  <c r="Q185" i="398"/>
  <c r="Q186" i="398"/>
  <c r="Q187" i="398"/>
  <c r="Q188" i="398"/>
  <c r="Q189" i="398"/>
  <c r="Q190" i="398"/>
  <c r="Q191" i="398"/>
  <c r="Q192" i="398"/>
  <c r="Q193" i="398"/>
  <c r="Q194" i="398"/>
  <c r="Q195" i="398"/>
  <c r="Q196" i="398"/>
  <c r="Q197" i="398"/>
  <c r="Q198" i="398"/>
  <c r="Q199" i="398"/>
  <c r="Q200" i="398"/>
  <c r="Q201" i="398"/>
  <c r="Q202" i="398"/>
  <c r="Q203" i="398"/>
  <c r="Q204" i="398"/>
  <c r="P3" i="398"/>
  <c r="P4" i="398"/>
  <c r="P5" i="398"/>
  <c r="P6" i="398"/>
  <c r="P7" i="398"/>
  <c r="P8" i="398"/>
  <c r="P9" i="398"/>
  <c r="P10" i="398"/>
  <c r="P11" i="398"/>
  <c r="P12" i="398"/>
  <c r="P13" i="398"/>
  <c r="P14" i="398"/>
  <c r="P15" i="398"/>
  <c r="P16" i="398"/>
  <c r="P17" i="398"/>
  <c r="P18" i="398"/>
  <c r="P19" i="398"/>
  <c r="P20" i="398"/>
  <c r="P21" i="398"/>
  <c r="P22" i="398"/>
  <c r="P23" i="398"/>
  <c r="P24" i="398"/>
  <c r="P25" i="398"/>
  <c r="P26" i="398"/>
  <c r="P27" i="398"/>
  <c r="P28" i="398"/>
  <c r="P29" i="398"/>
  <c r="P30" i="398"/>
  <c r="P31" i="398"/>
  <c r="P32" i="398"/>
  <c r="P33" i="398"/>
  <c r="P34" i="398"/>
  <c r="P35" i="398"/>
  <c r="P36" i="398"/>
  <c r="P37" i="398"/>
  <c r="P38" i="398"/>
  <c r="P39" i="398"/>
  <c r="P40" i="398"/>
  <c r="P41" i="398"/>
  <c r="P42" i="398"/>
  <c r="P43" i="398"/>
  <c r="P44" i="398"/>
  <c r="P45" i="398"/>
  <c r="P46" i="398"/>
  <c r="P47" i="398"/>
  <c r="P48" i="398"/>
  <c r="P49" i="398"/>
  <c r="P50" i="398"/>
  <c r="P51" i="398"/>
  <c r="P52" i="398"/>
  <c r="P53" i="398"/>
  <c r="P54" i="398"/>
  <c r="P55" i="398"/>
  <c r="P56" i="398"/>
  <c r="P57" i="398"/>
  <c r="P58" i="398"/>
  <c r="P59" i="398"/>
  <c r="P60" i="398"/>
  <c r="P61" i="398"/>
  <c r="P62" i="398"/>
  <c r="P63" i="398"/>
  <c r="P64" i="398"/>
  <c r="P65" i="398"/>
  <c r="P66" i="398"/>
  <c r="P67" i="398"/>
  <c r="P68" i="398"/>
  <c r="P69" i="398"/>
  <c r="P70" i="398"/>
  <c r="P71" i="398"/>
  <c r="P72" i="398"/>
  <c r="P73" i="398"/>
  <c r="P74" i="398"/>
  <c r="P75" i="398"/>
  <c r="P76" i="398"/>
  <c r="P77" i="398"/>
  <c r="P78" i="398"/>
  <c r="P79" i="398"/>
  <c r="P80" i="398"/>
  <c r="P81" i="398"/>
  <c r="P82" i="398"/>
  <c r="P83" i="398"/>
  <c r="P84" i="398"/>
  <c r="P85" i="398"/>
  <c r="P86" i="398"/>
  <c r="P87" i="398"/>
  <c r="P88" i="398"/>
  <c r="P89" i="398"/>
  <c r="P90" i="398"/>
  <c r="P91" i="398"/>
  <c r="P92" i="398"/>
  <c r="P93" i="398"/>
  <c r="P94" i="398"/>
  <c r="P95" i="398"/>
  <c r="P96" i="398"/>
  <c r="P97" i="398"/>
  <c r="P98" i="398"/>
  <c r="P99" i="398"/>
  <c r="P100" i="398"/>
  <c r="P101" i="398"/>
  <c r="P102" i="398"/>
  <c r="P103" i="398"/>
  <c r="P104" i="398"/>
  <c r="P105" i="398"/>
  <c r="P106" i="398"/>
  <c r="P107" i="398"/>
  <c r="P108" i="398"/>
  <c r="P109" i="398"/>
  <c r="P110" i="398"/>
  <c r="P111" i="398"/>
  <c r="P112" i="398"/>
  <c r="P113" i="398"/>
  <c r="P114" i="398"/>
  <c r="P115" i="398"/>
  <c r="P116" i="398"/>
  <c r="P117" i="398"/>
  <c r="P118" i="398"/>
  <c r="P119" i="398"/>
  <c r="P120" i="398"/>
  <c r="P121" i="398"/>
  <c r="P122" i="398"/>
  <c r="P123" i="398"/>
  <c r="P124" i="398"/>
  <c r="P125" i="398"/>
  <c r="P126" i="398"/>
  <c r="P127" i="398"/>
  <c r="P128" i="398"/>
  <c r="P129" i="398"/>
  <c r="P130" i="398"/>
  <c r="P131" i="398"/>
  <c r="P132" i="398"/>
  <c r="P133" i="398"/>
  <c r="P134" i="398"/>
  <c r="P135" i="398"/>
  <c r="P136" i="398"/>
  <c r="P137" i="398"/>
  <c r="P138" i="398"/>
  <c r="P139" i="398"/>
  <c r="P140" i="398"/>
  <c r="P141" i="398"/>
  <c r="P142" i="398"/>
  <c r="P143" i="398"/>
  <c r="P144" i="398"/>
  <c r="P145" i="398"/>
  <c r="P146" i="398"/>
  <c r="P147" i="398"/>
  <c r="P148" i="398"/>
  <c r="P149" i="398"/>
  <c r="P150" i="398"/>
  <c r="P151" i="398"/>
  <c r="P152" i="398"/>
  <c r="P153" i="398"/>
  <c r="P154" i="398"/>
  <c r="P155" i="398"/>
  <c r="P156" i="398"/>
  <c r="P157" i="398"/>
  <c r="P158" i="398"/>
  <c r="P159" i="398"/>
  <c r="P160" i="398"/>
  <c r="P161" i="398"/>
  <c r="P162" i="398"/>
  <c r="P163" i="398"/>
  <c r="P164" i="398"/>
  <c r="P165" i="398"/>
  <c r="P166" i="398"/>
  <c r="P167" i="398"/>
  <c r="P168" i="398"/>
  <c r="P169" i="398"/>
  <c r="P170" i="398"/>
  <c r="P171" i="398"/>
  <c r="P172" i="398"/>
  <c r="P173" i="398"/>
  <c r="P174" i="398"/>
  <c r="P175" i="398"/>
  <c r="P176" i="398"/>
  <c r="P177" i="398"/>
  <c r="P178" i="398"/>
  <c r="P179" i="398"/>
  <c r="P180" i="398"/>
  <c r="P181" i="398"/>
  <c r="P182" i="398"/>
  <c r="P183" i="398"/>
  <c r="P184" i="398"/>
  <c r="P185" i="398"/>
  <c r="P186" i="398"/>
  <c r="P187" i="398"/>
  <c r="P188" i="398"/>
  <c r="P189" i="398"/>
  <c r="P190" i="398"/>
  <c r="P191" i="398"/>
  <c r="P192" i="398"/>
  <c r="P193" i="398"/>
  <c r="P194" i="398"/>
  <c r="P195" i="398"/>
  <c r="P196" i="398"/>
  <c r="P197" i="398"/>
  <c r="P198" i="398"/>
  <c r="P199" i="398"/>
  <c r="P200" i="398"/>
  <c r="P201" i="398"/>
  <c r="P202" i="398"/>
  <c r="P203" i="398"/>
  <c r="P204" i="398"/>
  <c r="O3" i="398"/>
  <c r="O4" i="398"/>
  <c r="O5" i="398"/>
  <c r="O6" i="398"/>
  <c r="O7" i="398"/>
  <c r="O8" i="398"/>
  <c r="O9" i="398"/>
  <c r="O10" i="398"/>
  <c r="O11" i="398"/>
  <c r="O12" i="398"/>
  <c r="O13" i="398"/>
  <c r="O14" i="398"/>
  <c r="O15" i="398"/>
  <c r="O16" i="398"/>
  <c r="O17" i="398"/>
  <c r="O18" i="398"/>
  <c r="O19" i="398"/>
  <c r="O20" i="398"/>
  <c r="O21" i="398"/>
  <c r="O22" i="398"/>
  <c r="O23" i="398"/>
  <c r="O24" i="398"/>
  <c r="O25" i="398"/>
  <c r="O26" i="398"/>
  <c r="O27" i="398"/>
  <c r="O28" i="398"/>
  <c r="O29" i="398"/>
  <c r="O30" i="398"/>
  <c r="O31" i="398"/>
  <c r="O32" i="398"/>
  <c r="O33" i="398"/>
  <c r="O34" i="398"/>
  <c r="O35" i="398"/>
  <c r="O36" i="398"/>
  <c r="O37" i="398"/>
  <c r="O38" i="398"/>
  <c r="O39" i="398"/>
  <c r="O40" i="398"/>
  <c r="O41" i="398"/>
  <c r="O42" i="398"/>
  <c r="O43" i="398"/>
  <c r="O44" i="398"/>
  <c r="O45" i="398"/>
  <c r="O46" i="398"/>
  <c r="O47" i="398"/>
  <c r="O48" i="398"/>
  <c r="O49" i="398"/>
  <c r="O50" i="398"/>
  <c r="O51" i="398"/>
  <c r="O52" i="398"/>
  <c r="O53" i="398"/>
  <c r="O54" i="398"/>
  <c r="O55" i="398"/>
  <c r="O56" i="398"/>
  <c r="O57" i="398"/>
  <c r="O58" i="398"/>
  <c r="O59" i="398"/>
  <c r="O60" i="398"/>
  <c r="O61" i="398"/>
  <c r="O62" i="398"/>
  <c r="O63" i="398"/>
  <c r="O64" i="398"/>
  <c r="O65" i="398"/>
  <c r="O66" i="398"/>
  <c r="O67" i="398"/>
  <c r="O68" i="398"/>
  <c r="O69" i="398"/>
  <c r="O70" i="398"/>
  <c r="O71" i="398"/>
  <c r="O72" i="398"/>
  <c r="O73" i="398"/>
  <c r="O74" i="398"/>
  <c r="O75" i="398"/>
  <c r="O76" i="398"/>
  <c r="O77" i="398"/>
  <c r="O78" i="398"/>
  <c r="O79" i="398"/>
  <c r="O80" i="398"/>
  <c r="O81" i="398"/>
  <c r="O82" i="398"/>
  <c r="O83" i="398"/>
  <c r="O84" i="398"/>
  <c r="O85" i="398"/>
  <c r="O86" i="398"/>
  <c r="O87" i="398"/>
  <c r="O88" i="398"/>
  <c r="O89" i="398"/>
  <c r="O90" i="398"/>
  <c r="O91" i="398"/>
  <c r="O92" i="398"/>
  <c r="O93" i="398"/>
  <c r="O94" i="398"/>
  <c r="O95" i="398"/>
  <c r="O96" i="398"/>
  <c r="O97" i="398"/>
  <c r="O98" i="398"/>
  <c r="O99" i="398"/>
  <c r="O100" i="398"/>
  <c r="O101" i="398"/>
  <c r="O102" i="398"/>
  <c r="O103" i="398"/>
  <c r="O104" i="398"/>
  <c r="O105" i="398"/>
  <c r="O106" i="398"/>
  <c r="O107" i="398"/>
  <c r="O108" i="398"/>
  <c r="O109" i="398"/>
  <c r="O110" i="398"/>
  <c r="O111" i="398"/>
  <c r="O112" i="398"/>
  <c r="O113" i="398"/>
  <c r="O114" i="398"/>
  <c r="O115" i="398"/>
  <c r="O116" i="398"/>
  <c r="O117" i="398"/>
  <c r="O118" i="398"/>
  <c r="O119" i="398"/>
  <c r="O120" i="398"/>
  <c r="O121" i="398"/>
  <c r="O122" i="398"/>
  <c r="O123" i="398"/>
  <c r="O124" i="398"/>
  <c r="O125" i="398"/>
  <c r="O126" i="398"/>
  <c r="O127" i="398"/>
  <c r="O128" i="398"/>
  <c r="O129" i="398"/>
  <c r="O130" i="398"/>
  <c r="O131" i="398"/>
  <c r="O132" i="398"/>
  <c r="O133" i="398"/>
  <c r="O134" i="398"/>
  <c r="O135" i="398"/>
  <c r="O136" i="398"/>
  <c r="O137" i="398"/>
  <c r="O138" i="398"/>
  <c r="O139" i="398"/>
  <c r="O140" i="398"/>
  <c r="O141" i="398"/>
  <c r="O142" i="398"/>
  <c r="O143" i="398"/>
  <c r="O144" i="398"/>
  <c r="O145" i="398"/>
  <c r="O146" i="398"/>
  <c r="O147" i="398"/>
  <c r="O148" i="398"/>
  <c r="O149" i="398"/>
  <c r="O150" i="398"/>
  <c r="O151" i="398"/>
  <c r="O152" i="398"/>
  <c r="O153" i="398"/>
  <c r="O154" i="398"/>
  <c r="O155" i="398"/>
  <c r="O156" i="398"/>
  <c r="O157" i="398"/>
  <c r="O158" i="398"/>
  <c r="O159" i="398"/>
  <c r="O160" i="398"/>
  <c r="O161" i="398"/>
  <c r="O162" i="398"/>
  <c r="O163" i="398"/>
  <c r="O164" i="398"/>
  <c r="O165" i="398"/>
  <c r="O166" i="398"/>
  <c r="O167" i="398"/>
  <c r="O168" i="398"/>
  <c r="O169" i="398"/>
  <c r="O170" i="398"/>
  <c r="O171" i="398"/>
  <c r="O172" i="398"/>
  <c r="O173" i="398"/>
  <c r="O174" i="398"/>
  <c r="O175" i="398"/>
  <c r="O176" i="398"/>
  <c r="O177" i="398"/>
  <c r="O178" i="398"/>
  <c r="O179" i="398"/>
  <c r="O180" i="398"/>
  <c r="O181" i="398"/>
  <c r="O182" i="398"/>
  <c r="O183" i="398"/>
  <c r="O184" i="398"/>
  <c r="O185" i="398"/>
  <c r="O186" i="398"/>
  <c r="O187" i="398"/>
  <c r="O188" i="398"/>
  <c r="O189" i="398"/>
  <c r="O190" i="398"/>
  <c r="O191" i="398"/>
  <c r="O192" i="398"/>
  <c r="O193" i="398"/>
  <c r="O194" i="398"/>
  <c r="O195" i="398"/>
  <c r="O196" i="398"/>
  <c r="O197" i="398"/>
  <c r="O198" i="398"/>
  <c r="O199" i="398"/>
  <c r="O200" i="398"/>
  <c r="O201" i="398"/>
  <c r="O202" i="398"/>
  <c r="O203" i="398"/>
  <c r="O204" i="398"/>
  <c r="N3" i="398"/>
  <c r="N4" i="398"/>
  <c r="N5" i="398"/>
  <c r="N6" i="398"/>
  <c r="N7" i="398"/>
  <c r="N8" i="398"/>
  <c r="N9" i="398"/>
  <c r="N10" i="398"/>
  <c r="N11" i="398"/>
  <c r="N12" i="398"/>
  <c r="N13" i="398"/>
  <c r="N14" i="398"/>
  <c r="N15" i="398"/>
  <c r="N16" i="398"/>
  <c r="N17" i="398"/>
  <c r="N18" i="398"/>
  <c r="N19" i="398"/>
  <c r="N20" i="398"/>
  <c r="N21" i="398"/>
  <c r="N22" i="398"/>
  <c r="N23" i="398"/>
  <c r="N24" i="398"/>
  <c r="N25" i="398"/>
  <c r="N26" i="398"/>
  <c r="N27" i="398"/>
  <c r="N28" i="398"/>
  <c r="N29" i="398"/>
  <c r="N30" i="398"/>
  <c r="N31" i="398"/>
  <c r="N32" i="398"/>
  <c r="N33" i="398"/>
  <c r="N34" i="398"/>
  <c r="N35" i="398"/>
  <c r="N36" i="398"/>
  <c r="N37" i="398"/>
  <c r="N38" i="398"/>
  <c r="N39" i="398"/>
  <c r="N40" i="398"/>
  <c r="N41" i="398"/>
  <c r="N42" i="398"/>
  <c r="N43" i="398"/>
  <c r="N44" i="398"/>
  <c r="N45" i="398"/>
  <c r="N46" i="398"/>
  <c r="N47" i="398"/>
  <c r="N48" i="398"/>
  <c r="N49" i="398"/>
  <c r="N50" i="398"/>
  <c r="N51" i="398"/>
  <c r="N52" i="398"/>
  <c r="N53" i="398"/>
  <c r="N54" i="398"/>
  <c r="N55" i="398"/>
  <c r="N56" i="398"/>
  <c r="N57" i="398"/>
  <c r="N58" i="398"/>
  <c r="N59" i="398"/>
  <c r="N60" i="398"/>
  <c r="N61" i="398"/>
  <c r="N62" i="398"/>
  <c r="N63" i="398"/>
  <c r="N64" i="398"/>
  <c r="N65" i="398"/>
  <c r="N66" i="398"/>
  <c r="N67" i="398"/>
  <c r="N68" i="398"/>
  <c r="N69" i="398"/>
  <c r="N70" i="398"/>
  <c r="N71" i="398"/>
  <c r="N72" i="398"/>
  <c r="N73" i="398"/>
  <c r="N74" i="398"/>
  <c r="N75" i="398"/>
  <c r="N76" i="398"/>
  <c r="N77" i="398"/>
  <c r="N78" i="398"/>
  <c r="N79" i="398"/>
  <c r="N80" i="398"/>
  <c r="N81" i="398"/>
  <c r="N82" i="398"/>
  <c r="N83" i="398"/>
  <c r="N84" i="398"/>
  <c r="N85" i="398"/>
  <c r="N86" i="398"/>
  <c r="N87" i="398"/>
  <c r="N88" i="398"/>
  <c r="N89" i="398"/>
  <c r="N90" i="398"/>
  <c r="N91" i="398"/>
  <c r="N92" i="398"/>
  <c r="N93" i="398"/>
  <c r="N94" i="398"/>
  <c r="N95" i="398"/>
  <c r="N96" i="398"/>
  <c r="N97" i="398"/>
  <c r="N98" i="398"/>
  <c r="N99" i="398"/>
  <c r="N100" i="398"/>
  <c r="N101" i="398"/>
  <c r="N102" i="398"/>
  <c r="N103" i="398"/>
  <c r="N104" i="398"/>
  <c r="N105" i="398"/>
  <c r="N106" i="398"/>
  <c r="N107" i="398"/>
  <c r="N108" i="398"/>
  <c r="N109" i="398"/>
  <c r="N110" i="398"/>
  <c r="N111" i="398"/>
  <c r="N112" i="398"/>
  <c r="N113" i="398"/>
  <c r="N114" i="398"/>
  <c r="N115" i="398"/>
  <c r="N116" i="398"/>
  <c r="N117" i="398"/>
  <c r="N118" i="398"/>
  <c r="N119" i="398"/>
  <c r="N120" i="398"/>
  <c r="N121" i="398"/>
  <c r="N122" i="398"/>
  <c r="N123" i="398"/>
  <c r="N124" i="398"/>
  <c r="N125" i="398"/>
  <c r="N126" i="398"/>
  <c r="N127" i="398"/>
  <c r="N128" i="398"/>
  <c r="N129" i="398"/>
  <c r="N130" i="398"/>
  <c r="N131" i="398"/>
  <c r="N132" i="398"/>
  <c r="N133" i="398"/>
  <c r="N134" i="398"/>
  <c r="N135" i="398"/>
  <c r="N136" i="398"/>
  <c r="N137" i="398"/>
  <c r="N138" i="398"/>
  <c r="N139" i="398"/>
  <c r="N140" i="398"/>
  <c r="N141" i="398"/>
  <c r="N142" i="398"/>
  <c r="N143" i="398"/>
  <c r="N144" i="398"/>
  <c r="N145" i="398"/>
  <c r="N146" i="398"/>
  <c r="N147" i="398"/>
  <c r="N148" i="398"/>
  <c r="N149" i="398"/>
  <c r="N150" i="398"/>
  <c r="N151" i="398"/>
  <c r="N152" i="398"/>
  <c r="N153" i="398"/>
  <c r="N154" i="398"/>
  <c r="N155" i="398"/>
  <c r="N156" i="398"/>
  <c r="N157" i="398"/>
  <c r="N158" i="398"/>
  <c r="N159" i="398"/>
  <c r="N160" i="398"/>
  <c r="N161" i="398"/>
  <c r="N162" i="398"/>
  <c r="N163" i="398"/>
  <c r="N164" i="398"/>
  <c r="N165" i="398"/>
  <c r="N166" i="398"/>
  <c r="N167" i="398"/>
  <c r="N168" i="398"/>
  <c r="N169" i="398"/>
  <c r="N170" i="398"/>
  <c r="N171" i="398"/>
  <c r="N172" i="398"/>
  <c r="N173" i="398"/>
  <c r="N174" i="398"/>
  <c r="N175" i="398"/>
  <c r="N176" i="398"/>
  <c r="N177" i="398"/>
  <c r="N178" i="398"/>
  <c r="N179" i="398"/>
  <c r="N180" i="398"/>
  <c r="N181" i="398"/>
  <c r="N182" i="398"/>
  <c r="N183" i="398"/>
  <c r="N184" i="398"/>
  <c r="N185" i="398"/>
  <c r="N186" i="398"/>
  <c r="N187" i="398"/>
  <c r="N188" i="398"/>
  <c r="N189" i="398"/>
  <c r="N190" i="398"/>
  <c r="N191" i="398"/>
  <c r="N192" i="398"/>
  <c r="N193" i="398"/>
  <c r="N194" i="398"/>
  <c r="N195" i="398"/>
  <c r="N196" i="398"/>
  <c r="N197" i="398"/>
  <c r="N198" i="398"/>
  <c r="N199" i="398"/>
  <c r="N200" i="398"/>
  <c r="N201" i="398"/>
  <c r="N202" i="398"/>
  <c r="N203" i="398"/>
  <c r="N204" i="398"/>
  <c r="M3" i="398"/>
  <c r="M4" i="398"/>
  <c r="M5" i="398"/>
  <c r="M6" i="398"/>
  <c r="M7" i="398"/>
  <c r="M8" i="398"/>
  <c r="M9" i="398"/>
  <c r="M10" i="398"/>
  <c r="M11" i="398"/>
  <c r="M12" i="398"/>
  <c r="M13" i="398"/>
  <c r="M14" i="398"/>
  <c r="M15" i="398"/>
  <c r="M16" i="398"/>
  <c r="M17" i="398"/>
  <c r="M18" i="398"/>
  <c r="M19" i="398"/>
  <c r="M20" i="398"/>
  <c r="M21" i="398"/>
  <c r="M22" i="398"/>
  <c r="M23" i="398"/>
  <c r="M24" i="398"/>
  <c r="M25" i="398"/>
  <c r="M26" i="398"/>
  <c r="M27" i="398"/>
  <c r="M28" i="398"/>
  <c r="M29" i="398"/>
  <c r="M30" i="398"/>
  <c r="M31" i="398"/>
  <c r="M32" i="398"/>
  <c r="M33" i="398"/>
  <c r="M34" i="398"/>
  <c r="M35" i="398"/>
  <c r="M36" i="398"/>
  <c r="M37" i="398"/>
  <c r="M38" i="398"/>
  <c r="M39" i="398"/>
  <c r="M40" i="398"/>
  <c r="M41" i="398"/>
  <c r="M42" i="398"/>
  <c r="M43" i="398"/>
  <c r="M44" i="398"/>
  <c r="M45" i="398"/>
  <c r="M46" i="398"/>
  <c r="M47" i="398"/>
  <c r="M48" i="398"/>
  <c r="M49" i="398"/>
  <c r="M50" i="398"/>
  <c r="M51" i="398"/>
  <c r="M52" i="398"/>
  <c r="M53" i="398"/>
  <c r="M54" i="398"/>
  <c r="M55" i="398"/>
  <c r="M56" i="398"/>
  <c r="M57" i="398"/>
  <c r="M58" i="398"/>
  <c r="M59" i="398"/>
  <c r="M60" i="398"/>
  <c r="M61" i="398"/>
  <c r="M62" i="398"/>
  <c r="M63" i="398"/>
  <c r="M64" i="398"/>
  <c r="M65" i="398"/>
  <c r="M66" i="398"/>
  <c r="M67" i="398"/>
  <c r="M68" i="398"/>
  <c r="M69" i="398"/>
  <c r="M70" i="398"/>
  <c r="M71" i="398"/>
  <c r="M72" i="398"/>
  <c r="M73" i="398"/>
  <c r="M74" i="398"/>
  <c r="M75" i="398"/>
  <c r="M76" i="398"/>
  <c r="M77" i="398"/>
  <c r="M78" i="398"/>
  <c r="M79" i="398"/>
  <c r="M80" i="398"/>
  <c r="M81" i="398"/>
  <c r="M82" i="398"/>
  <c r="M83" i="398"/>
  <c r="M84" i="398"/>
  <c r="M85" i="398"/>
  <c r="M86" i="398"/>
  <c r="M87" i="398"/>
  <c r="M88" i="398"/>
  <c r="M89" i="398"/>
  <c r="M90" i="398"/>
  <c r="M91" i="398"/>
  <c r="M92" i="398"/>
  <c r="M93" i="398"/>
  <c r="M94" i="398"/>
  <c r="M95" i="398"/>
  <c r="M96" i="398"/>
  <c r="M97" i="398"/>
  <c r="M98" i="398"/>
  <c r="M99" i="398"/>
  <c r="M100" i="398"/>
  <c r="M101" i="398"/>
  <c r="M102" i="398"/>
  <c r="M103" i="398"/>
  <c r="M104" i="398"/>
  <c r="M105" i="398"/>
  <c r="M106" i="398"/>
  <c r="M107" i="398"/>
  <c r="M108" i="398"/>
  <c r="M109" i="398"/>
  <c r="M110" i="398"/>
  <c r="M111" i="398"/>
  <c r="M112" i="398"/>
  <c r="M113" i="398"/>
  <c r="M114" i="398"/>
  <c r="M115" i="398"/>
  <c r="M116" i="398"/>
  <c r="M117" i="398"/>
  <c r="M118" i="398"/>
  <c r="M119" i="398"/>
  <c r="M120" i="398"/>
  <c r="M121" i="398"/>
  <c r="M122" i="398"/>
  <c r="M123" i="398"/>
  <c r="M124" i="398"/>
  <c r="M125" i="398"/>
  <c r="M126" i="398"/>
  <c r="M127" i="398"/>
  <c r="M128" i="398"/>
  <c r="M129" i="398"/>
  <c r="M130" i="398"/>
  <c r="M131" i="398"/>
  <c r="M132" i="398"/>
  <c r="M133" i="398"/>
  <c r="M134" i="398"/>
  <c r="M135" i="398"/>
  <c r="M136" i="398"/>
  <c r="M137" i="398"/>
  <c r="M138" i="398"/>
  <c r="M139" i="398"/>
  <c r="M140" i="398"/>
  <c r="M141" i="398"/>
  <c r="M142" i="398"/>
  <c r="M143" i="398"/>
  <c r="M144" i="398"/>
  <c r="M145" i="398"/>
  <c r="M146" i="398"/>
  <c r="M147" i="398"/>
  <c r="M148" i="398"/>
  <c r="M149" i="398"/>
  <c r="M150" i="398"/>
  <c r="M151" i="398"/>
  <c r="M152" i="398"/>
  <c r="M153" i="398"/>
  <c r="M154" i="398"/>
  <c r="M155" i="398"/>
  <c r="M156" i="398"/>
  <c r="M157" i="398"/>
  <c r="M158" i="398"/>
  <c r="M159" i="398"/>
  <c r="M160" i="398"/>
  <c r="M161" i="398"/>
  <c r="M162" i="398"/>
  <c r="M163" i="398"/>
  <c r="M164" i="398"/>
  <c r="M165" i="398"/>
  <c r="M166" i="398"/>
  <c r="M167" i="398"/>
  <c r="M168" i="398"/>
  <c r="M169" i="398"/>
  <c r="M170" i="398"/>
  <c r="M171" i="398"/>
  <c r="M172" i="398"/>
  <c r="M173" i="398"/>
  <c r="M174" i="398"/>
  <c r="M175" i="398"/>
  <c r="M176" i="398"/>
  <c r="M177" i="398"/>
  <c r="M178" i="398"/>
  <c r="M179" i="398"/>
  <c r="M180" i="398"/>
  <c r="M181" i="398"/>
  <c r="M182" i="398"/>
  <c r="M183" i="398"/>
  <c r="M184" i="398"/>
  <c r="M185" i="398"/>
  <c r="M186" i="398"/>
  <c r="M187" i="398"/>
  <c r="M188" i="398"/>
  <c r="M189" i="398"/>
  <c r="M190" i="398"/>
  <c r="M191" i="398"/>
  <c r="M192" i="398"/>
  <c r="M193" i="398"/>
  <c r="M194" i="398"/>
  <c r="M195" i="398"/>
  <c r="M196" i="398"/>
  <c r="M197" i="398"/>
  <c r="M198" i="398"/>
  <c r="M199" i="398"/>
  <c r="M200" i="398"/>
  <c r="M201" i="398"/>
  <c r="M202" i="398"/>
  <c r="M203" i="398"/>
  <c r="M204" i="398"/>
  <c r="L3" i="398"/>
  <c r="L4" i="398"/>
  <c r="L5" i="398"/>
  <c r="L6" i="398"/>
  <c r="L7" i="398"/>
  <c r="L8" i="398"/>
  <c r="L9" i="398"/>
  <c r="L10" i="398"/>
  <c r="L11" i="398"/>
  <c r="L12" i="398"/>
  <c r="L13" i="398"/>
  <c r="L14" i="398"/>
  <c r="L15" i="398"/>
  <c r="L16" i="398"/>
  <c r="L17" i="398"/>
  <c r="L18" i="398"/>
  <c r="L19" i="398"/>
  <c r="L20" i="398"/>
  <c r="L21" i="398"/>
  <c r="L22" i="398"/>
  <c r="L23" i="398"/>
  <c r="L24" i="398"/>
  <c r="L25" i="398"/>
  <c r="L26" i="398"/>
  <c r="L27" i="398"/>
  <c r="L28" i="398"/>
  <c r="L29" i="398"/>
  <c r="L30" i="398"/>
  <c r="L31" i="398"/>
  <c r="L32" i="398"/>
  <c r="L33" i="398"/>
  <c r="L34" i="398"/>
  <c r="L35" i="398"/>
  <c r="L36" i="398"/>
  <c r="L37" i="398"/>
  <c r="L38" i="398"/>
  <c r="L39" i="398"/>
  <c r="L40" i="398"/>
  <c r="L41" i="398"/>
  <c r="L42" i="398"/>
  <c r="L43" i="398"/>
  <c r="L44" i="398"/>
  <c r="L45" i="398"/>
  <c r="L46" i="398"/>
  <c r="L47" i="398"/>
  <c r="L48" i="398"/>
  <c r="L49" i="398"/>
  <c r="L50" i="398"/>
  <c r="L51" i="398"/>
  <c r="L52" i="398"/>
  <c r="L53" i="398"/>
  <c r="L54" i="398"/>
  <c r="L55" i="398"/>
  <c r="L56" i="398"/>
  <c r="L57" i="398"/>
  <c r="L58" i="398"/>
  <c r="L59" i="398"/>
  <c r="L60" i="398"/>
  <c r="L61" i="398"/>
  <c r="L62" i="398"/>
  <c r="L63" i="398"/>
  <c r="L64" i="398"/>
  <c r="L65" i="398"/>
  <c r="L66" i="398"/>
  <c r="L67" i="398"/>
  <c r="L68" i="398"/>
  <c r="L69" i="398"/>
  <c r="L70" i="398"/>
  <c r="L71" i="398"/>
  <c r="L72" i="398"/>
  <c r="L73" i="398"/>
  <c r="L74" i="398"/>
  <c r="L75" i="398"/>
  <c r="L76" i="398"/>
  <c r="L77" i="398"/>
  <c r="L78" i="398"/>
  <c r="L79" i="398"/>
  <c r="L80" i="398"/>
  <c r="L81" i="398"/>
  <c r="L82" i="398"/>
  <c r="L83" i="398"/>
  <c r="L84" i="398"/>
  <c r="L85" i="398"/>
  <c r="L86" i="398"/>
  <c r="L87" i="398"/>
  <c r="L88" i="398"/>
  <c r="L89" i="398"/>
  <c r="L90" i="398"/>
  <c r="L91" i="398"/>
  <c r="L92" i="398"/>
  <c r="L93" i="398"/>
  <c r="L94" i="398"/>
  <c r="L95" i="398"/>
  <c r="L96" i="398"/>
  <c r="L97" i="398"/>
  <c r="L98" i="398"/>
  <c r="L99" i="398"/>
  <c r="L100" i="398"/>
  <c r="L101" i="398"/>
  <c r="L102" i="398"/>
  <c r="L103" i="398"/>
  <c r="L104" i="398"/>
  <c r="L105" i="398"/>
  <c r="L106" i="398"/>
  <c r="L107" i="398"/>
  <c r="L108" i="398"/>
  <c r="L109" i="398"/>
  <c r="L110" i="398"/>
  <c r="L111" i="398"/>
  <c r="L112" i="398"/>
  <c r="L113" i="398"/>
  <c r="L114" i="398"/>
  <c r="L115" i="398"/>
  <c r="L116" i="398"/>
  <c r="L117" i="398"/>
  <c r="L118" i="398"/>
  <c r="L119" i="398"/>
  <c r="L120" i="398"/>
  <c r="L121" i="398"/>
  <c r="L122" i="398"/>
  <c r="L123" i="398"/>
  <c r="L124" i="398"/>
  <c r="L125" i="398"/>
  <c r="L126" i="398"/>
  <c r="L127" i="398"/>
  <c r="L128" i="398"/>
  <c r="L129" i="398"/>
  <c r="L130" i="398"/>
  <c r="L131" i="398"/>
  <c r="L132" i="398"/>
  <c r="L133" i="398"/>
  <c r="L134" i="398"/>
  <c r="L135" i="398"/>
  <c r="L136" i="398"/>
  <c r="L137" i="398"/>
  <c r="L138" i="398"/>
  <c r="L139" i="398"/>
  <c r="L140" i="398"/>
  <c r="L141" i="398"/>
  <c r="L142" i="398"/>
  <c r="L143" i="398"/>
  <c r="L144" i="398"/>
  <c r="L145" i="398"/>
  <c r="L146" i="398"/>
  <c r="L147" i="398"/>
  <c r="L148" i="398"/>
  <c r="L149" i="398"/>
  <c r="L150" i="398"/>
  <c r="L151" i="398"/>
  <c r="L152" i="398"/>
  <c r="L153" i="398"/>
  <c r="L154" i="398"/>
  <c r="L155" i="398"/>
  <c r="L156" i="398"/>
  <c r="L157" i="398"/>
  <c r="L158" i="398"/>
  <c r="L159" i="398"/>
  <c r="L160" i="398"/>
  <c r="L161" i="398"/>
  <c r="L162" i="398"/>
  <c r="L163" i="398"/>
  <c r="L164" i="398"/>
  <c r="L165" i="398"/>
  <c r="L166" i="398"/>
  <c r="L167" i="398"/>
  <c r="L168" i="398"/>
  <c r="L169" i="398"/>
  <c r="L170" i="398"/>
  <c r="L171" i="398"/>
  <c r="L172" i="398"/>
  <c r="L173" i="398"/>
  <c r="L174" i="398"/>
  <c r="L175" i="398"/>
  <c r="L176" i="398"/>
  <c r="L177" i="398"/>
  <c r="L178" i="398"/>
  <c r="L179" i="398"/>
  <c r="L180" i="398"/>
  <c r="L181" i="398"/>
  <c r="L182" i="398"/>
  <c r="L183" i="398"/>
  <c r="L184" i="398"/>
  <c r="L185" i="398"/>
  <c r="L186" i="398"/>
  <c r="L187" i="398"/>
  <c r="L188" i="398"/>
  <c r="L189" i="398"/>
  <c r="L190" i="398"/>
  <c r="L191" i="398"/>
  <c r="L192" i="398"/>
  <c r="L193" i="398"/>
  <c r="L194" i="398"/>
  <c r="L195" i="398"/>
  <c r="L196" i="398"/>
  <c r="L197" i="398"/>
  <c r="L198" i="398"/>
  <c r="L199" i="398"/>
  <c r="L200" i="398"/>
  <c r="L201" i="398"/>
  <c r="L202" i="398"/>
  <c r="L203" i="398"/>
  <c r="L204" i="398"/>
  <c r="K17" i="398"/>
  <c r="K204" i="398"/>
  <c r="K203" i="398"/>
  <c r="K202" i="398"/>
  <c r="K201" i="398"/>
  <c r="K200" i="398"/>
  <c r="K199" i="398"/>
  <c r="K198" i="398"/>
  <c r="K197" i="398"/>
  <c r="K196" i="398"/>
  <c r="K195" i="398"/>
  <c r="K194" i="398"/>
  <c r="K193" i="398"/>
  <c r="K192" i="398"/>
  <c r="K191" i="398"/>
  <c r="K190" i="398"/>
  <c r="K189" i="398"/>
  <c r="K188" i="398"/>
  <c r="K187" i="398"/>
  <c r="K186" i="398"/>
  <c r="K185" i="398"/>
  <c r="K184" i="398"/>
  <c r="K183" i="398"/>
  <c r="K182" i="398"/>
  <c r="K181" i="398"/>
  <c r="K180" i="398"/>
  <c r="K179" i="398"/>
  <c r="K178" i="398"/>
  <c r="K177" i="398"/>
  <c r="K176" i="398"/>
  <c r="K175" i="398"/>
  <c r="K174" i="398"/>
  <c r="K173" i="398"/>
  <c r="K172" i="398"/>
  <c r="K171" i="398"/>
  <c r="K170" i="398"/>
  <c r="K169" i="398"/>
  <c r="K168" i="398"/>
  <c r="K167" i="398"/>
  <c r="K166" i="398"/>
  <c r="K165" i="398"/>
  <c r="K164" i="398"/>
  <c r="K163" i="398"/>
  <c r="K162" i="398"/>
  <c r="K161" i="398"/>
  <c r="K160" i="398"/>
  <c r="K159" i="398"/>
  <c r="K158" i="398"/>
  <c r="K157" i="398"/>
  <c r="K156" i="398"/>
  <c r="K155" i="398"/>
  <c r="K154" i="398"/>
  <c r="K153" i="398"/>
  <c r="K152" i="398"/>
  <c r="K151" i="398"/>
  <c r="K150" i="398"/>
  <c r="K149" i="398"/>
  <c r="K148" i="398"/>
  <c r="K147" i="398"/>
  <c r="K146" i="398"/>
  <c r="K145" i="398"/>
  <c r="K144" i="398"/>
  <c r="K143" i="398"/>
  <c r="K142" i="398"/>
  <c r="K141" i="398"/>
  <c r="K140" i="398"/>
  <c r="K139" i="398"/>
  <c r="K138" i="398"/>
  <c r="K137" i="398"/>
  <c r="K136" i="398"/>
  <c r="K135" i="398"/>
  <c r="K134" i="398"/>
  <c r="K133" i="398"/>
  <c r="K132" i="398"/>
  <c r="K131" i="398"/>
  <c r="K130" i="398"/>
  <c r="K129" i="398"/>
  <c r="K128" i="398"/>
  <c r="K127" i="398"/>
  <c r="K126" i="398"/>
  <c r="K125" i="398"/>
  <c r="K124" i="398"/>
  <c r="K123" i="398"/>
  <c r="K122" i="398"/>
  <c r="K121" i="398"/>
  <c r="K120" i="398"/>
  <c r="K119" i="398"/>
  <c r="K118" i="398"/>
  <c r="K117" i="398"/>
  <c r="K116" i="398"/>
  <c r="K115" i="398"/>
  <c r="K114" i="398"/>
  <c r="K113" i="398"/>
  <c r="K112" i="398"/>
  <c r="K111" i="398"/>
  <c r="K110" i="398"/>
  <c r="K109" i="398"/>
  <c r="K108" i="398"/>
  <c r="K107" i="398"/>
  <c r="K106" i="398"/>
  <c r="K105" i="398"/>
  <c r="K104" i="398"/>
  <c r="K103" i="398"/>
  <c r="K102" i="398"/>
  <c r="K101" i="398"/>
  <c r="K100" i="398"/>
  <c r="K99" i="398"/>
  <c r="K98" i="398"/>
  <c r="K97" i="398"/>
  <c r="K96" i="398"/>
  <c r="K95" i="398"/>
  <c r="K94" i="398"/>
  <c r="K93" i="398"/>
  <c r="K92" i="398"/>
  <c r="K91" i="398"/>
  <c r="K90" i="398"/>
  <c r="K89" i="398"/>
  <c r="K88" i="398"/>
  <c r="K87" i="398"/>
  <c r="K86" i="398"/>
  <c r="K85" i="398"/>
  <c r="K84" i="398"/>
  <c r="K83" i="398"/>
  <c r="K82" i="398"/>
  <c r="K81" i="398"/>
  <c r="K80" i="398"/>
  <c r="K79" i="398"/>
  <c r="K78" i="398"/>
  <c r="K77" i="398"/>
  <c r="K76" i="398"/>
  <c r="K75" i="398"/>
  <c r="K74" i="398"/>
  <c r="K73" i="398"/>
  <c r="K72" i="398"/>
  <c r="K71" i="398"/>
  <c r="K70" i="398"/>
  <c r="K69" i="398"/>
  <c r="K68" i="398"/>
  <c r="K67" i="398"/>
  <c r="K66" i="398"/>
  <c r="K65" i="398"/>
  <c r="K64" i="398"/>
  <c r="K63" i="398"/>
  <c r="K62" i="398"/>
  <c r="K61" i="398"/>
  <c r="K60" i="398"/>
  <c r="K59" i="398"/>
  <c r="K58" i="398"/>
  <c r="K57" i="398"/>
  <c r="K56" i="398"/>
  <c r="K55" i="398"/>
  <c r="K54" i="398"/>
  <c r="K53" i="398"/>
  <c r="K52" i="398"/>
  <c r="K51" i="398"/>
  <c r="K50" i="398"/>
  <c r="K49" i="398"/>
  <c r="K48" i="398"/>
  <c r="K47" i="398"/>
  <c r="K46" i="398"/>
  <c r="K45" i="398"/>
  <c r="K44" i="398"/>
  <c r="K43" i="398"/>
  <c r="K42" i="398"/>
  <c r="K41" i="398"/>
  <c r="K40" i="398"/>
  <c r="K39" i="398"/>
  <c r="K38" i="398"/>
  <c r="K37" i="398"/>
  <c r="K36" i="398"/>
  <c r="K35" i="398"/>
  <c r="K34" i="398"/>
  <c r="K33" i="398"/>
  <c r="K32" i="398"/>
  <c r="K31" i="398"/>
  <c r="K30" i="398"/>
  <c r="K29" i="398"/>
  <c r="K28" i="398"/>
  <c r="K27" i="398"/>
  <c r="K26" i="398"/>
  <c r="K25" i="398"/>
  <c r="K24" i="398"/>
  <c r="K23" i="398"/>
  <c r="K22" i="398"/>
  <c r="K21" i="398"/>
  <c r="K20" i="398"/>
  <c r="K19" i="398"/>
  <c r="K18" i="398"/>
  <c r="K16" i="398"/>
  <c r="K15" i="398"/>
  <c r="K14" i="398"/>
  <c r="K13" i="398"/>
  <c r="K12" i="398"/>
  <c r="K11" i="398"/>
  <c r="K10" i="398"/>
  <c r="K9" i="398"/>
  <c r="K8" i="398"/>
  <c r="K7" i="398"/>
  <c r="K6" i="398"/>
  <c r="K5" i="398"/>
  <c r="K4" i="398"/>
  <c r="K3" i="398"/>
  <c r="K1" i="398"/>
  <c r="J3" i="398"/>
  <c r="J4" i="398"/>
  <c r="J5" i="398"/>
  <c r="J6" i="398"/>
  <c r="J7" i="398"/>
  <c r="J8" i="398"/>
  <c r="J9" i="398"/>
  <c r="J10" i="398"/>
  <c r="J11" i="398"/>
  <c r="J12" i="398"/>
  <c r="J13" i="398"/>
  <c r="J14" i="398"/>
  <c r="J15" i="398"/>
  <c r="J16" i="398"/>
  <c r="J17" i="398"/>
  <c r="J18" i="398"/>
  <c r="J19" i="398"/>
  <c r="J20" i="398"/>
  <c r="J21" i="398"/>
  <c r="J22" i="398"/>
  <c r="J23" i="398"/>
  <c r="J24" i="398"/>
  <c r="J25" i="398"/>
  <c r="J26" i="398"/>
  <c r="J27" i="398"/>
  <c r="J28" i="398"/>
  <c r="J29" i="398"/>
  <c r="J30" i="398"/>
  <c r="J31" i="398"/>
  <c r="J32" i="398"/>
  <c r="J33" i="398"/>
  <c r="J34" i="398"/>
  <c r="J35" i="398"/>
  <c r="J36" i="398"/>
  <c r="J37" i="398"/>
  <c r="J38" i="398"/>
  <c r="J39" i="398"/>
  <c r="J40" i="398"/>
  <c r="J41" i="398"/>
  <c r="J42" i="398"/>
  <c r="J43" i="398"/>
  <c r="J44" i="398"/>
  <c r="J45" i="398"/>
  <c r="J46" i="398"/>
  <c r="J47" i="398"/>
  <c r="J48" i="398"/>
  <c r="J49" i="398"/>
  <c r="J50" i="398"/>
  <c r="J51" i="398"/>
  <c r="J52" i="398"/>
  <c r="J53" i="398"/>
  <c r="J54" i="398"/>
  <c r="J55" i="398"/>
  <c r="J56" i="398"/>
  <c r="J57" i="398"/>
  <c r="J58" i="398"/>
  <c r="J59" i="398"/>
  <c r="J60" i="398"/>
  <c r="J61" i="398"/>
  <c r="J62" i="398"/>
  <c r="J63" i="398"/>
  <c r="J64" i="398"/>
  <c r="J65" i="398"/>
  <c r="J66" i="398"/>
  <c r="J67" i="398"/>
  <c r="J68" i="398"/>
  <c r="J69" i="398"/>
  <c r="J70" i="398"/>
  <c r="J71" i="398"/>
  <c r="J72" i="398"/>
  <c r="J73" i="398"/>
  <c r="J74" i="398"/>
  <c r="J75" i="398"/>
  <c r="J76" i="398"/>
  <c r="J77" i="398"/>
  <c r="J78" i="398"/>
  <c r="J79" i="398"/>
  <c r="J80" i="398"/>
  <c r="J81" i="398"/>
  <c r="J82" i="398"/>
  <c r="J83" i="398"/>
  <c r="J84" i="398"/>
  <c r="J85" i="398"/>
  <c r="J86" i="398"/>
  <c r="J87" i="398"/>
  <c r="J88" i="398"/>
  <c r="J89" i="398"/>
  <c r="J90" i="398"/>
  <c r="J91" i="398"/>
  <c r="J92" i="398"/>
  <c r="J93" i="398"/>
  <c r="J94" i="398"/>
  <c r="J95" i="398"/>
  <c r="J96" i="398"/>
  <c r="J97" i="398"/>
  <c r="J98" i="398"/>
  <c r="J99" i="398"/>
  <c r="J100" i="398"/>
  <c r="J101" i="398"/>
  <c r="J102" i="398"/>
  <c r="J103" i="398"/>
  <c r="J104" i="398"/>
  <c r="J105" i="398"/>
  <c r="J106" i="398"/>
  <c r="J107" i="398"/>
  <c r="J108" i="398"/>
  <c r="J109" i="398"/>
  <c r="J110" i="398"/>
  <c r="J111" i="398"/>
  <c r="J112" i="398"/>
  <c r="J113" i="398"/>
  <c r="J114" i="398"/>
  <c r="J115" i="398"/>
  <c r="J116" i="398"/>
  <c r="J117" i="398"/>
  <c r="J118" i="398"/>
  <c r="J119" i="398"/>
  <c r="J120" i="398"/>
  <c r="J121" i="398"/>
  <c r="J122" i="398"/>
  <c r="J123" i="398"/>
  <c r="J124" i="398"/>
  <c r="J125" i="398"/>
  <c r="J126" i="398"/>
  <c r="J127" i="398"/>
  <c r="J128" i="398"/>
  <c r="J129" i="398"/>
  <c r="J130" i="398"/>
  <c r="J131" i="398"/>
  <c r="J132" i="398"/>
  <c r="J133" i="398"/>
  <c r="J134" i="398"/>
  <c r="J135" i="398"/>
  <c r="J136" i="398"/>
  <c r="J137" i="398"/>
  <c r="J138" i="398"/>
  <c r="J139" i="398"/>
  <c r="J140" i="398"/>
  <c r="J141" i="398"/>
  <c r="J142" i="398"/>
  <c r="J143" i="398"/>
  <c r="J144" i="398"/>
  <c r="J145" i="398"/>
  <c r="J146" i="398"/>
  <c r="J147" i="398"/>
  <c r="J148" i="398"/>
  <c r="J149" i="398"/>
  <c r="J150" i="398"/>
  <c r="J151" i="398"/>
  <c r="J152" i="398"/>
  <c r="J153" i="398"/>
  <c r="J154" i="398"/>
  <c r="J155" i="398"/>
  <c r="J156" i="398"/>
  <c r="J157" i="398"/>
  <c r="J158" i="398"/>
  <c r="J159" i="398"/>
  <c r="J160" i="398"/>
  <c r="J161" i="398"/>
  <c r="J162" i="398"/>
  <c r="J163" i="398"/>
  <c r="J164" i="398"/>
  <c r="J165" i="398"/>
  <c r="J166" i="398"/>
  <c r="J167" i="398"/>
  <c r="J168" i="398"/>
  <c r="J169" i="398"/>
  <c r="J170" i="398"/>
  <c r="J171" i="398"/>
  <c r="J172" i="398"/>
  <c r="J173" i="398"/>
  <c r="J174" i="398"/>
  <c r="J175" i="398"/>
  <c r="J176" i="398"/>
  <c r="J177" i="398"/>
  <c r="J178" i="398"/>
  <c r="J179" i="398"/>
  <c r="J180" i="398"/>
  <c r="J181" i="398"/>
  <c r="J182" i="398"/>
  <c r="J183" i="398"/>
  <c r="J184" i="398"/>
  <c r="J185" i="398"/>
  <c r="J186" i="398"/>
  <c r="J187" i="398"/>
  <c r="J188" i="398"/>
  <c r="J189" i="398"/>
  <c r="J190" i="398"/>
  <c r="J191" i="398"/>
  <c r="J192" i="398"/>
  <c r="J193" i="398"/>
  <c r="J194" i="398"/>
  <c r="J195" i="398"/>
  <c r="J196" i="398"/>
  <c r="J197" i="398"/>
  <c r="J198" i="398"/>
  <c r="J199" i="398"/>
  <c r="J200" i="398"/>
  <c r="J201" i="398"/>
  <c r="J202" i="398"/>
  <c r="J203" i="398"/>
  <c r="J204" i="398"/>
  <c r="I3" i="398"/>
  <c r="I4" i="398"/>
  <c r="I5" i="398"/>
  <c r="I6" i="398"/>
  <c r="I7" i="398"/>
  <c r="I8" i="398"/>
  <c r="I9" i="398"/>
  <c r="I10" i="398"/>
  <c r="I11" i="398"/>
  <c r="I12" i="398"/>
  <c r="I13" i="398"/>
  <c r="I14" i="398"/>
  <c r="I15" i="398"/>
  <c r="I16" i="398"/>
  <c r="I17" i="398"/>
  <c r="I18" i="398"/>
  <c r="I19" i="398"/>
  <c r="I20" i="398"/>
  <c r="I21" i="398"/>
  <c r="I22" i="398"/>
  <c r="I23" i="398"/>
  <c r="I24" i="398"/>
  <c r="I25" i="398"/>
  <c r="I26" i="398"/>
  <c r="I27" i="398"/>
  <c r="I28" i="398"/>
  <c r="I29" i="398"/>
  <c r="I30" i="398"/>
  <c r="I31" i="398"/>
  <c r="I32" i="398"/>
  <c r="I33" i="398"/>
  <c r="I34" i="398"/>
  <c r="I35" i="398"/>
  <c r="I36" i="398"/>
  <c r="I37" i="398"/>
  <c r="I38" i="398"/>
  <c r="I39" i="398"/>
  <c r="I40" i="398"/>
  <c r="I41" i="398"/>
  <c r="I42" i="398"/>
  <c r="I43" i="398"/>
  <c r="I44" i="398"/>
  <c r="I45" i="398"/>
  <c r="I46" i="398"/>
  <c r="I47" i="398"/>
  <c r="I48" i="398"/>
  <c r="I49" i="398"/>
  <c r="I50" i="398"/>
  <c r="I51" i="398"/>
  <c r="I52" i="398"/>
  <c r="I53" i="398"/>
  <c r="I54" i="398"/>
  <c r="I55" i="398"/>
  <c r="I56" i="398"/>
  <c r="I57" i="398"/>
  <c r="I58" i="398"/>
  <c r="I59" i="398"/>
  <c r="I60" i="398"/>
  <c r="I61" i="398"/>
  <c r="I62" i="398"/>
  <c r="I63" i="398"/>
  <c r="I64" i="398"/>
  <c r="I65" i="398"/>
  <c r="I66" i="398"/>
  <c r="I67" i="398"/>
  <c r="I68" i="398"/>
  <c r="I69" i="398"/>
  <c r="I70" i="398"/>
  <c r="I71" i="398"/>
  <c r="I72" i="398"/>
  <c r="I73" i="398"/>
  <c r="I74" i="398"/>
  <c r="I75" i="398"/>
  <c r="I76" i="398"/>
  <c r="I77" i="398"/>
  <c r="I78" i="398"/>
  <c r="I79" i="398"/>
  <c r="I80" i="398"/>
  <c r="I81" i="398"/>
  <c r="I82" i="398"/>
  <c r="I83" i="398"/>
  <c r="I84" i="398"/>
  <c r="I85" i="398"/>
  <c r="I86" i="398"/>
  <c r="I87" i="398"/>
  <c r="I88" i="398"/>
  <c r="I89" i="398"/>
  <c r="I90" i="398"/>
  <c r="I91" i="398"/>
  <c r="I92" i="398"/>
  <c r="I93" i="398"/>
  <c r="I94" i="398"/>
  <c r="I95" i="398"/>
  <c r="I96" i="398"/>
  <c r="I97" i="398"/>
  <c r="I98" i="398"/>
  <c r="I99" i="398"/>
  <c r="I100" i="398"/>
  <c r="I101" i="398"/>
  <c r="I102" i="398"/>
  <c r="I103" i="398"/>
  <c r="I104" i="398"/>
  <c r="I105" i="398"/>
  <c r="I106" i="398"/>
  <c r="I107" i="398"/>
  <c r="I108" i="398"/>
  <c r="I109" i="398"/>
  <c r="I110" i="398"/>
  <c r="I111" i="398"/>
  <c r="I112" i="398"/>
  <c r="I113" i="398"/>
  <c r="I114" i="398"/>
  <c r="I115" i="398"/>
  <c r="I116" i="398"/>
  <c r="I117" i="398"/>
  <c r="I118" i="398"/>
  <c r="I119" i="398"/>
  <c r="I120" i="398"/>
  <c r="I121" i="398"/>
  <c r="I122" i="398"/>
  <c r="I123" i="398"/>
  <c r="I124" i="398"/>
  <c r="I125" i="398"/>
  <c r="I126" i="398"/>
  <c r="I127" i="398"/>
  <c r="I128" i="398"/>
  <c r="I129" i="398"/>
  <c r="I130" i="398"/>
  <c r="I131" i="398"/>
  <c r="I132" i="398"/>
  <c r="I133" i="398"/>
  <c r="I134" i="398"/>
  <c r="I135" i="398"/>
  <c r="I136" i="398"/>
  <c r="I137" i="398"/>
  <c r="I138" i="398"/>
  <c r="I139" i="398"/>
  <c r="I140" i="398"/>
  <c r="I141" i="398"/>
  <c r="I142" i="398"/>
  <c r="I143" i="398"/>
  <c r="I144" i="398"/>
  <c r="I145" i="398"/>
  <c r="I146" i="398"/>
  <c r="I147" i="398"/>
  <c r="I148" i="398"/>
  <c r="I149" i="398"/>
  <c r="I150" i="398"/>
  <c r="I151" i="398"/>
  <c r="I152" i="398"/>
  <c r="I153" i="398"/>
  <c r="I154" i="398"/>
  <c r="I155" i="398"/>
  <c r="I156" i="398"/>
  <c r="I157" i="398"/>
  <c r="I158" i="398"/>
  <c r="I159" i="398"/>
  <c r="I160" i="398"/>
  <c r="I161" i="398"/>
  <c r="I162" i="398"/>
  <c r="I163" i="398"/>
  <c r="I164" i="398"/>
  <c r="I165" i="398"/>
  <c r="I166" i="398"/>
  <c r="I167" i="398"/>
  <c r="I168" i="398"/>
  <c r="I169" i="398"/>
  <c r="I170" i="398"/>
  <c r="I171" i="398"/>
  <c r="I172" i="398"/>
  <c r="I173" i="398"/>
  <c r="I174" i="398"/>
  <c r="I175" i="398"/>
  <c r="I176" i="398"/>
  <c r="I177" i="398"/>
  <c r="I178" i="398"/>
  <c r="I179" i="398"/>
  <c r="I180" i="398"/>
  <c r="I181" i="398"/>
  <c r="I182" i="398"/>
  <c r="I183" i="398"/>
  <c r="I184" i="398"/>
  <c r="I185" i="398"/>
  <c r="I186" i="398"/>
  <c r="I187" i="398"/>
  <c r="I188" i="398"/>
  <c r="I189" i="398"/>
  <c r="I190" i="398"/>
  <c r="I191" i="398"/>
  <c r="I192" i="398"/>
  <c r="I193" i="398"/>
  <c r="I194" i="398"/>
  <c r="I195" i="398"/>
  <c r="I196" i="398"/>
  <c r="I197" i="398"/>
  <c r="I198" i="398"/>
  <c r="I199" i="398"/>
  <c r="I200" i="398"/>
  <c r="I201" i="398"/>
  <c r="I202" i="398"/>
  <c r="I203" i="398"/>
  <c r="I204" i="398"/>
  <c r="H3" i="398"/>
  <c r="H4" i="398"/>
  <c r="H5" i="398"/>
  <c r="H6" i="398"/>
  <c r="H7" i="398"/>
  <c r="H8" i="398"/>
  <c r="H9" i="398"/>
  <c r="H10" i="398"/>
  <c r="H11" i="398"/>
  <c r="H12" i="398"/>
  <c r="H13" i="398"/>
  <c r="H14" i="398"/>
  <c r="H15" i="398"/>
  <c r="H16" i="398"/>
  <c r="H17" i="398"/>
  <c r="H18" i="398"/>
  <c r="H19" i="398"/>
  <c r="H20" i="398"/>
  <c r="H21" i="398"/>
  <c r="H22" i="398"/>
  <c r="H23" i="398"/>
  <c r="H24" i="398"/>
  <c r="H25" i="398"/>
  <c r="H26" i="398"/>
  <c r="H27" i="398"/>
  <c r="H28" i="398"/>
  <c r="H29" i="398"/>
  <c r="H30" i="398"/>
  <c r="H31" i="398"/>
  <c r="H32" i="398"/>
  <c r="H33" i="398"/>
  <c r="H34" i="398"/>
  <c r="H35" i="398"/>
  <c r="H36" i="398"/>
  <c r="H37" i="398"/>
  <c r="H38" i="398"/>
  <c r="H39" i="398"/>
  <c r="H40" i="398"/>
  <c r="H41" i="398"/>
  <c r="H42" i="398"/>
  <c r="H43" i="398"/>
  <c r="H44" i="398"/>
  <c r="H45" i="398"/>
  <c r="H46" i="398"/>
  <c r="H47" i="398"/>
  <c r="H48" i="398"/>
  <c r="H49" i="398"/>
  <c r="H50" i="398"/>
  <c r="H51" i="398"/>
  <c r="H52" i="398"/>
  <c r="H53" i="398"/>
  <c r="H54" i="398"/>
  <c r="H55" i="398"/>
  <c r="H56" i="398"/>
  <c r="H57" i="398"/>
  <c r="H58" i="398"/>
  <c r="H59" i="398"/>
  <c r="H60" i="398"/>
  <c r="H61" i="398"/>
  <c r="H62" i="398"/>
  <c r="H63" i="398"/>
  <c r="H64" i="398"/>
  <c r="H65" i="398"/>
  <c r="H66" i="398"/>
  <c r="H67" i="398"/>
  <c r="H68" i="398"/>
  <c r="H69" i="398"/>
  <c r="H70" i="398"/>
  <c r="H71" i="398"/>
  <c r="H72" i="398"/>
  <c r="H73" i="398"/>
  <c r="H74" i="398"/>
  <c r="H75" i="398"/>
  <c r="H76" i="398"/>
  <c r="H77" i="398"/>
  <c r="H78" i="398"/>
  <c r="H79" i="398"/>
  <c r="H80" i="398"/>
  <c r="H81" i="398"/>
  <c r="H82" i="398"/>
  <c r="H83" i="398"/>
  <c r="H84" i="398"/>
  <c r="H85" i="398"/>
  <c r="H86" i="398"/>
  <c r="H87" i="398"/>
  <c r="H88" i="398"/>
  <c r="H89" i="398"/>
  <c r="H90" i="398"/>
  <c r="H91" i="398"/>
  <c r="H92" i="398"/>
  <c r="H93" i="398"/>
  <c r="H94" i="398"/>
  <c r="H95" i="398"/>
  <c r="H96" i="398"/>
  <c r="H97" i="398"/>
  <c r="H98" i="398"/>
  <c r="H99" i="398"/>
  <c r="H100" i="398"/>
  <c r="H101" i="398"/>
  <c r="H102" i="398"/>
  <c r="H103" i="398"/>
  <c r="H104" i="398"/>
  <c r="H105" i="398"/>
  <c r="H106" i="398"/>
  <c r="H107" i="398"/>
  <c r="H108" i="398"/>
  <c r="H109" i="398"/>
  <c r="H110" i="398"/>
  <c r="H111" i="398"/>
  <c r="H112" i="398"/>
  <c r="H113" i="398"/>
  <c r="H114" i="398"/>
  <c r="H115" i="398"/>
  <c r="H116" i="398"/>
  <c r="H117" i="398"/>
  <c r="H118" i="398"/>
  <c r="H119" i="398"/>
  <c r="H120" i="398"/>
  <c r="H121" i="398"/>
  <c r="H122" i="398"/>
  <c r="H123" i="398"/>
  <c r="H124" i="398"/>
  <c r="H125" i="398"/>
  <c r="H126" i="398"/>
  <c r="H127" i="398"/>
  <c r="H128" i="398"/>
  <c r="H129" i="398"/>
  <c r="H130" i="398"/>
  <c r="H131" i="398"/>
  <c r="H132" i="398"/>
  <c r="H133" i="398"/>
  <c r="H134" i="398"/>
  <c r="H135" i="398"/>
  <c r="H136" i="398"/>
  <c r="H137" i="398"/>
  <c r="H138" i="398"/>
  <c r="H139" i="398"/>
  <c r="H140" i="398"/>
  <c r="H141" i="398"/>
  <c r="H142" i="398"/>
  <c r="H143" i="398"/>
  <c r="H144" i="398"/>
  <c r="H145" i="398"/>
  <c r="H146" i="398"/>
  <c r="H147" i="398"/>
  <c r="H148" i="398"/>
  <c r="H149" i="398"/>
  <c r="H150" i="398"/>
  <c r="H151" i="398"/>
  <c r="H152" i="398"/>
  <c r="H153" i="398"/>
  <c r="H154" i="398"/>
  <c r="H155" i="398"/>
  <c r="H156" i="398"/>
  <c r="H157" i="398"/>
  <c r="H158" i="398"/>
  <c r="H159" i="398"/>
  <c r="H160" i="398"/>
  <c r="H161" i="398"/>
  <c r="H162" i="398"/>
  <c r="H163" i="398"/>
  <c r="H164" i="398"/>
  <c r="H165" i="398"/>
  <c r="H166" i="398"/>
  <c r="H167" i="398"/>
  <c r="H168" i="398"/>
  <c r="H169" i="398"/>
  <c r="H170" i="398"/>
  <c r="H171" i="398"/>
  <c r="H172" i="398"/>
  <c r="H173" i="398"/>
  <c r="H174" i="398"/>
  <c r="H175" i="398"/>
  <c r="H176" i="398"/>
  <c r="H177" i="398"/>
  <c r="H178" i="398"/>
  <c r="H179" i="398"/>
  <c r="H180" i="398"/>
  <c r="H181" i="398"/>
  <c r="H182" i="398"/>
  <c r="H183" i="398"/>
  <c r="H184" i="398"/>
  <c r="H185" i="398"/>
  <c r="H186" i="398"/>
  <c r="H187" i="398"/>
  <c r="H188" i="398"/>
  <c r="H189" i="398"/>
  <c r="H190" i="398"/>
  <c r="H191" i="398"/>
  <c r="H192" i="398"/>
  <c r="H193" i="398"/>
  <c r="H194" i="398"/>
  <c r="H195" i="398"/>
  <c r="H196" i="398"/>
  <c r="H197" i="398"/>
  <c r="H198" i="398"/>
  <c r="H199" i="398"/>
  <c r="H200" i="398"/>
  <c r="H201" i="398"/>
  <c r="H202" i="398"/>
  <c r="H203" i="398"/>
  <c r="H204" i="398"/>
  <c r="G3" i="398"/>
  <c r="G4" i="398"/>
  <c r="G5" i="398"/>
  <c r="G6" i="398"/>
  <c r="G7" i="398"/>
  <c r="G8" i="398"/>
  <c r="G9" i="398"/>
  <c r="G10" i="398"/>
  <c r="G11" i="398"/>
  <c r="G12" i="398"/>
  <c r="G13" i="398"/>
  <c r="G14" i="398"/>
  <c r="G15" i="398"/>
  <c r="G16" i="398"/>
  <c r="G17" i="398"/>
  <c r="G18" i="398"/>
  <c r="G19" i="398"/>
  <c r="G20" i="398"/>
  <c r="G21" i="398"/>
  <c r="G22" i="398"/>
  <c r="G23" i="398"/>
  <c r="G24" i="398"/>
  <c r="G25" i="398"/>
  <c r="G26" i="398"/>
  <c r="G27" i="398"/>
  <c r="G28" i="398"/>
  <c r="G29" i="398"/>
  <c r="G30" i="398"/>
  <c r="G31" i="398"/>
  <c r="G32" i="398"/>
  <c r="G33" i="398"/>
  <c r="G34" i="398"/>
  <c r="G35" i="398"/>
  <c r="G36" i="398"/>
  <c r="G37" i="398"/>
  <c r="G38" i="398"/>
  <c r="G39" i="398"/>
  <c r="G40" i="398"/>
  <c r="G41" i="398"/>
  <c r="G42" i="398"/>
  <c r="G43" i="398"/>
  <c r="G44" i="398"/>
  <c r="G45" i="398"/>
  <c r="G46" i="398"/>
  <c r="G47" i="398"/>
  <c r="G48" i="398"/>
  <c r="G49" i="398"/>
  <c r="G50" i="398"/>
  <c r="G51" i="398"/>
  <c r="G52" i="398"/>
  <c r="G53" i="398"/>
  <c r="G54" i="398"/>
  <c r="G55" i="398"/>
  <c r="G56" i="398"/>
  <c r="G57" i="398"/>
  <c r="G58" i="398"/>
  <c r="G59" i="398"/>
  <c r="G60" i="398"/>
  <c r="G61" i="398"/>
  <c r="G62" i="398"/>
  <c r="G63" i="398"/>
  <c r="G64" i="398"/>
  <c r="G65" i="398"/>
  <c r="G66" i="398"/>
  <c r="G67" i="398"/>
  <c r="G68" i="398"/>
  <c r="G69" i="398"/>
  <c r="G70" i="398"/>
  <c r="G71" i="398"/>
  <c r="G72" i="398"/>
  <c r="G73" i="398"/>
  <c r="G74" i="398"/>
  <c r="G75" i="398"/>
  <c r="G76" i="398"/>
  <c r="G77" i="398"/>
  <c r="G78" i="398"/>
  <c r="G79" i="398"/>
  <c r="G80" i="398"/>
  <c r="G81" i="398"/>
  <c r="G82" i="398"/>
  <c r="G83" i="398"/>
  <c r="G84" i="398"/>
  <c r="G85" i="398"/>
  <c r="G86" i="398"/>
  <c r="G87" i="398"/>
  <c r="G88" i="398"/>
  <c r="G89" i="398"/>
  <c r="G90" i="398"/>
  <c r="G91" i="398"/>
  <c r="G92" i="398"/>
  <c r="G93" i="398"/>
  <c r="G94" i="398"/>
  <c r="G95" i="398"/>
  <c r="G96" i="398"/>
  <c r="G97" i="398"/>
  <c r="G98" i="398"/>
  <c r="G99" i="398"/>
  <c r="G100" i="398"/>
  <c r="G101" i="398"/>
  <c r="G102" i="398"/>
  <c r="G103" i="398"/>
  <c r="G104" i="398"/>
  <c r="G105" i="398"/>
  <c r="G106" i="398"/>
  <c r="G107" i="398"/>
  <c r="G108" i="398"/>
  <c r="G109" i="398"/>
  <c r="G110" i="398"/>
  <c r="G111" i="398"/>
  <c r="G112" i="398"/>
  <c r="G113" i="398"/>
  <c r="G114" i="398"/>
  <c r="G115" i="398"/>
  <c r="G116" i="398"/>
  <c r="G117" i="398"/>
  <c r="G118" i="398"/>
  <c r="G119" i="398"/>
  <c r="G120" i="398"/>
  <c r="G121" i="398"/>
  <c r="G122" i="398"/>
  <c r="G123" i="398"/>
  <c r="G124" i="398"/>
  <c r="G125" i="398"/>
  <c r="G126" i="398"/>
  <c r="G127" i="398"/>
  <c r="G128" i="398"/>
  <c r="G129" i="398"/>
  <c r="G130" i="398"/>
  <c r="G131" i="398"/>
  <c r="G132" i="398"/>
  <c r="G133" i="398"/>
  <c r="G134" i="398"/>
  <c r="G135" i="398"/>
  <c r="G136" i="398"/>
  <c r="G137" i="398"/>
  <c r="G138" i="398"/>
  <c r="G139" i="398"/>
  <c r="G140" i="398"/>
  <c r="G141" i="398"/>
  <c r="G142" i="398"/>
  <c r="G143" i="398"/>
  <c r="G144" i="398"/>
  <c r="G145" i="398"/>
  <c r="G146" i="398"/>
  <c r="G147" i="398"/>
  <c r="G148" i="398"/>
  <c r="G149" i="398"/>
  <c r="G150" i="398"/>
  <c r="G151" i="398"/>
  <c r="G152" i="398"/>
  <c r="G153" i="398"/>
  <c r="G154" i="398"/>
  <c r="G155" i="398"/>
  <c r="G156" i="398"/>
  <c r="G157" i="398"/>
  <c r="G158" i="398"/>
  <c r="G159" i="398"/>
  <c r="G160" i="398"/>
  <c r="G161" i="398"/>
  <c r="G162" i="398"/>
  <c r="G163" i="398"/>
  <c r="G164" i="398"/>
  <c r="G165" i="398"/>
  <c r="G166" i="398"/>
  <c r="G167" i="398"/>
  <c r="G168" i="398"/>
  <c r="G169" i="398"/>
  <c r="G170" i="398"/>
  <c r="G171" i="398"/>
  <c r="G172" i="398"/>
  <c r="G173" i="398"/>
  <c r="G174" i="398"/>
  <c r="G175" i="398"/>
  <c r="G176" i="398"/>
  <c r="G177" i="398"/>
  <c r="G178" i="398"/>
  <c r="G179" i="398"/>
  <c r="G180" i="398"/>
  <c r="G181" i="398"/>
  <c r="G182" i="398"/>
  <c r="G183" i="398"/>
  <c r="G184" i="398"/>
  <c r="G185" i="398"/>
  <c r="G186" i="398"/>
  <c r="G187" i="398"/>
  <c r="G188" i="398"/>
  <c r="G189" i="398"/>
  <c r="G190" i="398"/>
  <c r="G191" i="398"/>
  <c r="G192" i="398"/>
  <c r="G193" i="398"/>
  <c r="G194" i="398"/>
  <c r="G195" i="398"/>
  <c r="G196" i="398"/>
  <c r="G197" i="398"/>
  <c r="G198" i="398"/>
  <c r="G199" i="398"/>
  <c r="G200" i="398"/>
  <c r="G201" i="398"/>
  <c r="G202" i="398"/>
  <c r="G203" i="398"/>
  <c r="G204" i="398"/>
  <c r="G1" i="398"/>
  <c r="J1" i="398"/>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Q134" i="335"/>
  <c r="Q133" i="335"/>
  <c r="Q132" i="335"/>
  <c r="Q131" i="335"/>
  <c r="Q130" i="335"/>
  <c r="Q129" i="335"/>
  <c r="Q128" i="335"/>
  <c r="Q127" i="335"/>
  <c r="Q126" i="335"/>
  <c r="Q125" i="335"/>
  <c r="Q124" i="335"/>
  <c r="Q123" i="335"/>
  <c r="Q122" i="335"/>
  <c r="Q121" i="335"/>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Q70" i="335"/>
  <c r="Q69" i="335"/>
  <c r="Q68" i="335"/>
  <c r="Q67" i="335"/>
  <c r="Q66" i="335"/>
  <c r="Q65" i="335"/>
  <c r="Q64" i="335"/>
  <c r="Q63" i="335"/>
  <c r="Q62" i="335"/>
  <c r="Q61" i="335"/>
  <c r="Q60" i="335"/>
  <c r="Q59" i="335"/>
  <c r="Q58" i="335"/>
  <c r="Q57" i="335"/>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M1" i="398"/>
  <c r="AA240" i="335"/>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AR240" i="397"/>
  <c r="AR239" i="397"/>
  <c r="AR238" i="397"/>
  <c r="AR237" i="397"/>
  <c r="AR236" i="397"/>
  <c r="AR235" i="397"/>
  <c r="AR234" i="397"/>
  <c r="AR233" i="397"/>
  <c r="AR232" i="397"/>
  <c r="AR231" i="397"/>
  <c r="AR230" i="397"/>
  <c r="AR229" i="397"/>
  <c r="AR228" i="397"/>
  <c r="AR227" i="397"/>
  <c r="AR226" i="397"/>
  <c r="AR225" i="397"/>
  <c r="AR224" i="397"/>
  <c r="AR223" i="397"/>
  <c r="AR222" i="397"/>
  <c r="AR221" i="397"/>
  <c r="AR220" i="397"/>
  <c r="AR219" i="397"/>
  <c r="AR218" i="397"/>
  <c r="AR217" i="397"/>
  <c r="AR216" i="397"/>
  <c r="AR215" i="397"/>
  <c r="AR214" i="397"/>
  <c r="AR213" i="397"/>
  <c r="AR212" i="397"/>
  <c r="AR211" i="397"/>
  <c r="AR210" i="397"/>
  <c r="AR209" i="397"/>
  <c r="AR208" i="397"/>
  <c r="AR207" i="397"/>
  <c r="AR206" i="397"/>
  <c r="AR205" i="397"/>
  <c r="AR204" i="397"/>
  <c r="AR203" i="397"/>
  <c r="AR202" i="397"/>
  <c r="AR201" i="397"/>
  <c r="AR200" i="397"/>
  <c r="AR199" i="397"/>
  <c r="AR198" i="397"/>
  <c r="AR197" i="397"/>
  <c r="AR196" i="397"/>
  <c r="AR195" i="397"/>
  <c r="AR194" i="397"/>
  <c r="AR193" i="397"/>
  <c r="AR192" i="397"/>
  <c r="AR191" i="397"/>
  <c r="AR190" i="397"/>
  <c r="AR189" i="397"/>
  <c r="AR188" i="397"/>
  <c r="AR187" i="397"/>
  <c r="AR186" i="397"/>
  <c r="AR185" i="397"/>
  <c r="AR184" i="397"/>
  <c r="AR183" i="397"/>
  <c r="AR182" i="397"/>
  <c r="AR181" i="397"/>
  <c r="AR180" i="397"/>
  <c r="AR179" i="397"/>
  <c r="AR178" i="397"/>
  <c r="AR177" i="397"/>
  <c r="AR176" i="397"/>
  <c r="AR175" i="397"/>
  <c r="AR174" i="397"/>
  <c r="AR173" i="397"/>
  <c r="AR172" i="397"/>
  <c r="AR171" i="397"/>
  <c r="AR170" i="397"/>
  <c r="AR169" i="397"/>
  <c r="AR168" i="397"/>
  <c r="AR167" i="397"/>
  <c r="AR166" i="397"/>
  <c r="AR165" i="397"/>
  <c r="AR164" i="397"/>
  <c r="AR163" i="397"/>
  <c r="AR162" i="397"/>
  <c r="AR161" i="397"/>
  <c r="AR160" i="397"/>
  <c r="AR159" i="397"/>
  <c r="AR158" i="397"/>
  <c r="AR157" i="397"/>
  <c r="AR156" i="397"/>
  <c r="AR155" i="397"/>
  <c r="AR154" i="397"/>
  <c r="AR153" i="397"/>
  <c r="AR152" i="397"/>
  <c r="AR151" i="397"/>
  <c r="AR150" i="397"/>
  <c r="AR149" i="397"/>
  <c r="AR148" i="397"/>
  <c r="AR147" i="397"/>
  <c r="AR146" i="397"/>
  <c r="AR145" i="397"/>
  <c r="AR144" i="397"/>
  <c r="AR143" i="397"/>
  <c r="AR142" i="397"/>
  <c r="AR141" i="397"/>
  <c r="AR140" i="397"/>
  <c r="AR139" i="397"/>
  <c r="AR138" i="397"/>
  <c r="AR137" i="397"/>
  <c r="AR136" i="397"/>
  <c r="AR135" i="397"/>
  <c r="AR134" i="397"/>
  <c r="AR133" i="397"/>
  <c r="AR132" i="397"/>
  <c r="AR131" i="397"/>
  <c r="AR130" i="397"/>
  <c r="AR129" i="397"/>
  <c r="AR128" i="397"/>
  <c r="AR127" i="397"/>
  <c r="AR126" i="397"/>
  <c r="AR125" i="397"/>
  <c r="AR124" i="397"/>
  <c r="AR123" i="397"/>
  <c r="AR122" i="397"/>
  <c r="AR121" i="397"/>
  <c r="AR120" i="397"/>
  <c r="AR119" i="397"/>
  <c r="AR118" i="397"/>
  <c r="AR117" i="397"/>
  <c r="AR116" i="397"/>
  <c r="AR115" i="397"/>
  <c r="AR114" i="397"/>
  <c r="AR113" i="397"/>
  <c r="AR112" i="397"/>
  <c r="AR111" i="397"/>
  <c r="AR110" i="397"/>
  <c r="AR109" i="397"/>
  <c r="AR108" i="397"/>
  <c r="AR107" i="397"/>
  <c r="AR106" i="397"/>
  <c r="AR105" i="397"/>
  <c r="AR104" i="397"/>
  <c r="AR103" i="397"/>
  <c r="AR102" i="397"/>
  <c r="AR101" i="397"/>
  <c r="AR100" i="397"/>
  <c r="AR99" i="397"/>
  <c r="AR98" i="397"/>
  <c r="AR97" i="397"/>
  <c r="AR96" i="397"/>
  <c r="AR95" i="397"/>
  <c r="AR94" i="397"/>
  <c r="AR93" i="397"/>
  <c r="AR92" i="397"/>
  <c r="AR91" i="397"/>
  <c r="AR90" i="397"/>
  <c r="AR89" i="397"/>
  <c r="AR88" i="397"/>
  <c r="AR87" i="397"/>
  <c r="AR86" i="397"/>
  <c r="AR85" i="397"/>
  <c r="AR84" i="397"/>
  <c r="AR83" i="397"/>
  <c r="AR82" i="397"/>
  <c r="AR81" i="397"/>
  <c r="AR80" i="397"/>
  <c r="AR79" i="397"/>
  <c r="AR78" i="397"/>
  <c r="AR77" i="397"/>
  <c r="AR76" i="397"/>
  <c r="AR75" i="397"/>
  <c r="AR74" i="397"/>
  <c r="AR73" i="397"/>
  <c r="AR72" i="397"/>
  <c r="AR71" i="397"/>
  <c r="AR70" i="397"/>
  <c r="AR69" i="397"/>
  <c r="AR68" i="397"/>
  <c r="AR67" i="397"/>
  <c r="AR66" i="397"/>
  <c r="AR65" i="397"/>
  <c r="AR64" i="397"/>
  <c r="AR63" i="397"/>
  <c r="AR62" i="397"/>
  <c r="AR61" i="397"/>
  <c r="AR60" i="397"/>
  <c r="AR59" i="397"/>
  <c r="AR58" i="397"/>
  <c r="AR57" i="397"/>
  <c r="AR56" i="397"/>
  <c r="AR55" i="397"/>
  <c r="AR54" i="397"/>
  <c r="AR53" i="397"/>
  <c r="AR52" i="397"/>
  <c r="AR51" i="397"/>
  <c r="AR50" i="397"/>
  <c r="AR49" i="397"/>
  <c r="AR48" i="397"/>
  <c r="AR47" i="397"/>
  <c r="AR46" i="397"/>
  <c r="AR45" i="397"/>
  <c r="AR44" i="397"/>
  <c r="AR43" i="397"/>
  <c r="AR42" i="397"/>
  <c r="AR41" i="397"/>
  <c r="AR40" i="397"/>
  <c r="AR39" i="397"/>
  <c r="AR38" i="397"/>
  <c r="AR37" i="397"/>
  <c r="AR36" i="397"/>
  <c r="AR35" i="397"/>
  <c r="AR34" i="397"/>
  <c r="AR33" i="397"/>
  <c r="AR32" i="397"/>
  <c r="AR31" i="397"/>
  <c r="AR30" i="397"/>
  <c r="AR29" i="397"/>
  <c r="AR28" i="397"/>
  <c r="AR27" i="397"/>
  <c r="AR26" i="397"/>
  <c r="AR25" i="397"/>
  <c r="AR24" i="397"/>
  <c r="AR23" i="397"/>
  <c r="AR22" i="397"/>
  <c r="AR21" i="397"/>
  <c r="AR20" i="397"/>
  <c r="AR19" i="397"/>
  <c r="AR18" i="397"/>
  <c r="AR17" i="397"/>
  <c r="AR16" i="397"/>
  <c r="AR15" i="397"/>
  <c r="AR14" i="397"/>
  <c r="AR13" i="397"/>
  <c r="AR12" i="397"/>
  <c r="AR11" i="397"/>
  <c r="AR10" i="397"/>
  <c r="AR9" i="397"/>
  <c r="AR8" i="397"/>
  <c r="AR7" i="397"/>
  <c r="AR6" i="397"/>
  <c r="AR5" i="397"/>
  <c r="AR4" i="397"/>
  <c r="AR240" i="2"/>
  <c r="AR239" i="2"/>
  <c r="AR238" i="2"/>
  <c r="AR237" i="2"/>
  <c r="AR236" i="2"/>
  <c r="AR235" i="2"/>
  <c r="AR234" i="2"/>
  <c r="AR233" i="2"/>
  <c r="AR232" i="2"/>
  <c r="AR231" i="2"/>
  <c r="AR230" i="2"/>
  <c r="AR229" i="2"/>
  <c r="AR228" i="2"/>
  <c r="AR227" i="2"/>
  <c r="AR226" i="2"/>
  <c r="AR225" i="2"/>
  <c r="AR224" i="2"/>
  <c r="AR223" i="2"/>
  <c r="AR222" i="2"/>
  <c r="AR221" i="2"/>
  <c r="AR220" i="2"/>
  <c r="AR219" i="2"/>
  <c r="AR218" i="2"/>
  <c r="AR217" i="2"/>
  <c r="AR216" i="2"/>
  <c r="AR215" i="2"/>
  <c r="AR214" i="2"/>
  <c r="AR213" i="2"/>
  <c r="AR212" i="2"/>
  <c r="AR211" i="2"/>
  <c r="AR210" i="2"/>
  <c r="AR209" i="2"/>
  <c r="AR208" i="2"/>
  <c r="AR207" i="2"/>
  <c r="AR206" i="2"/>
  <c r="AR205" i="2"/>
  <c r="AR204" i="2"/>
  <c r="AR203" i="2"/>
  <c r="AR202" i="2"/>
  <c r="AR201" i="2"/>
  <c r="AR200" i="2"/>
  <c r="AR199" i="2"/>
  <c r="AR198" i="2"/>
  <c r="AR197" i="2"/>
  <c r="AR196" i="2"/>
  <c r="AR195" i="2"/>
  <c r="AR194" i="2"/>
  <c r="AR193" i="2"/>
  <c r="AR192" i="2"/>
  <c r="AR191" i="2"/>
  <c r="AR190" i="2"/>
  <c r="AR189" i="2"/>
  <c r="AR188" i="2"/>
  <c r="AR187" i="2"/>
  <c r="AR186" i="2"/>
  <c r="AR185" i="2"/>
  <c r="AR184" i="2"/>
  <c r="AR183" i="2"/>
  <c r="AR182" i="2"/>
  <c r="AR181" i="2"/>
  <c r="AR180" i="2"/>
  <c r="AR179" i="2"/>
  <c r="AR178" i="2"/>
  <c r="AR177" i="2"/>
  <c r="AR176" i="2"/>
  <c r="AR175" i="2"/>
  <c r="AR174" i="2"/>
  <c r="AR173" i="2"/>
  <c r="AR172" i="2"/>
  <c r="AR171" i="2"/>
  <c r="AR170" i="2"/>
  <c r="AR169" i="2"/>
  <c r="AR168" i="2"/>
  <c r="AR167" i="2"/>
  <c r="AR166" i="2"/>
  <c r="AR165" i="2"/>
  <c r="AR164" i="2"/>
  <c r="AR163" i="2"/>
  <c r="AR162" i="2"/>
  <c r="AR161" i="2"/>
  <c r="AR160" i="2"/>
  <c r="AR159" i="2"/>
  <c r="AR158" i="2"/>
  <c r="AR157" i="2"/>
  <c r="AR156" i="2"/>
  <c r="AR155" i="2"/>
  <c r="AR154" i="2"/>
  <c r="AR153" i="2"/>
  <c r="AR152" i="2"/>
  <c r="AR151" i="2"/>
  <c r="AR150" i="2"/>
  <c r="AR149" i="2"/>
  <c r="AR148" i="2"/>
  <c r="AR147" i="2"/>
  <c r="AR146" i="2"/>
  <c r="AR145" i="2"/>
  <c r="AR144" i="2"/>
  <c r="AR143" i="2"/>
  <c r="AR142" i="2"/>
  <c r="AR141" i="2"/>
  <c r="AR140" i="2"/>
  <c r="AR139" i="2"/>
  <c r="AR138" i="2"/>
  <c r="AR137" i="2"/>
  <c r="AR136" i="2"/>
  <c r="AR135" i="2"/>
  <c r="AR134" i="2"/>
  <c r="AR133" i="2"/>
  <c r="AR132" i="2"/>
  <c r="AR131" i="2"/>
  <c r="AR130" i="2"/>
  <c r="AR129" i="2"/>
  <c r="AR128" i="2"/>
  <c r="AR127" i="2"/>
  <c r="AR126" i="2"/>
  <c r="AR125" i="2"/>
  <c r="AR124" i="2"/>
  <c r="AR123" i="2"/>
  <c r="AR122" i="2"/>
  <c r="AR121" i="2"/>
  <c r="AR120" i="2"/>
  <c r="AR119" i="2"/>
  <c r="AR118" i="2"/>
  <c r="AR117" i="2"/>
  <c r="AR116" i="2"/>
  <c r="AR115" i="2"/>
  <c r="AR114" i="2"/>
  <c r="AR113" i="2"/>
  <c r="AR112" i="2"/>
  <c r="AR111" i="2"/>
  <c r="AR110" i="2"/>
  <c r="AR109" i="2"/>
  <c r="AR108" i="2"/>
  <c r="AR107" i="2"/>
  <c r="AR106" i="2"/>
  <c r="AR105" i="2"/>
  <c r="AR104" i="2"/>
  <c r="AR103" i="2"/>
  <c r="AR102" i="2"/>
  <c r="AR101" i="2"/>
  <c r="AR100" i="2"/>
  <c r="AR99" i="2"/>
  <c r="AR98" i="2"/>
  <c r="AR97" i="2"/>
  <c r="AR96" i="2"/>
  <c r="AR95" i="2"/>
  <c r="AR94" i="2"/>
  <c r="AR93" i="2"/>
  <c r="AR92" i="2"/>
  <c r="AR91" i="2"/>
  <c r="AR90" i="2"/>
  <c r="AR89" i="2"/>
  <c r="AR88" i="2"/>
  <c r="AR87" i="2"/>
  <c r="AR86" i="2"/>
  <c r="AR85" i="2"/>
  <c r="AR84" i="2"/>
  <c r="AR83" i="2"/>
  <c r="AR82" i="2"/>
  <c r="AR81" i="2"/>
  <c r="AR80" i="2"/>
  <c r="AR79" i="2"/>
  <c r="AR78" i="2"/>
  <c r="AR77" i="2"/>
  <c r="AR76" i="2"/>
  <c r="AR75" i="2"/>
  <c r="AR74" i="2"/>
  <c r="AR73" i="2"/>
  <c r="AR72" i="2"/>
  <c r="AR71" i="2"/>
  <c r="AR70" i="2"/>
  <c r="AR69" i="2"/>
  <c r="AR68" i="2"/>
  <c r="AR67" i="2"/>
  <c r="AR66" i="2"/>
  <c r="AR65" i="2"/>
  <c r="AR64" i="2"/>
  <c r="AR63" i="2"/>
  <c r="AR62" i="2"/>
  <c r="AR61" i="2"/>
  <c r="AR60" i="2"/>
  <c r="AR59" i="2"/>
  <c r="AR58" i="2"/>
  <c r="AR57" i="2"/>
  <c r="AR56" i="2"/>
  <c r="AR55" i="2"/>
  <c r="AR54" i="2"/>
  <c r="AR53" i="2"/>
  <c r="AR52" i="2"/>
  <c r="AR51" i="2"/>
  <c r="AR50" i="2"/>
  <c r="AR49" i="2"/>
  <c r="AR48" i="2"/>
  <c r="AR47" i="2"/>
  <c r="AR46" i="2"/>
  <c r="AR45" i="2"/>
  <c r="AR44" i="2"/>
  <c r="AR43" i="2"/>
  <c r="AR42" i="2"/>
  <c r="AR41" i="2"/>
  <c r="AR40" i="2"/>
  <c r="AR39" i="2"/>
  <c r="AR38" i="2"/>
  <c r="AR37" i="2"/>
  <c r="AR36" i="2"/>
  <c r="AR35" i="2"/>
  <c r="AR34" i="2"/>
  <c r="AR33" i="2"/>
  <c r="AR32" i="2"/>
  <c r="AR31" i="2"/>
  <c r="AR30" i="2"/>
  <c r="AR29" i="2"/>
  <c r="AR28" i="2"/>
  <c r="AR27" i="2"/>
  <c r="AR26" i="2"/>
  <c r="AR25" i="2"/>
  <c r="AR24" i="2"/>
  <c r="AR23" i="2"/>
  <c r="AR22" i="2"/>
  <c r="AR21" i="2"/>
  <c r="AR20" i="2"/>
  <c r="AR19" i="2"/>
  <c r="AR18" i="2"/>
  <c r="AR17" i="2"/>
  <c r="AR16" i="2"/>
  <c r="AR15" i="2"/>
  <c r="AR14" i="2"/>
  <c r="AR13" i="2"/>
  <c r="AR12" i="2"/>
  <c r="AR11" i="2"/>
  <c r="AR10" i="2"/>
  <c r="AR9" i="2"/>
  <c r="AR8" i="2"/>
  <c r="AR7" i="2"/>
  <c r="AR6" i="2"/>
  <c r="AR5" i="2"/>
  <c r="AR4" i="2"/>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4" i="44"/>
  <c r="AB3" i="44"/>
  <c r="L1" i="398"/>
  <c r="U1" i="398"/>
  <c r="T1" i="398"/>
  <c r="S1" i="398"/>
  <c r="R1" i="398"/>
  <c r="Q1" i="398"/>
  <c r="P1" i="398"/>
  <c r="O1" i="398"/>
  <c r="N1" i="398"/>
  <c r="I1" i="398"/>
  <c r="H1" i="398"/>
  <c r="F1" i="398"/>
  <c r="F204" i="398" s="1"/>
  <c r="F199" i="398"/>
  <c r="F198" i="398"/>
  <c r="F197" i="398"/>
  <c r="F191" i="398"/>
  <c r="F190" i="398"/>
  <c r="F189" i="398"/>
  <c r="F183" i="398"/>
  <c r="F182" i="398"/>
  <c r="F181" i="398"/>
  <c r="F175" i="398"/>
  <c r="F174" i="398"/>
  <c r="F173" i="398"/>
  <c r="F167" i="398"/>
  <c r="F166" i="398"/>
  <c r="F165" i="398"/>
  <c r="F163" i="398"/>
  <c r="F159" i="398"/>
  <c r="F158" i="398"/>
  <c r="F157" i="398"/>
  <c r="F155" i="398"/>
  <c r="F151" i="398"/>
  <c r="F150" i="398"/>
  <c r="F149" i="398"/>
  <c r="F147" i="398"/>
  <c r="F143" i="398"/>
  <c r="F142" i="398"/>
  <c r="F141" i="398"/>
  <c r="F139" i="398"/>
  <c r="F135" i="398"/>
  <c r="F134" i="398"/>
  <c r="F133" i="398"/>
  <c r="F131" i="398"/>
  <c r="F127" i="398"/>
  <c r="F126" i="398"/>
  <c r="F125" i="398"/>
  <c r="F123" i="398"/>
  <c r="F119" i="398"/>
  <c r="F118" i="398"/>
  <c r="F117" i="398"/>
  <c r="F115" i="398"/>
  <c r="F112" i="398"/>
  <c r="F111" i="398"/>
  <c r="F110" i="398"/>
  <c r="F109" i="398"/>
  <c r="F108" i="398"/>
  <c r="F107" i="398"/>
  <c r="F106" i="398"/>
  <c r="F105" i="398"/>
  <c r="F104" i="398"/>
  <c r="F103" i="398"/>
  <c r="F102" i="398"/>
  <c r="F101" i="398"/>
  <c r="F100" i="398"/>
  <c r="F99" i="398"/>
  <c r="F98" i="398"/>
  <c r="F97" i="398"/>
  <c r="F96" i="398"/>
  <c r="F95" i="398"/>
  <c r="F94" i="398"/>
  <c r="F93" i="398"/>
  <c r="F92" i="398"/>
  <c r="F91" i="398"/>
  <c r="F90" i="398"/>
  <c r="F89" i="398"/>
  <c r="F88" i="398"/>
  <c r="F87" i="398"/>
  <c r="F86" i="398"/>
  <c r="F85" i="398"/>
  <c r="F84" i="398"/>
  <c r="F83" i="398"/>
  <c r="F82" i="398"/>
  <c r="F81" i="398"/>
  <c r="F80" i="398"/>
  <c r="F79" i="398"/>
  <c r="F78" i="398"/>
  <c r="F77" i="398"/>
  <c r="F76" i="398"/>
  <c r="F75" i="398"/>
  <c r="F74" i="398"/>
  <c r="F73" i="398"/>
  <c r="F72" i="398"/>
  <c r="F71" i="398"/>
  <c r="F70" i="398"/>
  <c r="F69" i="398"/>
  <c r="F68" i="398"/>
  <c r="F67" i="398"/>
  <c r="F66" i="398"/>
  <c r="F65" i="398"/>
  <c r="F64" i="398"/>
  <c r="F63" i="398"/>
  <c r="F62" i="398"/>
  <c r="F61" i="398"/>
  <c r="F60" i="398"/>
  <c r="F59" i="398"/>
  <c r="F58" i="398"/>
  <c r="F57" i="398"/>
  <c r="F56" i="398"/>
  <c r="F55" i="398"/>
  <c r="F54" i="398"/>
  <c r="F53" i="398"/>
  <c r="F52" i="398"/>
  <c r="F51" i="398"/>
  <c r="F50" i="398"/>
  <c r="F49" i="398"/>
  <c r="F48" i="398"/>
  <c r="F47" i="398"/>
  <c r="F46" i="398"/>
  <c r="F45" i="398"/>
  <c r="F44" i="398"/>
  <c r="F43" i="398"/>
  <c r="F42" i="398"/>
  <c r="F41" i="398"/>
  <c r="F40" i="398"/>
  <c r="F39" i="398"/>
  <c r="F38" i="398"/>
  <c r="F37" i="398"/>
  <c r="F36" i="398"/>
  <c r="F35" i="398"/>
  <c r="F34" i="398"/>
  <c r="F33" i="398"/>
  <c r="F32" i="398"/>
  <c r="F31" i="398"/>
  <c r="F30" i="398"/>
  <c r="F29" i="398"/>
  <c r="F28" i="398"/>
  <c r="F27" i="398"/>
  <c r="F26" i="398"/>
  <c r="F25" i="398"/>
  <c r="F24" i="398"/>
  <c r="F23" i="398"/>
  <c r="F22" i="398"/>
  <c r="F21" i="398"/>
  <c r="F20" i="398"/>
  <c r="F19" i="398"/>
  <c r="F18" i="398"/>
  <c r="F17" i="398"/>
  <c r="F16" i="398"/>
  <c r="F15" i="398"/>
  <c r="F14" i="398"/>
  <c r="F13" i="398"/>
  <c r="F12" i="398"/>
  <c r="F11" i="398"/>
  <c r="F10" i="398"/>
  <c r="F9" i="398"/>
  <c r="F8" i="398"/>
  <c r="F7" i="398"/>
  <c r="F6" i="398"/>
  <c r="F5" i="398"/>
  <c r="F4" i="398"/>
  <c r="F3" i="398"/>
  <c r="E3" i="398"/>
  <c r="E4" i="398"/>
  <c r="E5" i="398"/>
  <c r="E6" i="398"/>
  <c r="E7" i="398"/>
  <c r="E8" i="398"/>
  <c r="E9" i="398"/>
  <c r="E10" i="398"/>
  <c r="E11" i="398"/>
  <c r="E12" i="398"/>
  <c r="E13" i="398"/>
  <c r="E14" i="398"/>
  <c r="E15" i="398"/>
  <c r="E16" i="398"/>
  <c r="E17" i="398"/>
  <c r="E18" i="398"/>
  <c r="E19" i="398"/>
  <c r="E20" i="398"/>
  <c r="E21" i="398"/>
  <c r="E22" i="398"/>
  <c r="E23" i="398"/>
  <c r="E24" i="398"/>
  <c r="E25" i="398"/>
  <c r="E26" i="398"/>
  <c r="E27" i="398"/>
  <c r="E28" i="398"/>
  <c r="E29" i="398"/>
  <c r="E30" i="398"/>
  <c r="E31" i="398"/>
  <c r="E32" i="398"/>
  <c r="E33" i="398"/>
  <c r="E34" i="398"/>
  <c r="E35" i="398"/>
  <c r="E36" i="398"/>
  <c r="E37" i="398"/>
  <c r="E38" i="398"/>
  <c r="E39" i="398"/>
  <c r="E40" i="398"/>
  <c r="E41" i="398"/>
  <c r="E42" i="398"/>
  <c r="E43" i="398"/>
  <c r="E44" i="398"/>
  <c r="E45" i="398"/>
  <c r="E46" i="398"/>
  <c r="E47" i="398"/>
  <c r="E48" i="398"/>
  <c r="E49" i="398"/>
  <c r="E50" i="398"/>
  <c r="E51" i="398"/>
  <c r="E52" i="398"/>
  <c r="E53" i="398"/>
  <c r="E54" i="398"/>
  <c r="E55" i="398"/>
  <c r="E56" i="398"/>
  <c r="E57" i="398"/>
  <c r="E58" i="398"/>
  <c r="E59" i="398"/>
  <c r="E60" i="398"/>
  <c r="E61" i="398"/>
  <c r="E62" i="398"/>
  <c r="E63" i="398"/>
  <c r="E64" i="398"/>
  <c r="E65" i="398"/>
  <c r="E66" i="398"/>
  <c r="E67" i="398"/>
  <c r="E68" i="398"/>
  <c r="E69" i="398"/>
  <c r="E70" i="398"/>
  <c r="E71" i="398"/>
  <c r="E72" i="398"/>
  <c r="E73" i="398"/>
  <c r="E74" i="398"/>
  <c r="E75" i="398"/>
  <c r="E76" i="398"/>
  <c r="E77" i="398"/>
  <c r="E78" i="398"/>
  <c r="E79" i="398"/>
  <c r="E80" i="398"/>
  <c r="E81" i="398"/>
  <c r="E82" i="398"/>
  <c r="E83" i="398"/>
  <c r="E84" i="398"/>
  <c r="E85" i="398"/>
  <c r="E86" i="398"/>
  <c r="E87" i="398"/>
  <c r="E88" i="398"/>
  <c r="E89" i="398"/>
  <c r="E90" i="398"/>
  <c r="E91" i="398"/>
  <c r="E92" i="398"/>
  <c r="E93" i="398"/>
  <c r="E94" i="398"/>
  <c r="E95" i="398"/>
  <c r="E96" i="398"/>
  <c r="E97" i="398"/>
  <c r="E98" i="398"/>
  <c r="E99" i="398"/>
  <c r="E100" i="398"/>
  <c r="E101" i="398"/>
  <c r="E102" i="398"/>
  <c r="E103" i="398"/>
  <c r="E104" i="398"/>
  <c r="E105" i="398"/>
  <c r="E106" i="398"/>
  <c r="E107" i="398"/>
  <c r="E108" i="398"/>
  <c r="E109" i="398"/>
  <c r="E110" i="398"/>
  <c r="E111" i="398"/>
  <c r="E112" i="398"/>
  <c r="E113" i="398"/>
  <c r="E114" i="398"/>
  <c r="E115" i="398"/>
  <c r="E116" i="398"/>
  <c r="E117" i="398"/>
  <c r="E118" i="398"/>
  <c r="E119" i="398"/>
  <c r="E120" i="398"/>
  <c r="E121" i="398"/>
  <c r="E122" i="398"/>
  <c r="E123" i="398"/>
  <c r="E124" i="398"/>
  <c r="E125" i="398"/>
  <c r="E126" i="398"/>
  <c r="E127" i="398"/>
  <c r="E128" i="398"/>
  <c r="E129" i="398"/>
  <c r="E130" i="398"/>
  <c r="E131" i="398"/>
  <c r="E132" i="398"/>
  <c r="E133" i="398"/>
  <c r="E134" i="398"/>
  <c r="E135" i="398"/>
  <c r="E136" i="398"/>
  <c r="E137" i="398"/>
  <c r="E138" i="398"/>
  <c r="E139" i="398"/>
  <c r="E140" i="398"/>
  <c r="E141" i="398"/>
  <c r="E142" i="398"/>
  <c r="E143" i="398"/>
  <c r="E144" i="398"/>
  <c r="E145" i="398"/>
  <c r="E146" i="398"/>
  <c r="E147" i="398"/>
  <c r="E148" i="398"/>
  <c r="E149" i="398"/>
  <c r="E150" i="398"/>
  <c r="E151" i="398"/>
  <c r="E152" i="398"/>
  <c r="E153" i="398"/>
  <c r="E154" i="398"/>
  <c r="E155" i="398"/>
  <c r="E156" i="398"/>
  <c r="E157" i="398"/>
  <c r="E158" i="398"/>
  <c r="E159" i="398"/>
  <c r="E160" i="398"/>
  <c r="E161" i="398"/>
  <c r="E162" i="398"/>
  <c r="E163" i="398"/>
  <c r="E164" i="398"/>
  <c r="E165" i="398"/>
  <c r="E166" i="398"/>
  <c r="E167" i="398"/>
  <c r="E168" i="398"/>
  <c r="E169" i="398"/>
  <c r="E170" i="398"/>
  <c r="E171" i="398"/>
  <c r="E172" i="398"/>
  <c r="E173" i="398"/>
  <c r="E174" i="398"/>
  <c r="E175" i="398"/>
  <c r="E176" i="398"/>
  <c r="E177" i="398"/>
  <c r="E178" i="398"/>
  <c r="E179" i="398"/>
  <c r="E180" i="398"/>
  <c r="E181" i="398"/>
  <c r="E182" i="398"/>
  <c r="E183" i="398"/>
  <c r="E184" i="398"/>
  <c r="E185" i="398"/>
  <c r="E186" i="398"/>
  <c r="E187" i="398"/>
  <c r="E188" i="398"/>
  <c r="E189" i="398"/>
  <c r="E190" i="398"/>
  <c r="E191" i="398"/>
  <c r="E192" i="398"/>
  <c r="E193" i="398"/>
  <c r="E194" i="398"/>
  <c r="E195" i="398"/>
  <c r="E196" i="398"/>
  <c r="E197" i="398"/>
  <c r="E198" i="398"/>
  <c r="E199" i="398"/>
  <c r="E200" i="398"/>
  <c r="E201" i="398"/>
  <c r="E202" i="398"/>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S6" i="335"/>
  <c r="S5" i="335"/>
  <c r="S4" i="335"/>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6" i="44"/>
  <c r="T25" i="44"/>
  <c r="T24" i="44"/>
  <c r="T23" i="44"/>
  <c r="T22" i="44"/>
  <c r="T21" i="44"/>
  <c r="T20" i="44"/>
  <c r="T19" i="44"/>
  <c r="T18" i="44"/>
  <c r="T17" i="44"/>
  <c r="T16" i="44"/>
  <c r="T15" i="44"/>
  <c r="T14" i="44"/>
  <c r="T13" i="44"/>
  <c r="T12" i="44"/>
  <c r="T11" i="44"/>
  <c r="T10" i="44"/>
  <c r="T9" i="44"/>
  <c r="T8" i="44"/>
  <c r="T7" i="44"/>
  <c r="T6" i="44"/>
  <c r="T5" i="44"/>
  <c r="T4" i="44"/>
  <c r="T3" i="44"/>
  <c r="E12" i="3"/>
  <c r="C16" i="391"/>
  <c r="C10" i="391"/>
  <c r="F50" i="393"/>
  <c r="AP240" i="397"/>
  <c r="AN240" i="397"/>
  <c r="AL240" i="397"/>
  <c r="AQ240" i="397" s="1"/>
  <c r="AJ240" i="397"/>
  <c r="AI240" i="397"/>
  <c r="AF240" i="397" s="1" a="1"/>
  <c r="AF240" i="397" s="1"/>
  <c r="A240" i="397" a="1"/>
  <c r="A240" i="397" s="1"/>
  <c r="AK240" i="397" s="1"/>
  <c r="AP239" i="397"/>
  <c r="AN239" i="397"/>
  <c r="AL239" i="397"/>
  <c r="AM239" i="397" s="1"/>
  <c r="AJ239" i="397"/>
  <c r="AI239" i="397"/>
  <c r="AF239" i="397" s="1" a="1"/>
  <c r="AF239" i="397" s="1"/>
  <c r="AG239" i="397" a="1"/>
  <c r="AG239" i="397" s="1"/>
  <c r="AP238" i="397"/>
  <c r="AN238" i="397"/>
  <c r="AL238" i="397"/>
  <c r="AQ238" i="397" s="1"/>
  <c r="AJ238" i="397"/>
  <c r="AI238" i="397"/>
  <c r="AG238" i="397" a="1"/>
  <c r="AG238" i="397" s="1"/>
  <c r="AF238" i="397" a="1"/>
  <c r="AF238" i="397" s="1"/>
  <c r="AP237" i="397"/>
  <c r="AN237" i="397"/>
  <c r="AL237" i="397"/>
  <c r="A237" i="397" s="1" a="1"/>
  <c r="A237" i="397" s="1"/>
  <c r="AJ237" i="397"/>
  <c r="AI237" i="397"/>
  <c r="AG237" i="397" a="1"/>
  <c r="AG237" i="397" s="1"/>
  <c r="AF237" i="397" a="1"/>
  <c r="AF237" i="397" s="1"/>
  <c r="AP236" i="397"/>
  <c r="AN236" i="397"/>
  <c r="AL236" i="397"/>
  <c r="AJ236" i="397"/>
  <c r="AI236" i="397"/>
  <c r="AG236" i="397" s="1" a="1"/>
  <c r="AG236" i="397" s="1"/>
  <c r="AF236" i="397" a="1"/>
  <c r="AF236" i="397" s="1"/>
  <c r="AP235" i="397"/>
  <c r="AN235" i="397"/>
  <c r="AL235" i="397"/>
  <c r="A235" i="397" s="1" a="1"/>
  <c r="A235" i="397" s="1"/>
  <c r="AJ235" i="397"/>
  <c r="AI235" i="397"/>
  <c r="AG235" i="397" s="1" a="1"/>
  <c r="AG235" i="397" s="1"/>
  <c r="AP234" i="397"/>
  <c r="AN234" i="397"/>
  <c r="AL234" i="397"/>
  <c r="AM234" i="397" s="1"/>
  <c r="AJ234" i="397"/>
  <c r="AI234" i="397"/>
  <c r="AF234" i="397" s="1" a="1"/>
  <c r="AF234" i="397" s="1"/>
  <c r="AP233" i="397"/>
  <c r="AN233" i="397"/>
  <c r="AL233" i="397"/>
  <c r="AM233" i="397" s="1"/>
  <c r="AJ233" i="397"/>
  <c r="AI233" i="397"/>
  <c r="AP232" i="397"/>
  <c r="AN232" i="397"/>
  <c r="AL232" i="397"/>
  <c r="AQ232" i="397" s="1"/>
  <c r="AJ232" i="397"/>
  <c r="AI232" i="397"/>
  <c r="AP231" i="397"/>
  <c r="AN231" i="397"/>
  <c r="AL231" i="397"/>
  <c r="AM231" i="397" s="1"/>
  <c r="AJ231" i="397"/>
  <c r="AI231" i="397"/>
  <c r="AF231" i="397" s="1" a="1"/>
  <c r="AF231" i="397" s="1"/>
  <c r="AP230" i="397"/>
  <c r="AN230" i="397"/>
  <c r="AM230" i="397"/>
  <c r="AL230" i="397"/>
  <c r="AQ230" i="397" s="1"/>
  <c r="AJ230" i="397"/>
  <c r="AI230" i="397"/>
  <c r="AG230" i="397" s="1" a="1"/>
  <c r="AG230" i="397" s="1"/>
  <c r="AP229" i="397"/>
  <c r="AN229" i="397"/>
  <c r="AL229" i="397"/>
  <c r="A229" i="397" s="1" a="1"/>
  <c r="A229" i="397" s="1"/>
  <c r="AJ229" i="397"/>
  <c r="AI229" i="397"/>
  <c r="AG229" i="397" s="1" a="1"/>
  <c r="AG229" i="397" s="1"/>
  <c r="AP228" i="397"/>
  <c r="AN228" i="397"/>
  <c r="AL228" i="397"/>
  <c r="AM228" i="397" s="1"/>
  <c r="AJ228" i="397"/>
  <c r="AI228" i="397"/>
  <c r="AG228" i="397" s="1" a="1"/>
  <c r="AG228" i="397" s="1"/>
  <c r="AP227" i="397"/>
  <c r="AN227" i="397"/>
  <c r="AL227" i="397"/>
  <c r="A227" i="397" s="1" a="1"/>
  <c r="A227" i="397" s="1"/>
  <c r="AJ227" i="397"/>
  <c r="AI227" i="397"/>
  <c r="AG227" i="397" s="1" a="1"/>
  <c r="AG227" i="397" s="1"/>
  <c r="AP226" i="397"/>
  <c r="AN226" i="397"/>
  <c r="AL226" i="397"/>
  <c r="AM226" i="397" s="1"/>
  <c r="AJ226" i="397"/>
  <c r="AI226" i="397"/>
  <c r="AF226" i="397" s="1" a="1"/>
  <c r="AF226" i="397" s="1"/>
  <c r="AP225" i="397"/>
  <c r="AN225" i="397"/>
  <c r="AL225" i="397"/>
  <c r="AQ225" i="397" s="1"/>
  <c r="AJ225" i="397"/>
  <c r="AI225" i="397"/>
  <c r="AP224" i="397"/>
  <c r="AN224" i="397"/>
  <c r="AL224" i="397"/>
  <c r="AM224" i="397" s="1"/>
  <c r="AJ224" i="397"/>
  <c r="AI224" i="397"/>
  <c r="AP223" i="397"/>
  <c r="AN223" i="397"/>
  <c r="AL223" i="397"/>
  <c r="AM223" i="397" s="1"/>
  <c r="AJ223" i="397"/>
  <c r="AI223" i="397"/>
  <c r="AF223" i="397" s="1" a="1"/>
  <c r="AF223" i="397" s="1"/>
  <c r="AP222" i="397"/>
  <c r="AN222" i="397"/>
  <c r="AL222" i="397"/>
  <c r="AQ222" i="397" s="1"/>
  <c r="AJ222" i="397"/>
  <c r="AI222" i="397"/>
  <c r="AP221" i="397"/>
  <c r="AN221" i="397"/>
  <c r="AL221" i="397"/>
  <c r="AJ221" i="397"/>
  <c r="AI221" i="397"/>
  <c r="AG221" i="397" s="1" a="1"/>
  <c r="AG221" i="397" s="1"/>
  <c r="AP220" i="397"/>
  <c r="AN220" i="397"/>
  <c r="AL220" i="397"/>
  <c r="AM220" i="397" s="1"/>
  <c r="AJ220" i="397"/>
  <c r="AI220" i="397"/>
  <c r="AG220" i="397" s="1" a="1"/>
  <c r="AG220" i="397" s="1"/>
  <c r="AP219" i="397"/>
  <c r="AN219" i="397"/>
  <c r="AL219" i="397"/>
  <c r="A219" i="397" s="1" a="1"/>
  <c r="A219" i="397" s="1"/>
  <c r="AJ219" i="397"/>
  <c r="AI219" i="397"/>
  <c r="AG219" i="397" s="1" a="1"/>
  <c r="AG219" i="397" s="1"/>
  <c r="AP218" i="397"/>
  <c r="AN218" i="397"/>
  <c r="AL218" i="397"/>
  <c r="AM218" i="397" s="1"/>
  <c r="AJ218" i="397"/>
  <c r="AI218" i="397"/>
  <c r="AG218" i="397" s="1" a="1"/>
  <c r="AG218" i="397" s="1"/>
  <c r="AP217" i="397"/>
  <c r="AN217" i="397"/>
  <c r="AL217" i="397"/>
  <c r="AQ217" i="397" s="1"/>
  <c r="AJ217" i="397"/>
  <c r="AI217" i="397"/>
  <c r="AP216" i="397"/>
  <c r="AN216" i="397"/>
  <c r="AL216" i="397"/>
  <c r="AM216" i="397" s="1"/>
  <c r="AJ216" i="397"/>
  <c r="AI216" i="397"/>
  <c r="AP215" i="397"/>
  <c r="AN215" i="397"/>
  <c r="AL215" i="397"/>
  <c r="AM215" i="397" s="1"/>
  <c r="AJ215" i="397"/>
  <c r="AI215" i="397"/>
  <c r="AF215" i="397" s="1" a="1"/>
  <c r="AF215" i="397" s="1"/>
  <c r="AP214" i="397"/>
  <c r="AN214" i="397"/>
  <c r="AL214" i="397"/>
  <c r="AQ214" i="397" s="1"/>
  <c r="AJ214" i="397"/>
  <c r="AI214" i="397"/>
  <c r="AF214" i="397" s="1" a="1"/>
  <c r="AF214" i="397" s="1"/>
  <c r="AP213" i="397"/>
  <c r="AN213" i="397"/>
  <c r="AL213" i="397"/>
  <c r="A213" i="397" s="1" a="1"/>
  <c r="A213" i="397" s="1"/>
  <c r="AJ213" i="397"/>
  <c r="AI213" i="397"/>
  <c r="AF213" i="397" s="1" a="1"/>
  <c r="AF213" i="397" s="1"/>
  <c r="AP212" i="397"/>
  <c r="AN212" i="397"/>
  <c r="AL212" i="397"/>
  <c r="AJ212" i="397"/>
  <c r="AI212" i="397"/>
  <c r="AG212" i="397" s="1" a="1"/>
  <c r="AG212" i="397" s="1"/>
  <c r="AP211" i="397"/>
  <c r="AN211" i="397"/>
  <c r="AL211" i="397"/>
  <c r="A211" i="397" s="1" a="1"/>
  <c r="A211" i="397" s="1"/>
  <c r="AJ211" i="397"/>
  <c r="AI211" i="397"/>
  <c r="AG211" i="397" s="1" a="1"/>
  <c r="AG211" i="397" s="1"/>
  <c r="AP210" i="397"/>
  <c r="AN210" i="397"/>
  <c r="AL210" i="397"/>
  <c r="A210" i="397" s="1" a="1"/>
  <c r="A210" i="397" s="1"/>
  <c r="AJ210" i="397"/>
  <c r="AI210" i="397"/>
  <c r="AF210" i="397" s="1" a="1"/>
  <c r="AF210" i="397" s="1"/>
  <c r="AP209" i="397"/>
  <c r="AN209" i="397"/>
  <c r="AL209" i="397"/>
  <c r="AQ209" i="397" s="1"/>
  <c r="AJ209" i="397"/>
  <c r="AI209" i="397"/>
  <c r="AP208" i="397"/>
  <c r="AN208" i="397"/>
  <c r="AL208" i="397"/>
  <c r="AM208" i="397" s="1"/>
  <c r="AJ208" i="397"/>
  <c r="AI208" i="397"/>
  <c r="AP207" i="397"/>
  <c r="AN207" i="397"/>
  <c r="AL207" i="397"/>
  <c r="AJ207" i="397"/>
  <c r="AI207" i="397"/>
  <c r="AF207" i="397" s="1" a="1"/>
  <c r="AF207" i="397" s="1"/>
  <c r="AP206" i="397"/>
  <c r="AN206" i="397"/>
  <c r="AL206" i="397"/>
  <c r="AQ206" i="397" s="1"/>
  <c r="AJ206" i="397"/>
  <c r="AI206" i="397"/>
  <c r="AP205" i="397"/>
  <c r="AN205" i="397"/>
  <c r="AL205" i="397"/>
  <c r="AJ205" i="397"/>
  <c r="AI205" i="397"/>
  <c r="AG205" i="397" s="1" a="1"/>
  <c r="AG205" i="397" s="1"/>
  <c r="AP204" i="397"/>
  <c r="AN204" i="397"/>
  <c r="AL204" i="397"/>
  <c r="AM204" i="397" s="1"/>
  <c r="AJ204" i="397"/>
  <c r="AI204" i="397"/>
  <c r="AG204" i="397" s="1" a="1"/>
  <c r="AG204" i="397" s="1"/>
  <c r="AP203" i="397"/>
  <c r="AN203" i="397"/>
  <c r="AL203" i="397"/>
  <c r="AM203" i="397" s="1"/>
  <c r="AJ203" i="397"/>
  <c r="AI203" i="397"/>
  <c r="AG203" i="397" s="1" a="1"/>
  <c r="AG203" i="397" s="1"/>
  <c r="AP202" i="397"/>
  <c r="AN202" i="397"/>
  <c r="AL202" i="397"/>
  <c r="AM202" i="397" s="1"/>
  <c r="AJ202" i="397"/>
  <c r="AI202" i="397"/>
  <c r="AG202" i="397" s="1" a="1"/>
  <c r="AG202" i="397" s="1"/>
  <c r="AP201" i="397"/>
  <c r="AN201" i="397"/>
  <c r="AL201" i="397"/>
  <c r="AQ201" i="397" s="1"/>
  <c r="AJ201" i="397"/>
  <c r="AI201" i="397"/>
  <c r="AP200" i="397"/>
  <c r="AN200" i="397"/>
  <c r="AL200" i="397"/>
  <c r="AQ200" i="397" s="1"/>
  <c r="AJ200" i="397"/>
  <c r="AI200" i="397"/>
  <c r="AG200" i="397" s="1" a="1"/>
  <c r="AG200" i="397" s="1"/>
  <c r="AP199" i="397"/>
  <c r="AN199" i="397"/>
  <c r="AL199" i="397"/>
  <c r="AQ199" i="397" s="1"/>
  <c r="AJ199" i="397"/>
  <c r="AI199" i="397"/>
  <c r="AG199" i="397" s="1" a="1"/>
  <c r="AG199" i="397" s="1"/>
  <c r="AP198" i="397"/>
  <c r="AN198" i="397"/>
  <c r="AL198" i="397"/>
  <c r="AJ198" i="397"/>
  <c r="AI198" i="397"/>
  <c r="AF198" i="397" s="1" a="1"/>
  <c r="AF198" i="397" s="1"/>
  <c r="AP197" i="397"/>
  <c r="AN197" i="397"/>
  <c r="AL197" i="397"/>
  <c r="A197" i="397" s="1" a="1"/>
  <c r="A197" i="397" s="1"/>
  <c r="AJ197" i="397"/>
  <c r="AI197" i="397"/>
  <c r="AF197" i="397" s="1" a="1"/>
  <c r="AF197" i="397" s="1"/>
  <c r="AP196" i="397"/>
  <c r="AN196" i="397"/>
  <c r="AL196" i="397"/>
  <c r="AJ196" i="397"/>
  <c r="AI196" i="397"/>
  <c r="AG196" i="397" s="1" a="1"/>
  <c r="AG196" i="397" s="1"/>
  <c r="AP195" i="397"/>
  <c r="AN195" i="397"/>
  <c r="AL195" i="397"/>
  <c r="AM195" i="397" s="1"/>
  <c r="AJ195" i="397"/>
  <c r="AI195" i="397"/>
  <c r="AG195" i="397" s="1" a="1"/>
  <c r="AG195" i="397" s="1"/>
  <c r="AP194" i="397"/>
  <c r="AN194" i="397"/>
  <c r="AL194" i="397"/>
  <c r="AJ194" i="397"/>
  <c r="AI194" i="397"/>
  <c r="AF194" i="397" s="1" a="1"/>
  <c r="AF194" i="397" s="1"/>
  <c r="AP193" i="397"/>
  <c r="AN193" i="397"/>
  <c r="AL193" i="397"/>
  <c r="AJ193" i="397"/>
  <c r="AI193" i="397"/>
  <c r="AP192" i="397"/>
  <c r="AN192" i="397"/>
  <c r="AL192" i="397"/>
  <c r="AM192" i="397" s="1"/>
  <c r="AJ192" i="397"/>
  <c r="AI192" i="397"/>
  <c r="AG192" i="397" s="1" a="1"/>
  <c r="AG192" i="397" s="1"/>
  <c r="AP191" i="397"/>
  <c r="AN191" i="397"/>
  <c r="AL191" i="397"/>
  <c r="AQ191" i="397" s="1"/>
  <c r="AJ191" i="397"/>
  <c r="AI191" i="397"/>
  <c r="AF191" i="397" s="1" a="1"/>
  <c r="AF191" i="397" s="1"/>
  <c r="AP190" i="397"/>
  <c r="AN190" i="397"/>
  <c r="AL190" i="397"/>
  <c r="AQ190" i="397" s="1"/>
  <c r="AJ190" i="397"/>
  <c r="AI190" i="397"/>
  <c r="AP189" i="397"/>
  <c r="AN189" i="397"/>
  <c r="AL189" i="397"/>
  <c r="A189" i="397" s="1" a="1"/>
  <c r="A189" i="397" s="1"/>
  <c r="AJ189" i="397"/>
  <c r="AI189" i="397"/>
  <c r="AG189" i="397" s="1" a="1"/>
  <c r="AG189" i="397" s="1"/>
  <c r="AP188" i="397"/>
  <c r="AN188" i="397"/>
  <c r="AL188" i="397"/>
  <c r="AQ188" i="397" s="1"/>
  <c r="AJ188" i="397"/>
  <c r="AI188" i="397"/>
  <c r="AG188" i="397" s="1" a="1"/>
  <c r="AG188" i="397" s="1"/>
  <c r="AP187" i="397"/>
  <c r="AN187" i="397"/>
  <c r="AL187" i="397"/>
  <c r="AM187" i="397" s="1"/>
  <c r="AJ187" i="397"/>
  <c r="AI187" i="397"/>
  <c r="AG187" i="397" s="1" a="1"/>
  <c r="AG187" i="397" s="1"/>
  <c r="AP186" i="397"/>
  <c r="AN186" i="397"/>
  <c r="AL186" i="397"/>
  <c r="AQ186" i="397" s="1"/>
  <c r="AJ186" i="397"/>
  <c r="AI186" i="397"/>
  <c r="AG186" i="397" s="1" a="1"/>
  <c r="AG186" i="397" s="1"/>
  <c r="AP185" i="397"/>
  <c r="AN185" i="397"/>
  <c r="AL185" i="397"/>
  <c r="AJ185" i="397"/>
  <c r="AI185" i="397"/>
  <c r="AP184" i="397"/>
  <c r="AN184" i="397"/>
  <c r="AL184" i="397"/>
  <c r="AQ184" i="397" s="1"/>
  <c r="AJ184" i="397"/>
  <c r="AI184" i="397"/>
  <c r="AF184" i="397" s="1" a="1"/>
  <c r="AF184" i="397" s="1"/>
  <c r="AP183" i="397"/>
  <c r="AN183" i="397"/>
  <c r="AL183" i="397"/>
  <c r="AJ183" i="397"/>
  <c r="AI183" i="397"/>
  <c r="AP182" i="397"/>
  <c r="AN182" i="397"/>
  <c r="AL182" i="397"/>
  <c r="AJ182" i="397"/>
  <c r="AI182" i="397"/>
  <c r="AG182" i="397" s="1" a="1"/>
  <c r="AG182" i="397" s="1"/>
  <c r="AP181" i="397"/>
  <c r="AN181" i="397"/>
  <c r="AL181" i="397"/>
  <c r="AQ181" i="397" s="1"/>
  <c r="AJ181" i="397"/>
  <c r="AI181" i="397"/>
  <c r="AF181" i="397" s="1" a="1"/>
  <c r="AF181" i="397" s="1"/>
  <c r="AP180" i="397"/>
  <c r="AN180" i="397"/>
  <c r="AL180" i="397"/>
  <c r="AQ180" i="397" s="1"/>
  <c r="AJ180" i="397"/>
  <c r="AI180" i="397"/>
  <c r="AG180" i="397" s="1" a="1"/>
  <c r="AG180" i="397" s="1"/>
  <c r="AP179" i="397"/>
  <c r="AN179" i="397"/>
  <c r="AL179" i="397"/>
  <c r="AQ179" i="397" s="1"/>
  <c r="AJ179" i="397"/>
  <c r="AI179" i="397"/>
  <c r="AP178" i="397"/>
  <c r="AN178" i="397"/>
  <c r="AL178" i="397"/>
  <c r="A178" i="397" s="1" a="1"/>
  <c r="A178" i="397" s="1"/>
  <c r="AJ178" i="397"/>
  <c r="AI178" i="397"/>
  <c r="AG178" i="397" s="1" a="1"/>
  <c r="AG178" i="397" s="1"/>
  <c r="AP177" i="397"/>
  <c r="AN177" i="397"/>
  <c r="AL177" i="397"/>
  <c r="AM177" i="397" s="1"/>
  <c r="AJ177" i="397"/>
  <c r="AI177" i="397"/>
  <c r="AF177" i="397" s="1" a="1"/>
  <c r="AF177" i="397" s="1"/>
  <c r="AP176" i="397"/>
  <c r="AN176" i="397"/>
  <c r="AL176" i="397"/>
  <c r="AJ176" i="397"/>
  <c r="AI176" i="397"/>
  <c r="AG176" i="397" s="1" a="1"/>
  <c r="AG176" i="397" s="1"/>
  <c r="AP175" i="397"/>
  <c r="AN175" i="397"/>
  <c r="AL175" i="397"/>
  <c r="AJ175" i="397"/>
  <c r="AI175" i="397"/>
  <c r="AF175" i="397" s="1" a="1"/>
  <c r="AF175" i="397" s="1"/>
  <c r="AP174" i="397"/>
  <c r="AN174" i="397"/>
  <c r="AL174" i="397"/>
  <c r="AQ174" i="397" s="1"/>
  <c r="AJ174" i="397"/>
  <c r="AI174" i="397"/>
  <c r="AP173" i="397"/>
  <c r="AN173" i="397"/>
  <c r="AL173" i="397"/>
  <c r="A173" i="397" s="1" a="1"/>
  <c r="A173" i="397" s="1"/>
  <c r="AJ173" i="397"/>
  <c r="AI173" i="397"/>
  <c r="AP172" i="397"/>
  <c r="AN172" i="397"/>
  <c r="AL172" i="397"/>
  <c r="AJ172" i="397"/>
  <c r="AI172" i="397"/>
  <c r="AG172" i="397" s="1" a="1"/>
  <c r="AG172" i="397" s="1"/>
  <c r="AP171" i="397"/>
  <c r="AN171" i="397"/>
  <c r="AL171" i="397"/>
  <c r="A171" i="397" s="1" a="1"/>
  <c r="A171" i="397" s="1"/>
  <c r="AJ171" i="397"/>
  <c r="AI171" i="397"/>
  <c r="AG171" i="397" s="1" a="1"/>
  <c r="AG171" i="397" s="1"/>
  <c r="AP170" i="397"/>
  <c r="AN170" i="397"/>
  <c r="AL170" i="397"/>
  <c r="A170" i="397" s="1" a="1"/>
  <c r="A170" i="397" s="1"/>
  <c r="AJ170" i="397"/>
  <c r="AI170" i="397"/>
  <c r="AP169" i="397"/>
  <c r="AN169" i="397"/>
  <c r="AL169" i="397"/>
  <c r="AM169" i="397" s="1"/>
  <c r="AJ169" i="397"/>
  <c r="AI169" i="397"/>
  <c r="AP168" i="397"/>
  <c r="AN168" i="397"/>
  <c r="AL168" i="397"/>
  <c r="AM168" i="397" s="1"/>
  <c r="AJ168" i="397"/>
  <c r="AI168" i="397"/>
  <c r="AF168" i="397" s="1" a="1"/>
  <c r="AF168" i="397" s="1"/>
  <c r="AP167" i="397"/>
  <c r="AN167" i="397"/>
  <c r="AL167" i="397"/>
  <c r="A167" i="397" s="1" a="1"/>
  <c r="A167" i="397" s="1"/>
  <c r="AJ167" i="397"/>
  <c r="AI167" i="397"/>
  <c r="AP166" i="397"/>
  <c r="AN166" i="397"/>
  <c r="AL166" i="397"/>
  <c r="A166" i="397" s="1" a="1"/>
  <c r="A166" i="397" s="1"/>
  <c r="AJ166" i="397"/>
  <c r="AI166" i="397"/>
  <c r="AF166" i="397" s="1" a="1"/>
  <c r="AF166" i="397" s="1"/>
  <c r="AP165" i="397"/>
  <c r="AN165" i="397"/>
  <c r="AL165" i="397"/>
  <c r="AJ165" i="397"/>
  <c r="AI165" i="397"/>
  <c r="AF165" i="397" s="1" a="1"/>
  <c r="AF165" i="397" s="1"/>
  <c r="AP164" i="397"/>
  <c r="AN164" i="397"/>
  <c r="AL164" i="397"/>
  <c r="AM164" i="397" s="1"/>
  <c r="AJ164" i="397"/>
  <c r="AI164" i="397"/>
  <c r="AF164" i="397" s="1" a="1"/>
  <c r="AF164" i="397" s="1"/>
  <c r="AP163" i="397"/>
  <c r="AN163" i="397"/>
  <c r="AL163" i="397"/>
  <c r="AQ163" i="397" s="1"/>
  <c r="AJ163" i="397"/>
  <c r="AI163" i="397"/>
  <c r="AP162" i="397"/>
  <c r="AN162" i="397"/>
  <c r="AL162" i="397"/>
  <c r="AM162" i="397" s="1"/>
  <c r="AJ162" i="397"/>
  <c r="AI162" i="397"/>
  <c r="AF162" i="397" s="1" a="1"/>
  <c r="AF162" i="397" s="1"/>
  <c r="AP161" i="397"/>
  <c r="AN161" i="397"/>
  <c r="AL161" i="397"/>
  <c r="AJ161" i="397"/>
  <c r="AI161" i="397"/>
  <c r="AP160" i="397"/>
  <c r="AN160" i="397"/>
  <c r="AL160" i="397"/>
  <c r="A160" i="397" s="1" a="1"/>
  <c r="A160" i="397" s="1"/>
  <c r="AJ160" i="397"/>
  <c r="AI160" i="397"/>
  <c r="AP159" i="397"/>
  <c r="AN159" i="397"/>
  <c r="AL159" i="397"/>
  <c r="AJ159" i="397"/>
  <c r="AI159" i="397"/>
  <c r="AP158" i="397"/>
  <c r="AN158" i="397"/>
  <c r="AL158" i="397"/>
  <c r="AJ158" i="397"/>
  <c r="AI158" i="397"/>
  <c r="AF158" i="397" s="1" a="1"/>
  <c r="AF158" i="397" s="1"/>
  <c r="AP157" i="397"/>
  <c r="AN157" i="397"/>
  <c r="AL157" i="397"/>
  <c r="AQ157" i="397" s="1"/>
  <c r="AJ157" i="397"/>
  <c r="AI157" i="397"/>
  <c r="AP156" i="397"/>
  <c r="AN156" i="397"/>
  <c r="AL156" i="397"/>
  <c r="AM156" i="397" s="1"/>
  <c r="AJ156" i="397"/>
  <c r="AI156" i="397"/>
  <c r="AG156" i="397" s="1" a="1"/>
  <c r="AG156" i="397" s="1"/>
  <c r="AP155" i="397"/>
  <c r="AN155" i="397"/>
  <c r="AL155" i="397"/>
  <c r="AQ155" i="397" s="1"/>
  <c r="AJ155" i="397"/>
  <c r="AI155" i="397"/>
  <c r="AG155" i="397" s="1" a="1"/>
  <c r="AG155" i="397" s="1"/>
  <c r="AP154" i="397"/>
  <c r="AN154" i="397"/>
  <c r="AL154" i="397"/>
  <c r="AQ154" i="397" s="1"/>
  <c r="AJ154" i="397"/>
  <c r="AI154" i="397"/>
  <c r="AG154" i="397" s="1" a="1"/>
  <c r="AG154" i="397" s="1"/>
  <c r="AP153" i="397"/>
  <c r="AN153" i="397"/>
  <c r="AL153" i="397"/>
  <c r="A153" i="397" s="1" a="1"/>
  <c r="A153" i="397" s="1"/>
  <c r="AJ153" i="397"/>
  <c r="AI153" i="397"/>
  <c r="AP152" i="397"/>
  <c r="AN152" i="397"/>
  <c r="AL152" i="397"/>
  <c r="AQ152" i="397" s="1"/>
  <c r="AJ152" i="397"/>
  <c r="AI152" i="397"/>
  <c r="AP151" i="397"/>
  <c r="AN151" i="397"/>
  <c r="AL151" i="397"/>
  <c r="A151" i="397" s="1" a="1"/>
  <c r="A151" i="397" s="1"/>
  <c r="AJ151" i="397"/>
  <c r="AI151" i="397"/>
  <c r="AF151" i="397" s="1" a="1"/>
  <c r="AF151" i="397" s="1"/>
  <c r="AP150" i="397"/>
  <c r="AN150" i="397"/>
  <c r="AL150" i="397"/>
  <c r="AJ150" i="397"/>
  <c r="AI150" i="397"/>
  <c r="AF150" i="397" s="1" a="1"/>
  <c r="AF150" i="397" s="1"/>
  <c r="AP149" i="397"/>
  <c r="AN149" i="397"/>
  <c r="AL149" i="397"/>
  <c r="AQ149" i="397" s="1"/>
  <c r="AJ149" i="397"/>
  <c r="AI149" i="397"/>
  <c r="AF149" i="397" s="1" a="1"/>
  <c r="AF149" i="397" s="1"/>
  <c r="AP148" i="397"/>
  <c r="AN148" i="397"/>
  <c r="AL148" i="397"/>
  <c r="AJ148" i="397"/>
  <c r="AI148" i="397"/>
  <c r="AF148" i="397" s="1" a="1"/>
  <c r="AF148" i="397" s="1"/>
  <c r="AP147" i="397"/>
  <c r="AN147" i="397"/>
  <c r="AL147" i="397"/>
  <c r="AM147" i="397" s="1"/>
  <c r="AJ147" i="397"/>
  <c r="AI147" i="397"/>
  <c r="AG147" i="397" s="1" a="1"/>
  <c r="AG147" i="397" s="1"/>
  <c r="AP146" i="397"/>
  <c r="AN146" i="397"/>
  <c r="AL146" i="397"/>
  <c r="AQ146" i="397" s="1"/>
  <c r="AJ146" i="397"/>
  <c r="AI146" i="397"/>
  <c r="AG146" i="397" s="1" a="1"/>
  <c r="AG146" i="397" s="1"/>
  <c r="AF146" i="397" a="1"/>
  <c r="AF146" i="397" s="1"/>
  <c r="AP145" i="397"/>
  <c r="AN145" i="397"/>
  <c r="AL145" i="397"/>
  <c r="AJ145" i="397"/>
  <c r="AI145" i="397"/>
  <c r="AF145" i="397" s="1" a="1"/>
  <c r="AF145" i="397" s="1"/>
  <c r="AP144" i="397"/>
  <c r="AN144" i="397"/>
  <c r="AL144" i="397"/>
  <c r="AQ144" i="397" s="1"/>
  <c r="AJ144" i="397"/>
  <c r="AI144" i="397"/>
  <c r="AG144" i="397" s="1" a="1"/>
  <c r="AG144" i="397" s="1"/>
  <c r="AP143" i="397"/>
  <c r="AN143" i="397"/>
  <c r="AL143" i="397"/>
  <c r="AJ143" i="397"/>
  <c r="AI143" i="397"/>
  <c r="AG143" i="397" s="1" a="1"/>
  <c r="AG143" i="397" s="1"/>
  <c r="AP142" i="397"/>
  <c r="AN142" i="397"/>
  <c r="AL142" i="397"/>
  <c r="AM142" i="397" s="1"/>
  <c r="AJ142" i="397"/>
  <c r="AI142" i="397"/>
  <c r="AP141" i="397"/>
  <c r="AN141" i="397"/>
  <c r="AL141" i="397"/>
  <c r="AQ141" i="397" s="1"/>
  <c r="AJ141" i="397"/>
  <c r="AI141" i="397"/>
  <c r="AF141" i="397" s="1" a="1"/>
  <c r="AF141" i="397" s="1"/>
  <c r="AP140" i="397"/>
  <c r="AN140" i="397"/>
  <c r="AL140" i="397"/>
  <c r="AJ140" i="397"/>
  <c r="AI140" i="397"/>
  <c r="AP139" i="397"/>
  <c r="AN139" i="397"/>
  <c r="AL139" i="397"/>
  <c r="AJ139" i="397"/>
  <c r="AI139" i="397"/>
  <c r="AG139" i="397" s="1" a="1"/>
  <c r="AG139" i="397" s="1"/>
  <c r="AP138" i="397"/>
  <c r="AN138" i="397"/>
  <c r="AL138" i="397"/>
  <c r="AJ138" i="397"/>
  <c r="AI138" i="397"/>
  <c r="AG138" i="397" s="1" a="1"/>
  <c r="AG138" i="397" s="1"/>
  <c r="AP137" i="397"/>
  <c r="AN137" i="397"/>
  <c r="AL137" i="397"/>
  <c r="A137" i="397" s="1" a="1"/>
  <c r="A137" i="397" s="1"/>
  <c r="AJ137" i="397"/>
  <c r="AI137" i="397"/>
  <c r="AF137" i="397" s="1" a="1"/>
  <c r="AF137" i="397" s="1"/>
  <c r="AP136" i="397"/>
  <c r="AN136" i="397"/>
  <c r="AL136" i="397"/>
  <c r="A136" i="397" s="1" a="1"/>
  <c r="A136" i="397" s="1"/>
  <c r="AJ136" i="397"/>
  <c r="AI136" i="397"/>
  <c r="AG136" i="397" s="1" a="1"/>
  <c r="AG136" i="397" s="1"/>
  <c r="AP135" i="397"/>
  <c r="AN135" i="397"/>
  <c r="AL135" i="397"/>
  <c r="A135" i="397" s="1" a="1"/>
  <c r="A135" i="397" s="1"/>
  <c r="AJ135" i="397"/>
  <c r="AI135" i="397"/>
  <c r="AP134" i="397"/>
  <c r="AN134" i="397"/>
  <c r="AL134" i="397"/>
  <c r="AM134" i="397" s="1"/>
  <c r="AJ134" i="397"/>
  <c r="AI134" i="397"/>
  <c r="AF134" i="397" s="1" a="1"/>
  <c r="AF134" i="397" s="1"/>
  <c r="AP133" i="397"/>
  <c r="AN133" i="397"/>
  <c r="AL133" i="397"/>
  <c r="AM133" i="397" s="1"/>
  <c r="AJ133" i="397"/>
  <c r="AI133" i="397"/>
  <c r="AF133" i="397" s="1" a="1"/>
  <c r="AF133" i="397" s="1"/>
  <c r="AP132" i="397"/>
  <c r="AN132" i="397"/>
  <c r="AL132" i="397"/>
  <c r="AM132" i="397" s="1"/>
  <c r="AJ132" i="397"/>
  <c r="AI132" i="397"/>
  <c r="AF132" i="397" s="1" a="1"/>
  <c r="AF132" i="397" s="1"/>
  <c r="AP131" i="397"/>
  <c r="AN131" i="397"/>
  <c r="AL131" i="397"/>
  <c r="A131" i="397" s="1" a="1"/>
  <c r="A131" i="397" s="1"/>
  <c r="AJ131" i="397"/>
  <c r="AI131" i="397"/>
  <c r="AG131" i="397" s="1" a="1"/>
  <c r="AG131" i="397" s="1"/>
  <c r="AP130" i="397"/>
  <c r="AN130" i="397"/>
  <c r="AL130" i="397"/>
  <c r="AM130" i="397" s="1"/>
  <c r="AJ130" i="397"/>
  <c r="AI130" i="397"/>
  <c r="AG130" i="397" s="1" a="1"/>
  <c r="AG130" i="397" s="1"/>
  <c r="AP129" i="397"/>
  <c r="AN129" i="397"/>
  <c r="AL129" i="397"/>
  <c r="A129" i="397" s="1" a="1"/>
  <c r="A129" i="397" s="1"/>
  <c r="AJ129" i="397"/>
  <c r="AI129" i="397"/>
  <c r="AP128" i="397"/>
  <c r="AN128" i="397"/>
  <c r="AL128" i="397"/>
  <c r="AQ128" i="397" s="1"/>
  <c r="AJ128" i="397"/>
  <c r="AI128" i="397"/>
  <c r="AG128" i="397" s="1" a="1"/>
  <c r="AG128" i="397" s="1"/>
  <c r="AP127" i="397"/>
  <c r="AN127" i="397"/>
  <c r="AL127" i="397"/>
  <c r="A127" i="397" s="1" a="1"/>
  <c r="A127" i="397" s="1"/>
  <c r="AJ127" i="397"/>
  <c r="AI127" i="397"/>
  <c r="AF127" i="397" s="1" a="1"/>
  <c r="AF127" i="397" s="1"/>
  <c r="AP126" i="397"/>
  <c r="AN126" i="397"/>
  <c r="AL126" i="397"/>
  <c r="AM126" i="397" s="1"/>
  <c r="AJ126" i="397"/>
  <c r="AI126" i="397"/>
  <c r="AF126" i="397" s="1" a="1"/>
  <c r="AF126" i="397" s="1"/>
  <c r="AP125" i="397"/>
  <c r="AN125" i="397"/>
  <c r="AL125" i="397"/>
  <c r="AM125" i="397" s="1"/>
  <c r="AJ125" i="397"/>
  <c r="AI125" i="397"/>
  <c r="AG125" i="397" s="1" a="1"/>
  <c r="AG125" i="397" s="1"/>
  <c r="AP124" i="397"/>
  <c r="AN124" i="397"/>
  <c r="AL124" i="397"/>
  <c r="AM124" i="397" s="1"/>
  <c r="AJ124" i="397"/>
  <c r="AI124" i="397"/>
  <c r="AG124" i="397" s="1" a="1"/>
  <c r="AG124" i="397" s="1"/>
  <c r="AP123" i="397"/>
  <c r="AN123" i="397"/>
  <c r="AL123" i="397"/>
  <c r="AQ123" i="397" s="1"/>
  <c r="AJ123" i="397"/>
  <c r="AI123" i="397"/>
  <c r="AP122" i="397"/>
  <c r="AN122" i="397"/>
  <c r="AL122" i="397"/>
  <c r="AJ122" i="397"/>
  <c r="AI122" i="397"/>
  <c r="AF122" i="397" s="1" a="1"/>
  <c r="AF122" i="397" s="1"/>
  <c r="AP121" i="397"/>
  <c r="AN121" i="397"/>
  <c r="AL121" i="397"/>
  <c r="AJ121" i="397"/>
  <c r="AI121" i="397"/>
  <c r="AF121" i="397" s="1" a="1"/>
  <c r="AF121" i="397" s="1"/>
  <c r="AP120" i="397"/>
  <c r="AN120" i="397"/>
  <c r="AL120" i="397"/>
  <c r="A120" i="397" s="1" a="1"/>
  <c r="A120" i="397" s="1"/>
  <c r="AJ120" i="397"/>
  <c r="AI120" i="397"/>
  <c r="AP119" i="397"/>
  <c r="AN119" i="397"/>
  <c r="AL119" i="397"/>
  <c r="AM119" i="397" s="1"/>
  <c r="AJ119" i="397"/>
  <c r="AI119" i="397"/>
  <c r="AF119" i="397" s="1" a="1"/>
  <c r="AF119" i="397" s="1"/>
  <c r="AP118" i="397"/>
  <c r="AN118" i="397"/>
  <c r="AL118" i="397"/>
  <c r="A118" i="397" s="1" a="1"/>
  <c r="A118" i="397" s="1"/>
  <c r="AJ118" i="397"/>
  <c r="AI118" i="397"/>
  <c r="AF118" i="397" s="1" a="1"/>
  <c r="AF118" i="397" s="1"/>
  <c r="AP117" i="397"/>
  <c r="AN117" i="397"/>
  <c r="AL117" i="397"/>
  <c r="AJ117" i="397"/>
  <c r="AI117" i="397"/>
  <c r="AG117" i="397" s="1" a="1"/>
  <c r="AG117" i="397" s="1"/>
  <c r="AF117" i="397" a="1"/>
  <c r="AF117" i="397" s="1"/>
  <c r="AP116" i="397"/>
  <c r="AN116" i="397"/>
  <c r="AL116" i="397"/>
  <c r="AM116" i="397" s="1"/>
  <c r="AJ116" i="397"/>
  <c r="AI116" i="397"/>
  <c r="AF116" i="397" s="1" a="1"/>
  <c r="AF116" i="397" s="1"/>
  <c r="AP115" i="397"/>
  <c r="AN115" i="397"/>
  <c r="AL115" i="397"/>
  <c r="AQ115" i="397" s="1"/>
  <c r="AJ115" i="397"/>
  <c r="AI115" i="397"/>
  <c r="AF115" i="397" s="1" a="1"/>
  <c r="AF115" i="397" s="1"/>
  <c r="AP114" i="397"/>
  <c r="AN114" i="397"/>
  <c r="AL114" i="397"/>
  <c r="AM114" i="397" s="1"/>
  <c r="AJ114" i="397"/>
  <c r="AI114" i="397"/>
  <c r="AG114" i="397" s="1" a="1"/>
  <c r="AG114" i="397" s="1"/>
  <c r="AP113" i="397"/>
  <c r="AN113" i="397"/>
  <c r="AL113" i="397"/>
  <c r="AQ113" i="397" s="1"/>
  <c r="AJ113" i="397"/>
  <c r="AI113" i="397"/>
  <c r="AG113" i="397" s="1" a="1"/>
  <c r="AG113" i="397" s="1"/>
  <c r="AP112" i="397"/>
  <c r="AN112" i="397"/>
  <c r="AL112" i="397"/>
  <c r="A112" i="397" s="1" a="1"/>
  <c r="A112" i="397" s="1"/>
  <c r="AJ112" i="397"/>
  <c r="AI112" i="397"/>
  <c r="AP111" i="397"/>
  <c r="AN111" i="397"/>
  <c r="AL111" i="397"/>
  <c r="AQ111" i="397" s="1"/>
  <c r="AJ111" i="397"/>
  <c r="AI111" i="397"/>
  <c r="AP110" i="397"/>
  <c r="AN110" i="397"/>
  <c r="AL110" i="397"/>
  <c r="AJ110" i="397"/>
  <c r="AI110" i="397"/>
  <c r="AP109" i="397"/>
  <c r="AN109" i="397"/>
  <c r="AL109" i="397"/>
  <c r="AJ109" i="397"/>
  <c r="AI109" i="397"/>
  <c r="AF109" i="397" s="1" a="1"/>
  <c r="AF109" i="397" s="1"/>
  <c r="AP108" i="397"/>
  <c r="AN108" i="397"/>
  <c r="AL108" i="397"/>
  <c r="AM108" i="397" s="1"/>
  <c r="AJ108" i="397"/>
  <c r="AI108" i="397"/>
  <c r="AP107" i="397"/>
  <c r="AN107" i="397"/>
  <c r="AL107" i="397"/>
  <c r="AQ107" i="397" s="1"/>
  <c r="AJ107" i="397"/>
  <c r="AI107" i="397"/>
  <c r="AF107" i="397" s="1" a="1"/>
  <c r="AF107" i="397" s="1"/>
  <c r="AP106" i="397"/>
  <c r="AN106" i="397"/>
  <c r="AL106" i="397"/>
  <c r="AJ106" i="397"/>
  <c r="AI106" i="397"/>
  <c r="AG106" i="397" s="1" a="1"/>
  <c r="AG106" i="397" s="1"/>
  <c r="AP105" i="397"/>
  <c r="AN105" i="397"/>
  <c r="AL105" i="397"/>
  <c r="A105" i="397" s="1" a="1"/>
  <c r="A105" i="397" s="1"/>
  <c r="AJ105" i="397"/>
  <c r="AI105" i="397"/>
  <c r="AG105" i="397" s="1" a="1"/>
  <c r="AG105" i="397" s="1"/>
  <c r="AP104" i="397"/>
  <c r="AN104" i="397"/>
  <c r="AL104" i="397"/>
  <c r="AM104" i="397" s="1"/>
  <c r="AJ104" i="397"/>
  <c r="AI104" i="397"/>
  <c r="AF104" i="397" s="1" a="1"/>
  <c r="AF104" i="397" s="1"/>
  <c r="AP103" i="397"/>
  <c r="AN103" i="397"/>
  <c r="AL103" i="397"/>
  <c r="AQ103" i="397" s="1"/>
  <c r="AJ103" i="397"/>
  <c r="AI103" i="397"/>
  <c r="AF103" i="397" s="1" a="1"/>
  <c r="AF103" i="397" s="1"/>
  <c r="AP102" i="397"/>
  <c r="AN102" i="397"/>
  <c r="AL102" i="397"/>
  <c r="A102" i="397" s="1" a="1"/>
  <c r="A102" i="397" s="1"/>
  <c r="AJ102" i="397"/>
  <c r="AI102" i="397"/>
  <c r="AG102" i="397" s="1" a="1"/>
  <c r="AG102" i="397" s="1"/>
  <c r="AP101" i="397"/>
  <c r="AN101" i="397"/>
  <c r="AL101" i="397"/>
  <c r="A101" i="397" s="1" a="1"/>
  <c r="A101" i="397" s="1"/>
  <c r="AJ101" i="397"/>
  <c r="AI101" i="397"/>
  <c r="AG101" i="397" s="1" a="1"/>
  <c r="AG101" i="397" s="1"/>
  <c r="AP100" i="397"/>
  <c r="AN100" i="397"/>
  <c r="AL100" i="397"/>
  <c r="AJ100" i="397"/>
  <c r="AI100" i="397"/>
  <c r="AF100" i="397" s="1" a="1"/>
  <c r="AF100" i="397" s="1"/>
  <c r="AP99" i="397"/>
  <c r="AN99" i="397"/>
  <c r="AL99" i="397"/>
  <c r="A99" i="397" s="1" a="1"/>
  <c r="A99" i="397" s="1"/>
  <c r="AJ99" i="397"/>
  <c r="AI99" i="397"/>
  <c r="AF99" i="397" s="1" a="1"/>
  <c r="AF99" i="397" s="1"/>
  <c r="AP98" i="397"/>
  <c r="AN98" i="397"/>
  <c r="AL98" i="397"/>
  <c r="AJ98" i="397"/>
  <c r="AI98" i="397"/>
  <c r="AG98" i="397" s="1" a="1"/>
  <c r="AG98" i="397" s="1"/>
  <c r="AP97" i="397"/>
  <c r="AN97" i="397"/>
  <c r="AL97" i="397"/>
  <c r="AM97" i="397" s="1"/>
  <c r="AJ97" i="397"/>
  <c r="AI97" i="397"/>
  <c r="AG97" i="397" s="1" a="1"/>
  <c r="AG97" i="397" s="1"/>
  <c r="AP96" i="397"/>
  <c r="AN96" i="397"/>
  <c r="AL96" i="397"/>
  <c r="A96" i="397" s="1" a="1"/>
  <c r="A96" i="397" s="1"/>
  <c r="AJ96" i="397"/>
  <c r="AI96" i="397"/>
  <c r="AF96" i="397" s="1" a="1"/>
  <c r="AF96" i="397" s="1"/>
  <c r="AP95" i="397"/>
  <c r="AN95" i="397"/>
  <c r="AL95" i="397"/>
  <c r="AJ95" i="397"/>
  <c r="AI95" i="397"/>
  <c r="AP94" i="397"/>
  <c r="AN94" i="397"/>
  <c r="AL94" i="397"/>
  <c r="A94" i="397" s="1" a="1"/>
  <c r="A94" i="397" s="1"/>
  <c r="AJ94" i="397"/>
  <c r="AI94" i="397"/>
  <c r="AG94" i="397" s="1" a="1"/>
  <c r="AG94" i="397" s="1"/>
  <c r="AP93" i="397"/>
  <c r="AN93" i="397"/>
  <c r="AL93" i="397"/>
  <c r="AJ93" i="397"/>
  <c r="AI93" i="397"/>
  <c r="AP92" i="397"/>
  <c r="AN92" i="397"/>
  <c r="AL92" i="397"/>
  <c r="A92" i="397" s="1" a="1"/>
  <c r="A92" i="397" s="1"/>
  <c r="AJ92" i="397"/>
  <c r="AI92" i="397"/>
  <c r="AF92" i="397" s="1" a="1"/>
  <c r="AF92" i="397" s="1"/>
  <c r="AP91" i="397"/>
  <c r="AN91" i="397"/>
  <c r="AL91" i="397"/>
  <c r="AQ91" i="397" s="1"/>
  <c r="AJ91" i="397"/>
  <c r="AI91" i="397"/>
  <c r="AG91" i="397" s="1" a="1"/>
  <c r="AG91" i="397" s="1"/>
  <c r="AP90" i="397"/>
  <c r="AN90" i="397"/>
  <c r="AL90" i="397"/>
  <c r="A90" i="397" s="1" a="1"/>
  <c r="A90" i="397" s="1"/>
  <c r="AJ90" i="397"/>
  <c r="AI90" i="397"/>
  <c r="AP89" i="397"/>
  <c r="AN89" i="397"/>
  <c r="AL89" i="397"/>
  <c r="AQ89" i="397" s="1"/>
  <c r="AJ89" i="397"/>
  <c r="AI89" i="397"/>
  <c r="AG89" i="397" s="1" a="1"/>
  <c r="AG89" i="397" s="1"/>
  <c r="AP88" i="397"/>
  <c r="AN88" i="397"/>
  <c r="AL88" i="397"/>
  <c r="A88" i="397" s="1" a="1"/>
  <c r="A88" i="397" s="1"/>
  <c r="AJ88" i="397"/>
  <c r="AI88" i="397"/>
  <c r="AF88" i="397" s="1" a="1"/>
  <c r="AF88" i="397" s="1"/>
  <c r="AP87" i="397"/>
  <c r="AN87" i="397"/>
  <c r="AL87" i="397"/>
  <c r="AJ87" i="397"/>
  <c r="AI87" i="397"/>
  <c r="AP86" i="397"/>
  <c r="AN86" i="397"/>
  <c r="AL86" i="397"/>
  <c r="A86" i="397" s="1" a="1"/>
  <c r="A86" i="397" s="1"/>
  <c r="AJ86" i="397"/>
  <c r="AI86" i="397"/>
  <c r="AG86" i="397" s="1" a="1"/>
  <c r="AG86" i="397" s="1"/>
  <c r="AP85" i="397"/>
  <c r="AN85" i="397"/>
  <c r="AL85" i="397"/>
  <c r="A85" i="397" s="1" a="1"/>
  <c r="A85" i="397" s="1"/>
  <c r="AJ85" i="397"/>
  <c r="AI85" i="397"/>
  <c r="AG85" i="397" s="1" a="1"/>
  <c r="AG85" i="397" s="1"/>
  <c r="AP84" i="397"/>
  <c r="AN84" i="397"/>
  <c r="AL84" i="397"/>
  <c r="AM84" i="397" s="1"/>
  <c r="AJ84" i="397"/>
  <c r="AI84" i="397"/>
  <c r="AF84" i="397" s="1" a="1"/>
  <c r="AF84" i="397" s="1"/>
  <c r="AP83" i="397"/>
  <c r="AN83" i="397"/>
  <c r="AL83" i="397"/>
  <c r="A83" i="397" s="1" a="1"/>
  <c r="A83" i="397" s="1"/>
  <c r="AJ83" i="397"/>
  <c r="AI83" i="397"/>
  <c r="AF83" i="397" s="1" a="1"/>
  <c r="AF83" i="397" s="1"/>
  <c r="AP82" i="397"/>
  <c r="AN82" i="397"/>
  <c r="AL82" i="397"/>
  <c r="AJ82" i="397"/>
  <c r="AI82" i="397"/>
  <c r="AF82" i="397" s="1" a="1"/>
  <c r="AF82" i="397" s="1"/>
  <c r="AP81" i="397"/>
  <c r="AN81" i="397"/>
  <c r="AL81" i="397"/>
  <c r="AJ81" i="397"/>
  <c r="AI81" i="397"/>
  <c r="AP80" i="397"/>
  <c r="AN80" i="397"/>
  <c r="AL80" i="397"/>
  <c r="AJ80" i="397"/>
  <c r="AI80" i="397"/>
  <c r="AF80" i="397" s="1" a="1"/>
  <c r="AF80" i="397" s="1"/>
  <c r="AP79" i="397"/>
  <c r="AN79" i="397"/>
  <c r="AL79" i="397"/>
  <c r="AJ79" i="397"/>
  <c r="AI79" i="397"/>
  <c r="AP78" i="397"/>
  <c r="AN78" i="397"/>
  <c r="AL78" i="397"/>
  <c r="A78" i="397" s="1" a="1"/>
  <c r="A78" i="397" s="1"/>
  <c r="AJ78" i="397"/>
  <c r="AI78" i="397"/>
  <c r="AG78" i="397" s="1" a="1"/>
  <c r="AG78" i="397" s="1"/>
  <c r="AP77" i="397"/>
  <c r="AN77" i="397"/>
  <c r="AL77" i="397"/>
  <c r="AM77" i="397" s="1"/>
  <c r="AJ77" i="397"/>
  <c r="AI77" i="397"/>
  <c r="AF77" i="397" s="1" a="1"/>
  <c r="AF77" i="397" s="1"/>
  <c r="AP76" i="397"/>
  <c r="AN76" i="397"/>
  <c r="AL76" i="397"/>
  <c r="AQ76" i="397" s="1"/>
  <c r="AJ76" i="397"/>
  <c r="AI76" i="397"/>
  <c r="AP75" i="397"/>
  <c r="AN75" i="397"/>
  <c r="AL75" i="397"/>
  <c r="AQ75" i="397" s="1"/>
  <c r="AJ75" i="397"/>
  <c r="AI75" i="397"/>
  <c r="AP74" i="397"/>
  <c r="AN74" i="397"/>
  <c r="AL74" i="397"/>
  <c r="AM74" i="397" s="1"/>
  <c r="AJ74" i="397"/>
  <c r="AI74" i="397"/>
  <c r="AG74" i="397" s="1" a="1"/>
  <c r="AG74" i="397" s="1"/>
  <c r="AP73" i="397"/>
  <c r="AN73" i="397"/>
  <c r="AL73" i="397"/>
  <c r="AQ73" i="397" s="1"/>
  <c r="AJ73" i="397"/>
  <c r="AI73" i="397"/>
  <c r="AG73" i="397" s="1" a="1"/>
  <c r="AG73" i="397" s="1"/>
  <c r="AP72" i="397"/>
  <c r="AN72" i="397"/>
  <c r="AL72" i="397"/>
  <c r="AM72" i="397" s="1"/>
  <c r="AJ72" i="397"/>
  <c r="AI72" i="397"/>
  <c r="AP71" i="397"/>
  <c r="AN71" i="397"/>
  <c r="AL71" i="397"/>
  <c r="AM71" i="397" s="1"/>
  <c r="AJ71" i="397"/>
  <c r="AI71" i="397"/>
  <c r="AG71" i="397" s="1" a="1"/>
  <c r="AG71" i="397" s="1"/>
  <c r="AP70" i="397"/>
  <c r="AN70" i="397"/>
  <c r="AL70" i="397"/>
  <c r="A70" i="397" s="1" a="1"/>
  <c r="A70" i="397" s="1"/>
  <c r="AJ70" i="397"/>
  <c r="AI70" i="397"/>
  <c r="AG70" i="397" s="1" a="1"/>
  <c r="AG70" i="397" s="1"/>
  <c r="AP69" i="397"/>
  <c r="AN69" i="397"/>
  <c r="AL69" i="397"/>
  <c r="AQ69" i="397" s="1"/>
  <c r="AJ69" i="397"/>
  <c r="AI69" i="397"/>
  <c r="AF69" i="397" s="1" a="1"/>
  <c r="AF69" i="397" s="1"/>
  <c r="AP68" i="397"/>
  <c r="AN68" i="397"/>
  <c r="AL68" i="397"/>
  <c r="AQ68" i="397" s="1"/>
  <c r="AJ68" i="397"/>
  <c r="AI68" i="397"/>
  <c r="AP67" i="397"/>
  <c r="AN67" i="397"/>
  <c r="AL67" i="397"/>
  <c r="A67" i="397" s="1" a="1"/>
  <c r="A67" i="397" s="1"/>
  <c r="AJ67" i="397"/>
  <c r="AI67" i="397"/>
  <c r="AP66" i="397"/>
  <c r="AN66" i="397"/>
  <c r="AL66" i="397"/>
  <c r="AM66" i="397" s="1"/>
  <c r="AJ66" i="397"/>
  <c r="AI66" i="397"/>
  <c r="AG66" i="397" s="1" a="1"/>
  <c r="AG66" i="397" s="1"/>
  <c r="AP65" i="397"/>
  <c r="AN65" i="397"/>
  <c r="AL65" i="397"/>
  <c r="AQ65" i="397" s="1"/>
  <c r="AJ65" i="397"/>
  <c r="AI65" i="397"/>
  <c r="AG65" i="397" s="1" a="1"/>
  <c r="AG65" i="397" s="1"/>
  <c r="AP64" i="397"/>
  <c r="AN64" i="397"/>
  <c r="AL64" i="397"/>
  <c r="AJ64" i="397"/>
  <c r="AI64" i="397"/>
  <c r="AG64" i="397" s="1" a="1"/>
  <c r="AG64" i="397" s="1"/>
  <c r="AF64" i="397" a="1"/>
  <c r="AF64" i="397" s="1"/>
  <c r="AP63" i="397"/>
  <c r="AN63" i="397"/>
  <c r="AL63" i="397"/>
  <c r="AJ63" i="397"/>
  <c r="AI63" i="397"/>
  <c r="AG63" i="397" s="1" a="1"/>
  <c r="AG63" i="397" s="1"/>
  <c r="AP62" i="397"/>
  <c r="AN62" i="397"/>
  <c r="AL62" i="397"/>
  <c r="AJ62" i="397"/>
  <c r="AI62" i="397"/>
  <c r="AG62" i="397" s="1" a="1"/>
  <c r="AG62" i="397" s="1"/>
  <c r="AP61" i="397"/>
  <c r="AN61" i="397"/>
  <c r="AL61" i="397"/>
  <c r="AM61" i="397" s="1"/>
  <c r="AJ61" i="397"/>
  <c r="AI61" i="397"/>
  <c r="AF61" i="397" s="1" a="1"/>
  <c r="AF61" i="397" s="1"/>
  <c r="AP60" i="397"/>
  <c r="AN60" i="397"/>
  <c r="AL60" i="397"/>
  <c r="AQ60" i="397" s="1"/>
  <c r="AJ60" i="397"/>
  <c r="AI60" i="397"/>
  <c r="AP59" i="397"/>
  <c r="AN59" i="397"/>
  <c r="AL59" i="397"/>
  <c r="AJ59" i="397"/>
  <c r="AI59" i="397"/>
  <c r="AP58" i="397"/>
  <c r="AN58" i="397"/>
  <c r="AL58" i="397"/>
  <c r="AJ58" i="397"/>
  <c r="AI58" i="397"/>
  <c r="AF58" i="397" s="1" a="1"/>
  <c r="AF58" i="397" s="1"/>
  <c r="AP57" i="397"/>
  <c r="AN57" i="397"/>
  <c r="AL57" i="397"/>
  <c r="AJ57" i="397"/>
  <c r="AI57" i="397"/>
  <c r="AF57" i="397" s="1" a="1"/>
  <c r="AF57" i="397" s="1"/>
  <c r="AP56" i="397"/>
  <c r="AN56" i="397"/>
  <c r="AL56" i="397"/>
  <c r="AQ56" i="397" s="1"/>
  <c r="AJ56" i="397"/>
  <c r="AI56" i="397"/>
  <c r="AG56" i="397" s="1" a="1"/>
  <c r="AG56" i="397" s="1"/>
  <c r="AP55" i="397"/>
  <c r="AN55" i="397"/>
  <c r="AL55" i="397"/>
  <c r="AJ55" i="397"/>
  <c r="AI55" i="397"/>
  <c r="AG55" i="397" s="1" a="1"/>
  <c r="AG55" i="397" s="1"/>
  <c r="AP54" i="397"/>
  <c r="AN54" i="397"/>
  <c r="AL54" i="397"/>
  <c r="AM54" i="397" s="1"/>
  <c r="AJ54" i="397"/>
  <c r="AI54" i="397"/>
  <c r="AG54" i="397" s="1" a="1"/>
  <c r="AG54" i="397" s="1"/>
  <c r="AP53" i="397"/>
  <c r="AN53" i="397"/>
  <c r="AL53" i="397"/>
  <c r="AM53" i="397" s="1"/>
  <c r="AJ53" i="397"/>
  <c r="AI53" i="397"/>
  <c r="AF53" i="397" s="1" a="1"/>
  <c r="AF53" i="397" s="1"/>
  <c r="AP52" i="397"/>
  <c r="AN52" i="397"/>
  <c r="AL52" i="397"/>
  <c r="AQ52" i="397" s="1"/>
  <c r="AJ52" i="397"/>
  <c r="AI52" i="397"/>
  <c r="AP51" i="397"/>
  <c r="AN51" i="397"/>
  <c r="AL51" i="397"/>
  <c r="AM51" i="397" s="1"/>
  <c r="AJ51" i="397"/>
  <c r="AI51" i="397"/>
  <c r="AP50" i="397"/>
  <c r="AN50" i="397"/>
  <c r="AL50" i="397"/>
  <c r="AQ50" i="397" s="1"/>
  <c r="AJ50" i="397"/>
  <c r="AI50" i="397"/>
  <c r="AF50" i="397" s="1" a="1"/>
  <c r="AF50" i="397" s="1"/>
  <c r="AP49" i="397"/>
  <c r="AN49" i="397"/>
  <c r="AL49" i="397"/>
  <c r="A49" i="397" s="1" a="1"/>
  <c r="A49" i="397" s="1"/>
  <c r="AJ49" i="397"/>
  <c r="AI49" i="397"/>
  <c r="AF49" i="397" s="1" a="1"/>
  <c r="AF49" i="397" s="1"/>
  <c r="AP48" i="397"/>
  <c r="AN48" i="397"/>
  <c r="AL48" i="397"/>
  <c r="AJ48" i="397"/>
  <c r="AI48" i="397"/>
  <c r="AF48" i="397" s="1" a="1"/>
  <c r="AF48" i="397" s="1"/>
  <c r="AP47" i="397"/>
  <c r="AN47" i="397"/>
  <c r="AL47" i="397"/>
  <c r="AM47" i="397" s="1"/>
  <c r="AJ47" i="397"/>
  <c r="AI47" i="397"/>
  <c r="AG47" i="397" s="1" a="1"/>
  <c r="AG47" i="397" s="1"/>
  <c r="AP46" i="397"/>
  <c r="AN46" i="397"/>
  <c r="AL46" i="397"/>
  <c r="A46" i="397" s="1" a="1"/>
  <c r="A46" i="397" s="1"/>
  <c r="AJ46" i="397"/>
  <c r="AI46" i="397"/>
  <c r="AP45" i="397"/>
  <c r="AN45" i="397"/>
  <c r="AL45" i="397"/>
  <c r="AJ45" i="397"/>
  <c r="AI45" i="397"/>
  <c r="AP44" i="397"/>
  <c r="AN44" i="397"/>
  <c r="AL44" i="397"/>
  <c r="AM44" i="397" s="1"/>
  <c r="AJ44" i="397"/>
  <c r="AI44" i="397"/>
  <c r="AF44" i="397" s="1" a="1"/>
  <c r="AF44" i="397" s="1"/>
  <c r="A44" i="397" a="1"/>
  <c r="A44" i="397" s="1"/>
  <c r="AP43" i="397"/>
  <c r="AN43" i="397"/>
  <c r="AL43" i="397"/>
  <c r="A43" i="397" s="1" a="1"/>
  <c r="A43" i="397" s="1"/>
  <c r="AJ43" i="397"/>
  <c r="AI43" i="397"/>
  <c r="AG43" i="397" s="1" a="1"/>
  <c r="AG43" i="397" s="1"/>
  <c r="AP42" i="397"/>
  <c r="AN42" i="397"/>
  <c r="AL42" i="397"/>
  <c r="A42" i="397" s="1" a="1"/>
  <c r="A42" i="397" s="1"/>
  <c r="AJ42" i="397"/>
  <c r="AI42" i="397"/>
  <c r="AG42" i="397" s="1" a="1"/>
  <c r="AG42" i="397" s="1"/>
  <c r="AP41" i="397"/>
  <c r="AN41" i="397"/>
  <c r="AL41" i="397"/>
  <c r="A41" i="397" s="1" a="1"/>
  <c r="A41" i="397" s="1"/>
  <c r="AJ41" i="397"/>
  <c r="AI41" i="397"/>
  <c r="AF41" i="397" s="1" a="1"/>
  <c r="AF41" i="397" s="1"/>
  <c r="AP40" i="397"/>
  <c r="AN40" i="397"/>
  <c r="AL40" i="397"/>
  <c r="AM40" i="397" s="1"/>
  <c r="AJ40" i="397"/>
  <c r="AI40" i="397"/>
  <c r="AF40" i="397" s="1" a="1"/>
  <c r="AF40" i="397" s="1"/>
  <c r="AP39" i="397"/>
  <c r="AN39" i="397"/>
  <c r="AL39" i="397"/>
  <c r="AM39" i="397" s="1"/>
  <c r="AJ39" i="397"/>
  <c r="AI39" i="397"/>
  <c r="AG39" i="397" s="1" a="1"/>
  <c r="AG39" i="397" s="1"/>
  <c r="AP38" i="397"/>
  <c r="AN38" i="397"/>
  <c r="AL38" i="397"/>
  <c r="AJ38" i="397"/>
  <c r="AI38" i="397"/>
  <c r="AP37" i="397"/>
  <c r="AN37" i="397"/>
  <c r="AL37" i="397"/>
  <c r="AJ37" i="397"/>
  <c r="AI37" i="397"/>
  <c r="AP36" i="397"/>
  <c r="AN36" i="397"/>
  <c r="AL36" i="397"/>
  <c r="AQ36" i="397" s="1"/>
  <c r="AJ36" i="397"/>
  <c r="AI36" i="397"/>
  <c r="AF36" i="397" s="1" a="1"/>
  <c r="AF36" i="397" s="1"/>
  <c r="AP35" i="397"/>
  <c r="AN35" i="397"/>
  <c r="AL35" i="397"/>
  <c r="A35" i="397" s="1" a="1"/>
  <c r="A35" i="397" s="1"/>
  <c r="AJ35" i="397"/>
  <c r="AI35" i="397"/>
  <c r="AG35" i="397" s="1" a="1"/>
  <c r="AG35" i="397" s="1"/>
  <c r="AP34" i="397"/>
  <c r="AN34" i="397"/>
  <c r="AL34" i="397"/>
  <c r="A34" i="397" s="1" a="1"/>
  <c r="A34" i="397" s="1"/>
  <c r="AJ34" i="397"/>
  <c r="AI34" i="397"/>
  <c r="AG34" i="397" s="1" a="1"/>
  <c r="AG34" i="397" s="1"/>
  <c r="AP33" i="397"/>
  <c r="AN33" i="397"/>
  <c r="AL33" i="397"/>
  <c r="A33" i="397" s="1" a="1"/>
  <c r="A33" i="397" s="1"/>
  <c r="AJ33" i="397"/>
  <c r="AI33" i="397"/>
  <c r="AG33" i="397" s="1" a="1"/>
  <c r="AG33" i="397" s="1"/>
  <c r="AP32" i="397"/>
  <c r="AN32" i="397"/>
  <c r="AL32" i="397"/>
  <c r="AQ32" i="397" s="1"/>
  <c r="AJ32" i="397"/>
  <c r="AI32" i="397"/>
  <c r="AG32" i="397" s="1" a="1"/>
  <c r="AG32" i="397" s="1"/>
  <c r="AP31" i="397"/>
  <c r="AN31" i="397"/>
  <c r="AL31" i="397"/>
  <c r="AQ31" i="397" s="1"/>
  <c r="AJ31" i="397"/>
  <c r="AI31" i="397"/>
  <c r="AG31" i="397" s="1" a="1"/>
  <c r="AG31" i="397" s="1"/>
  <c r="AP30" i="397"/>
  <c r="AN30" i="397"/>
  <c r="AL30" i="397"/>
  <c r="AJ30" i="397"/>
  <c r="AI30" i="397"/>
  <c r="AP29" i="397"/>
  <c r="AN29" i="397"/>
  <c r="AL29" i="397"/>
  <c r="AM29" i="397" s="1"/>
  <c r="AJ29" i="397"/>
  <c r="AI29" i="397"/>
  <c r="AF29" i="397" s="1" a="1"/>
  <c r="AF29" i="397" s="1"/>
  <c r="AP28" i="397"/>
  <c r="AN28" i="397"/>
  <c r="AL28" i="397"/>
  <c r="AQ28" i="397" s="1"/>
  <c r="AJ28" i="397"/>
  <c r="AI28" i="397"/>
  <c r="AF28" i="397" s="1" a="1"/>
  <c r="AF28" i="397" s="1"/>
  <c r="AP27" i="397"/>
  <c r="AN27" i="397"/>
  <c r="AL27" i="397"/>
  <c r="A27" i="397" s="1" a="1"/>
  <c r="A27" i="397" s="1"/>
  <c r="AJ27" i="397"/>
  <c r="AI27" i="397"/>
  <c r="AP26" i="397"/>
  <c r="AN26" i="397"/>
  <c r="AL26" i="397"/>
  <c r="A26" i="397" s="1" a="1"/>
  <c r="A26" i="397" s="1"/>
  <c r="AJ26" i="397"/>
  <c r="AI26" i="397"/>
  <c r="AG26" i="397" s="1" a="1"/>
  <c r="AG26" i="397" s="1"/>
  <c r="AP25" i="397"/>
  <c r="AN25" i="397"/>
  <c r="AL25" i="397"/>
  <c r="AJ25" i="397"/>
  <c r="AI25" i="397"/>
  <c r="AG25" i="397" s="1" a="1"/>
  <c r="AG25" i="397" s="1"/>
  <c r="AP24" i="397"/>
  <c r="AN24" i="397"/>
  <c r="AL24" i="397"/>
  <c r="AQ24" i="397" s="1"/>
  <c r="AJ24" i="397"/>
  <c r="AI24" i="397"/>
  <c r="AF24" i="397" s="1" a="1"/>
  <c r="AF24" i="397" s="1"/>
  <c r="AP23" i="397"/>
  <c r="AN23" i="397"/>
  <c r="AL23" i="397"/>
  <c r="AQ23" i="397" s="1"/>
  <c r="AJ23" i="397"/>
  <c r="AI23" i="397"/>
  <c r="AP22" i="397"/>
  <c r="AN22" i="397"/>
  <c r="AL22" i="397"/>
  <c r="AQ22" i="397" s="1"/>
  <c r="AJ22" i="397"/>
  <c r="AI22" i="397"/>
  <c r="AG22" i="397" s="1" a="1"/>
  <c r="AG22" i="397" s="1"/>
  <c r="AP21" i="397"/>
  <c r="AN21" i="397"/>
  <c r="AL21" i="397"/>
  <c r="A21" i="397" s="1" a="1"/>
  <c r="A21" i="397" s="1"/>
  <c r="AJ21" i="397"/>
  <c r="AI21" i="397"/>
  <c r="AF21" i="397" s="1" a="1"/>
  <c r="AF21" i="397" s="1"/>
  <c r="AP20" i="397"/>
  <c r="AN20" i="397"/>
  <c r="AL20" i="397"/>
  <c r="AQ20" i="397" s="1"/>
  <c r="AJ20" i="397"/>
  <c r="AI20" i="397"/>
  <c r="AF20" i="397" s="1" a="1"/>
  <c r="AF20" i="397" s="1"/>
  <c r="AP19" i="397"/>
  <c r="AN19" i="397"/>
  <c r="AL19" i="397"/>
  <c r="A19" i="397" s="1" a="1"/>
  <c r="A19" i="397" s="1"/>
  <c r="AJ19" i="397"/>
  <c r="AI19" i="397"/>
  <c r="AG19" i="397" s="1" a="1"/>
  <c r="AG19" i="397" s="1"/>
  <c r="AP18" i="397"/>
  <c r="AN18" i="397"/>
  <c r="AL18" i="397"/>
  <c r="AQ18" i="397" s="1"/>
  <c r="AJ18" i="397"/>
  <c r="AI18" i="397"/>
  <c r="AF18" i="397" s="1" a="1"/>
  <c r="AF18" i="397" s="1"/>
  <c r="AP17" i="397"/>
  <c r="AN17" i="397"/>
  <c r="AL17" i="397"/>
  <c r="A17" i="397" s="1" a="1"/>
  <c r="A17" i="397" s="1"/>
  <c r="AJ17" i="397"/>
  <c r="AI17" i="397"/>
  <c r="AF17" i="397" s="1" a="1"/>
  <c r="AF17" i="397" s="1"/>
  <c r="AP16" i="397"/>
  <c r="AN16" i="397"/>
  <c r="AL16" i="397"/>
  <c r="AQ16" i="397" s="1"/>
  <c r="AJ16" i="397"/>
  <c r="AI16" i="397"/>
  <c r="AF16" i="397" s="1" a="1"/>
  <c r="AF16" i="397" s="1"/>
  <c r="AP15" i="397"/>
  <c r="AN15" i="397"/>
  <c r="AL15" i="397"/>
  <c r="AM15" i="397" s="1"/>
  <c r="AJ15" i="397"/>
  <c r="AI15" i="397"/>
  <c r="AG15" i="397" s="1" a="1"/>
  <c r="AG15" i="397" s="1"/>
  <c r="AP14" i="397"/>
  <c r="AN14" i="397"/>
  <c r="AL14" i="397"/>
  <c r="AM14" i="397" s="1"/>
  <c r="AJ14" i="397"/>
  <c r="AI14" i="397"/>
  <c r="AG14" i="397" s="1" a="1"/>
  <c r="AG14" i="397" s="1"/>
  <c r="AP13" i="397"/>
  <c r="AN13" i="397"/>
  <c r="AL13" i="397"/>
  <c r="AM13" i="397" s="1"/>
  <c r="AJ13" i="397"/>
  <c r="AI13" i="397"/>
  <c r="AF13" i="397" s="1" a="1"/>
  <c r="AF13" i="397" s="1"/>
  <c r="AP12" i="397"/>
  <c r="AN12" i="397"/>
  <c r="AL12" i="397"/>
  <c r="AM12" i="397" s="1"/>
  <c r="AJ12" i="397"/>
  <c r="AI12" i="397"/>
  <c r="AG12" i="397" s="1" a="1"/>
  <c r="AG12" i="397" s="1"/>
  <c r="AP11" i="397"/>
  <c r="AN11" i="397"/>
  <c r="AL11" i="397"/>
  <c r="A11" i="397" s="1" a="1"/>
  <c r="A11" i="397" s="1"/>
  <c r="AJ11" i="397"/>
  <c r="AI11" i="397"/>
  <c r="AF11" i="397" s="1" a="1"/>
  <c r="AF11" i="397" s="1"/>
  <c r="AP10" i="397"/>
  <c r="AN10" i="397"/>
  <c r="AL10" i="397"/>
  <c r="A10" i="397" s="1" a="1"/>
  <c r="A10" i="397" s="1"/>
  <c r="AJ10" i="397"/>
  <c r="AI10" i="397"/>
  <c r="AG10" i="397" s="1" a="1"/>
  <c r="AG10" i="397" s="1"/>
  <c r="AP9" i="397"/>
  <c r="AN9" i="397"/>
  <c r="AL9" i="397"/>
  <c r="AQ9" i="397" s="1"/>
  <c r="AJ9" i="397"/>
  <c r="AI9" i="397"/>
  <c r="AF9" i="397" s="1" a="1"/>
  <c r="AF9" i="397" s="1"/>
  <c r="AP8" i="397"/>
  <c r="AN8" i="397"/>
  <c r="AL8" i="397"/>
  <c r="AQ8" i="397" s="1"/>
  <c r="AJ8" i="397"/>
  <c r="AI8" i="397"/>
  <c r="AG8" i="397" s="1" a="1"/>
  <c r="AG8" i="397" s="1"/>
  <c r="AP7" i="397"/>
  <c r="AN7" i="397"/>
  <c r="AL7" i="397"/>
  <c r="AM7" i="397" s="1"/>
  <c r="AJ7" i="397"/>
  <c r="AI7" i="397"/>
  <c r="AG7" i="397" s="1" a="1"/>
  <c r="AG7" i="397" s="1"/>
  <c r="AP6" i="397"/>
  <c r="AN6" i="397"/>
  <c r="AL6" i="397"/>
  <c r="AQ6" i="397" s="1"/>
  <c r="AJ6" i="397"/>
  <c r="AI6" i="397"/>
  <c r="AG6" i="397" s="1" a="1"/>
  <c r="AG6" i="397" s="1"/>
  <c r="AP5" i="397"/>
  <c r="AN5" i="397"/>
  <c r="AL5" i="397"/>
  <c r="AM5" i="397" s="1"/>
  <c r="AJ5" i="397"/>
  <c r="AI5" i="397"/>
  <c r="AF5" i="397" s="1" a="1"/>
  <c r="AF5" i="397" s="1"/>
  <c r="AP4" i="397"/>
  <c r="AN4" i="397"/>
  <c r="AL4" i="397"/>
  <c r="AM4" i="397" s="1"/>
  <c r="AJ4" i="397"/>
  <c r="AF4" i="397" s="1" a="1"/>
  <c r="AF4" i="397" s="1"/>
  <c r="AI4" i="397"/>
  <c r="AG4" i="397" s="1" a="1"/>
  <c r="AG4" i="397" s="1"/>
  <c r="B2" i="397"/>
  <c r="C2" i="397" s="1"/>
  <c r="D2" i="397" s="1"/>
  <c r="E2" i="397" s="1"/>
  <c r="F2" i="397" s="1"/>
  <c r="G2" i="397" s="1"/>
  <c r="H2" i="397" s="1"/>
  <c r="I2" i="397" s="1"/>
  <c r="J2" i="397" s="1"/>
  <c r="K2" i="397" s="1"/>
  <c r="L2" i="397" s="1"/>
  <c r="M2" i="397" s="1"/>
  <c r="N2" i="397" s="1"/>
  <c r="O2" i="397" s="1"/>
  <c r="P2" i="397" s="1"/>
  <c r="Q2" i="397" s="1"/>
  <c r="R2" i="397" s="1"/>
  <c r="S2" i="397" s="1"/>
  <c r="T2" i="397" s="1"/>
  <c r="U2" i="397" s="1"/>
  <c r="V2" i="397" s="1"/>
  <c r="W2" i="397" s="1"/>
  <c r="X2" i="397" s="1"/>
  <c r="Y2" i="397" s="1"/>
  <c r="Z2" i="397" s="1"/>
  <c r="AA2" i="397" s="1"/>
  <c r="AB2" i="397" s="1"/>
  <c r="AC2" i="397" s="1"/>
  <c r="AD2" i="397" s="1"/>
  <c r="AE2" i="397" s="1"/>
  <c r="AF2" i="397" s="1"/>
  <c r="AG2" i="397" s="1"/>
  <c r="AH2" i="397" s="1"/>
  <c r="AI2" i="397" s="1"/>
  <c r="AJ2" i="397" s="1"/>
  <c r="AK2" i="397" s="1"/>
  <c r="AL2" i="397" s="1"/>
  <c r="AM2" i="397" s="1"/>
  <c r="AN2" i="397" s="1"/>
  <c r="AO2" i="397" s="1"/>
  <c r="AP2" i="397" s="1"/>
  <c r="C1" i="397" a="1"/>
  <c r="C1" i="397" s="1"/>
  <c r="D193" i="393"/>
  <c r="D192" i="393"/>
  <c r="D191" i="393"/>
  <c r="D190" i="393"/>
  <c r="D189" i="393"/>
  <c r="D188" i="393"/>
  <c r="D187" i="393"/>
  <c r="D186" i="393"/>
  <c r="D185" i="393"/>
  <c r="D184" i="393"/>
  <c r="D183" i="393"/>
  <c r="D182" i="393"/>
  <c r="D181" i="393"/>
  <c r="D180" i="393"/>
  <c r="D179" i="393"/>
  <c r="D178" i="393"/>
  <c r="D177" i="393"/>
  <c r="D176" i="393"/>
  <c r="D175" i="393"/>
  <c r="D174" i="393"/>
  <c r="D173" i="393"/>
  <c r="D172" i="393"/>
  <c r="D171" i="393"/>
  <c r="D170" i="393"/>
  <c r="D169" i="393"/>
  <c r="D168" i="393"/>
  <c r="D167" i="393"/>
  <c r="D166" i="393"/>
  <c r="D165" i="393"/>
  <c r="D164" i="393"/>
  <c r="D163" i="393"/>
  <c r="D162" i="393"/>
  <c r="D161" i="393"/>
  <c r="D160" i="393"/>
  <c r="D159" i="393"/>
  <c r="D158" i="393"/>
  <c r="D157" i="393"/>
  <c r="D156" i="393"/>
  <c r="D155" i="393"/>
  <c r="D154" i="393"/>
  <c r="D153" i="393"/>
  <c r="D152" i="393"/>
  <c r="D151" i="393"/>
  <c r="D150" i="393"/>
  <c r="D149" i="393"/>
  <c r="D148" i="393"/>
  <c r="D147" i="393"/>
  <c r="D146" i="393"/>
  <c r="D145" i="393"/>
  <c r="D144" i="393"/>
  <c r="D143" i="393"/>
  <c r="D142" i="393"/>
  <c r="D141" i="393"/>
  <c r="D140" i="393"/>
  <c r="D139" i="393"/>
  <c r="D138" i="393"/>
  <c r="D137" i="393"/>
  <c r="D136" i="393"/>
  <c r="D135" i="393"/>
  <c r="D134" i="393"/>
  <c r="D133" i="393"/>
  <c r="D132" i="393"/>
  <c r="D131" i="393"/>
  <c r="D130" i="393"/>
  <c r="D129" i="393"/>
  <c r="D128" i="393"/>
  <c r="D127" i="393"/>
  <c r="D126" i="393"/>
  <c r="D125" i="393"/>
  <c r="D124" i="393"/>
  <c r="D123" i="393"/>
  <c r="D122" i="393"/>
  <c r="D121" i="393"/>
  <c r="D120" i="393"/>
  <c r="D119" i="393"/>
  <c r="D118" i="393"/>
  <c r="D117" i="393"/>
  <c r="D116" i="393"/>
  <c r="D115" i="393"/>
  <c r="D114" i="393"/>
  <c r="D113" i="393"/>
  <c r="D112" i="393"/>
  <c r="D111" i="393"/>
  <c r="D110" i="393"/>
  <c r="D109" i="393"/>
  <c r="D108" i="393"/>
  <c r="D107" i="393"/>
  <c r="D106" i="393"/>
  <c r="D105" i="393"/>
  <c r="D104" i="393"/>
  <c r="D103" i="393"/>
  <c r="D102" i="393"/>
  <c r="D101" i="393"/>
  <c r="D100" i="393"/>
  <c r="D99" i="393"/>
  <c r="D98" i="393"/>
  <c r="D97" i="393"/>
  <c r="D96" i="393"/>
  <c r="D95" i="393"/>
  <c r="D94" i="393"/>
  <c r="D93" i="393"/>
  <c r="D92" i="393"/>
  <c r="D91" i="393"/>
  <c r="D90" i="393"/>
  <c r="D89" i="393"/>
  <c r="D88" i="393"/>
  <c r="D87" i="393"/>
  <c r="D86" i="393"/>
  <c r="D85" i="393"/>
  <c r="D84" i="393"/>
  <c r="D83" i="393"/>
  <c r="D82" i="393"/>
  <c r="D81" i="393"/>
  <c r="D80" i="393"/>
  <c r="D79" i="393"/>
  <c r="D78" i="393"/>
  <c r="D77" i="393"/>
  <c r="D76" i="393"/>
  <c r="D75" i="393"/>
  <c r="D74" i="393"/>
  <c r="D73" i="393"/>
  <c r="D72" i="393"/>
  <c r="D71" i="393"/>
  <c r="D70" i="393"/>
  <c r="D69" i="393"/>
  <c r="D68" i="393"/>
  <c r="D67" i="393"/>
  <c r="D66" i="393"/>
  <c r="D65" i="393"/>
  <c r="D64" i="393"/>
  <c r="D63" i="393"/>
  <c r="D62" i="393"/>
  <c r="D61" i="393"/>
  <c r="D60" i="393"/>
  <c r="D59" i="393"/>
  <c r="D58" i="393"/>
  <c r="D57" i="393"/>
  <c r="D56" i="393"/>
  <c r="D55" i="393"/>
  <c r="D54" i="393"/>
  <c r="D53" i="393"/>
  <c r="D52" i="393"/>
  <c r="D51" i="393"/>
  <c r="D50" i="393"/>
  <c r="D49" i="393"/>
  <c r="D48" i="393"/>
  <c r="D47" i="393"/>
  <c r="D46" i="393"/>
  <c r="D45" i="393"/>
  <c r="D44" i="393"/>
  <c r="D43" i="393"/>
  <c r="D42" i="393"/>
  <c r="D41" i="393"/>
  <c r="D40" i="393"/>
  <c r="D39" i="393"/>
  <c r="D38" i="393"/>
  <c r="D37" i="393"/>
  <c r="D36" i="393"/>
  <c r="D35" i="393"/>
  <c r="D34" i="393"/>
  <c r="D33" i="393"/>
  <c r="D32" i="393"/>
  <c r="D31" i="393"/>
  <c r="D30" i="393"/>
  <c r="D29" i="393"/>
  <c r="D28" i="393"/>
  <c r="D27" i="393"/>
  <c r="D26" i="393"/>
  <c r="D25" i="393"/>
  <c r="D24" i="393"/>
  <c r="D23" i="393"/>
  <c r="D22" i="393"/>
  <c r="D21" i="393"/>
  <c r="D20" i="393"/>
  <c r="D19" i="393"/>
  <c r="D18" i="393"/>
  <c r="D17" i="393"/>
  <c r="D16" i="393"/>
  <c r="D15" i="393"/>
  <c r="D14" i="393"/>
  <c r="D13" i="393"/>
  <c r="D12" i="393"/>
  <c r="D11" i="393"/>
  <c r="D10" i="393"/>
  <c r="D9" i="393"/>
  <c r="D8" i="393"/>
  <c r="D7" i="393"/>
  <c r="D6" i="393"/>
  <c r="D5" i="393"/>
  <c r="D4" i="393"/>
  <c r="D3" i="393"/>
  <c r="D2" i="393"/>
  <c r="D1" i="393"/>
  <c r="F120" i="398" l="1"/>
  <c r="F128" i="398"/>
  <c r="F136" i="398"/>
  <c r="F144" i="398"/>
  <c r="F152" i="398"/>
  <c r="F160" i="398"/>
  <c r="F168" i="398"/>
  <c r="F176" i="398"/>
  <c r="F184" i="398"/>
  <c r="F192" i="398"/>
  <c r="F200" i="398"/>
  <c r="F113" i="398"/>
  <c r="F121" i="398"/>
  <c r="F129" i="398"/>
  <c r="F137" i="398"/>
  <c r="F145" i="398"/>
  <c r="F153" i="398"/>
  <c r="F161" i="398"/>
  <c r="F169" i="398"/>
  <c r="F177" i="398"/>
  <c r="F185" i="398"/>
  <c r="F193" i="398"/>
  <c r="F201" i="398"/>
  <c r="F114" i="398"/>
  <c r="F122" i="398"/>
  <c r="F130" i="398"/>
  <c r="F138" i="398"/>
  <c r="F146" i="398"/>
  <c r="F154" i="398"/>
  <c r="F162" i="398"/>
  <c r="F170" i="398"/>
  <c r="F178" i="398"/>
  <c r="F186" i="398"/>
  <c r="F194" i="398"/>
  <c r="F202" i="398"/>
  <c r="F171" i="398"/>
  <c r="F179" i="398"/>
  <c r="F187" i="398"/>
  <c r="F195" i="398"/>
  <c r="F203" i="398"/>
  <c r="F116" i="398"/>
  <c r="F124" i="398"/>
  <c r="F132" i="398"/>
  <c r="F140" i="398"/>
  <c r="F148" i="398"/>
  <c r="F156" i="398"/>
  <c r="F164" i="398"/>
  <c r="F172" i="398"/>
  <c r="F180" i="398"/>
  <c r="F188" i="398"/>
  <c r="F196" i="398"/>
  <c r="AQ233" i="397"/>
  <c r="AQ234" i="397"/>
  <c r="AG107" i="397" a="1"/>
  <c r="AG107" i="397" s="1"/>
  <c r="A188" i="397" a="1"/>
  <c r="A188" i="397" s="1"/>
  <c r="A234" i="397" a="1"/>
  <c r="A234" i="397" s="1"/>
  <c r="A192" i="397" a="1"/>
  <c r="A192" i="397" s="1"/>
  <c r="A8" i="397" a="1"/>
  <c r="A8" i="397" s="1"/>
  <c r="AG17" i="397" a="1"/>
  <c r="AG17" i="397" s="1"/>
  <c r="AK17" i="397" s="1"/>
  <c r="AG118" i="397" a="1"/>
  <c r="AG118" i="397" s="1"/>
  <c r="AF156" i="397" a="1"/>
  <c r="AF156" i="397" s="1"/>
  <c r="AG49" i="397" a="1"/>
  <c r="AG49" i="397" s="1"/>
  <c r="AQ77" i="397"/>
  <c r="A103" i="397" a="1"/>
  <c r="A103" i="397" s="1"/>
  <c r="AM152" i="397"/>
  <c r="A77" i="397" a="1"/>
  <c r="A77" i="397" s="1"/>
  <c r="AF114" i="397" a="1"/>
  <c r="AF114" i="397" s="1"/>
  <c r="A152" i="397" a="1"/>
  <c r="A152" i="397" s="1"/>
  <c r="AG231" i="397" a="1"/>
  <c r="AG231" i="397" s="1"/>
  <c r="AG9" i="397" a="1"/>
  <c r="AG9" i="397" s="1"/>
  <c r="AQ151" i="397"/>
  <c r="AF192" i="397" a="1"/>
  <c r="AF192" i="397" s="1"/>
  <c r="AK192" i="397" s="1"/>
  <c r="AG18" i="397" a="1"/>
  <c r="AG18" i="397" s="1"/>
  <c r="A133" i="397" a="1"/>
  <c r="A133" i="397" s="1"/>
  <c r="AF55" i="397" a="1"/>
  <c r="AF55" i="397" s="1"/>
  <c r="AG115" i="397" a="1"/>
  <c r="AG115" i="397" s="1"/>
  <c r="AK115" i="397" s="1"/>
  <c r="AG133" i="397" a="1"/>
  <c r="AG133" i="397" s="1"/>
  <c r="AK133" i="397" s="1"/>
  <c r="AF138" i="397" a="1"/>
  <c r="AF138" i="397" s="1"/>
  <c r="AQ133" i="397"/>
  <c r="A16" i="397" a="1"/>
  <c r="A16" i="397" s="1"/>
  <c r="AQ4" i="397"/>
  <c r="AF6" i="397" a="1"/>
  <c r="AF6" i="397" s="1"/>
  <c r="AK6" i="397" s="1"/>
  <c r="AG16" i="397" a="1"/>
  <c r="AG16" i="397" s="1"/>
  <c r="A4" i="397" a="1"/>
  <c r="A4" i="397" s="1"/>
  <c r="AG100" i="397" a="1"/>
  <c r="AG100" i="397" s="1"/>
  <c r="AF218" i="397" a="1"/>
  <c r="AF218" i="397" s="1"/>
  <c r="AQ231" i="397"/>
  <c r="A232" i="397" a="1"/>
  <c r="A232" i="397" s="1"/>
  <c r="A84" i="397" a="1"/>
  <c r="A84" i="397" s="1"/>
  <c r="AG122" i="397" a="1"/>
  <c r="AG122" i="397" s="1"/>
  <c r="AK122" i="397" s="1"/>
  <c r="AG141" i="397" a="1"/>
  <c r="AG141" i="397" s="1"/>
  <c r="AK141" i="397" s="1"/>
  <c r="AG177" i="397" a="1"/>
  <c r="AG177" i="397" s="1"/>
  <c r="A208" i="397" a="1"/>
  <c r="A208" i="397" s="1"/>
  <c r="A7" i="397" a="1"/>
  <c r="A7" i="397" s="1"/>
  <c r="AG44" i="397" a="1"/>
  <c r="AG44" i="397" s="1"/>
  <c r="AK44" i="397" s="1"/>
  <c r="AG116" i="397" a="1"/>
  <c r="AG116" i="397" s="1"/>
  <c r="AK116" i="397" s="1"/>
  <c r="AQ239" i="397"/>
  <c r="AG11" i="397" a="1"/>
  <c r="AG11" i="397" s="1"/>
  <c r="AK11" i="397" s="1"/>
  <c r="AQ43" i="397"/>
  <c r="A65" i="397" a="1"/>
  <c r="A65" i="397" s="1"/>
  <c r="AQ66" i="397"/>
  <c r="A68" i="397" a="1"/>
  <c r="A68" i="397" s="1"/>
  <c r="AG80" i="397" a="1"/>
  <c r="AG80" i="397" s="1"/>
  <c r="A125" i="397" a="1"/>
  <c r="A125" i="397" s="1"/>
  <c r="AQ125" i="397"/>
  <c r="AF136" i="397" a="1"/>
  <c r="AF136" i="397" s="1"/>
  <c r="AK136" i="397" s="1"/>
  <c r="AG162" i="397" a="1"/>
  <c r="AG162" i="397" s="1"/>
  <c r="AG168" i="397" a="1"/>
  <c r="AG168" i="397" s="1"/>
  <c r="A169" i="397" a="1"/>
  <c r="A169" i="397" s="1"/>
  <c r="AG175" i="397" a="1"/>
  <c r="AG175" i="397" s="1"/>
  <c r="AF180" i="397" a="1"/>
  <c r="AF180" i="397" s="1"/>
  <c r="AK180" i="397" s="1"/>
  <c r="AG181" i="397" a="1"/>
  <c r="AG181" i="397" s="1"/>
  <c r="AG194" i="397" a="1"/>
  <c r="AG194" i="397" s="1"/>
  <c r="AG210" i="397" a="1"/>
  <c r="AG210" i="397" s="1"/>
  <c r="AK210" i="397" s="1"/>
  <c r="AF65" i="397" a="1"/>
  <c r="AF65" i="397" s="1"/>
  <c r="AK65" i="397" s="1"/>
  <c r="AF66" i="397" a="1"/>
  <c r="AF66" i="397" s="1"/>
  <c r="A73" i="397" a="1"/>
  <c r="A73" i="397" s="1"/>
  <c r="AF85" i="397" a="1"/>
  <c r="AF85" i="397" s="1"/>
  <c r="AK85" i="397" s="1"/>
  <c r="AF125" i="397" a="1"/>
  <c r="AF125" i="397" s="1"/>
  <c r="AK125" i="397" s="1"/>
  <c r="AQ127" i="397"/>
  <c r="A141" i="397" a="1"/>
  <c r="A141" i="397" s="1"/>
  <c r="A147" i="397" a="1"/>
  <c r="A147" i="397" s="1"/>
  <c r="AQ147" i="397"/>
  <c r="AG149" i="397" a="1"/>
  <c r="AG149" i="397" s="1"/>
  <c r="AK149" i="397" s="1"/>
  <c r="AG50" i="397" a="1"/>
  <c r="AG50" i="397" s="1"/>
  <c r="AF73" i="397" a="1"/>
  <c r="AF73" i="397" s="1"/>
  <c r="AK73" i="397" s="1"/>
  <c r="AG119" i="397" a="1"/>
  <c r="AG119" i="397" s="1"/>
  <c r="A126" i="397" a="1"/>
  <c r="A126" i="397" s="1"/>
  <c r="AG127" i="397" a="1"/>
  <c r="AG127" i="397" s="1"/>
  <c r="AK127" i="397" s="1"/>
  <c r="A155" i="397" a="1"/>
  <c r="A155" i="397" s="1"/>
  <c r="AG191" i="397" a="1"/>
  <c r="AG191" i="397" s="1"/>
  <c r="AG5" i="397" a="1"/>
  <c r="AG5" i="397" s="1"/>
  <c r="AM68" i="397"/>
  <c r="AG77" i="397" a="1"/>
  <c r="AG77" i="397" s="1"/>
  <c r="AG88" i="397" a="1"/>
  <c r="AG88" i="397" s="1"/>
  <c r="AK88" i="397" s="1"/>
  <c r="AQ99" i="397"/>
  <c r="AG184" i="397" a="1"/>
  <c r="AG184" i="397" s="1"/>
  <c r="AF202" i="397" a="1"/>
  <c r="AF202" i="397" s="1"/>
  <c r="AK202" i="397" s="1"/>
  <c r="AG207" i="397" a="1"/>
  <c r="AG207" i="397" s="1"/>
  <c r="AM210" i="397"/>
  <c r="A29" i="397" a="1"/>
  <c r="A29" i="397" s="1"/>
  <c r="AF47" i="397" a="1"/>
  <c r="AF47" i="397" s="1"/>
  <c r="AG57" i="397" a="1"/>
  <c r="AG57" i="397" s="1"/>
  <c r="AK57" i="397" s="1"/>
  <c r="AM127" i="397"/>
  <c r="AQ136" i="397"/>
  <c r="AM141" i="397"/>
  <c r="AM155" i="397"/>
  <c r="A168" i="397" a="1"/>
  <c r="A168" i="397" s="1"/>
  <c r="AQ168" i="397"/>
  <c r="AQ169" i="397"/>
  <c r="AF188" i="397" a="1"/>
  <c r="AF188" i="397" s="1"/>
  <c r="AK188" i="397" s="1"/>
  <c r="A162" i="397" a="1"/>
  <c r="A162" i="397" s="1"/>
  <c r="AF182" i="397" a="1"/>
  <c r="AF182" i="397" s="1"/>
  <c r="AF26" i="397" a="1"/>
  <c r="AF26" i="397" s="1"/>
  <c r="AK26" i="397" s="1"/>
  <c r="A28" i="397" a="1"/>
  <c r="A28" i="397" s="1"/>
  <c r="A76" i="397" a="1"/>
  <c r="A76" i="397" s="1"/>
  <c r="AK4" i="397"/>
  <c r="AQ7" i="397"/>
  <c r="AG20" i="397" a="1"/>
  <c r="AG20" i="397" s="1"/>
  <c r="AG29" i="397" a="1"/>
  <c r="AG29" i="397" s="1"/>
  <c r="AQ44" i="397"/>
  <c r="AM67" i="397"/>
  <c r="AF74" i="397" a="1"/>
  <c r="AF74" i="397" s="1"/>
  <c r="AG84" i="397" a="1"/>
  <c r="AG84" i="397" s="1"/>
  <c r="AK84" i="397" s="1"/>
  <c r="AF86" i="397" a="1"/>
  <c r="AF86" i="397" s="1"/>
  <c r="AM91" i="397"/>
  <c r="AG96" i="397" a="1"/>
  <c r="AG96" i="397" s="1"/>
  <c r="AK96" i="397" s="1"/>
  <c r="AG99" i="397" a="1"/>
  <c r="AG99" i="397" s="1"/>
  <c r="AK99" i="397" s="1"/>
  <c r="AF101" i="397" a="1"/>
  <c r="AF101" i="397" s="1"/>
  <c r="AK101" i="397" s="1"/>
  <c r="AG103" i="397" a="1"/>
  <c r="AG103" i="397" s="1"/>
  <c r="AK103" i="397" s="1"/>
  <c r="AG104" i="397" a="1"/>
  <c r="AG104" i="397" s="1"/>
  <c r="AM160" i="397"/>
  <c r="AG164" i="397" a="1"/>
  <c r="AG164" i="397" s="1"/>
  <c r="AQ192" i="397"/>
  <c r="AQ210" i="397"/>
  <c r="AF212" i="397" a="1"/>
  <c r="AF212" i="397" s="1"/>
  <c r="AG213" i="397" a="1"/>
  <c r="AG213" i="397" s="1"/>
  <c r="AK213" i="397" s="1"/>
  <c r="AG214" i="397" a="1"/>
  <c r="AG214" i="397" s="1"/>
  <c r="AK214" i="397" s="1"/>
  <c r="AG215" i="397" a="1"/>
  <c r="AG215" i="397" s="1"/>
  <c r="A224" i="397" a="1"/>
  <c r="A224" i="397" s="1"/>
  <c r="AQ67" i="397"/>
  <c r="AM120" i="397"/>
  <c r="AM149" i="397"/>
  <c r="A187" i="397" a="1"/>
  <c r="A187" i="397" s="1"/>
  <c r="AM200" i="397"/>
  <c r="AF229" i="397" a="1"/>
  <c r="AF229" i="397" s="1"/>
  <c r="AK229" i="397" s="1"/>
  <c r="AF230" i="397" a="1"/>
  <c r="AF230" i="397" s="1"/>
  <c r="AK230" i="397" s="1"/>
  <c r="AM128" i="397"/>
  <c r="AM144" i="397"/>
  <c r="AM28" i="397"/>
  <c r="AM76" i="397"/>
  <c r="A91" i="397" a="1"/>
  <c r="A91" i="397" s="1"/>
  <c r="AG40" i="397" a="1"/>
  <c r="AG40" i="397" s="1"/>
  <c r="AK40" i="397" s="1"/>
  <c r="AM43" i="397"/>
  <c r="AQ53" i="397"/>
  <c r="AF56" i="397" a="1"/>
  <c r="AF56" i="397" s="1"/>
  <c r="AQ61" i="397"/>
  <c r="AF63" i="397" a="1"/>
  <c r="AF63" i="397" s="1"/>
  <c r="A89" i="397" a="1"/>
  <c r="A89" i="397" s="1"/>
  <c r="AF91" i="397" a="1"/>
  <c r="AF91" i="397" s="1"/>
  <c r="AK91" i="397" s="1"/>
  <c r="AM99" i="397"/>
  <c r="AQ105" i="397"/>
  <c r="A107" i="397" a="1"/>
  <c r="A107" i="397" s="1"/>
  <c r="AM111" i="397"/>
  <c r="A115" i="397" a="1"/>
  <c r="A115" i="397" s="1"/>
  <c r="A130" i="397" a="1"/>
  <c r="A130" i="397" s="1"/>
  <c r="AQ130" i="397"/>
  <c r="AG137" i="397" a="1"/>
  <c r="AG137" i="397" s="1"/>
  <c r="AK137" i="397" s="1"/>
  <c r="AF171" i="397" a="1"/>
  <c r="AF171" i="397" s="1"/>
  <c r="AK171" i="397" s="1"/>
  <c r="AF186" i="397" a="1"/>
  <c r="AF186" i="397" s="1"/>
  <c r="AF187" i="397" a="1"/>
  <c r="AF187" i="397" s="1"/>
  <c r="AK187" i="397" s="1"/>
  <c r="AF189" i="397" a="1"/>
  <c r="AF189" i="397" s="1"/>
  <c r="AM214" i="397"/>
  <c r="AQ226" i="397"/>
  <c r="AF33" i="397" a="1"/>
  <c r="AF33" i="397" s="1"/>
  <c r="AK33" i="397" s="1"/>
  <c r="AF89" i="397" a="1"/>
  <c r="AF89" i="397" s="1"/>
  <c r="AQ119" i="397"/>
  <c r="AF130" i="397" a="1"/>
  <c r="AF130" i="397" s="1"/>
  <c r="AK130" i="397" s="1"/>
  <c r="A149" i="397" a="1"/>
  <c r="A149" i="397" s="1"/>
  <c r="AF178" i="397" a="1"/>
  <c r="AF178" i="397" s="1"/>
  <c r="AK178" i="397" s="1"/>
  <c r="AQ197" i="397"/>
  <c r="A200" i="397" a="1"/>
  <c r="A200" i="397" s="1"/>
  <c r="AQ202" i="397"/>
  <c r="AQ216" i="397"/>
  <c r="A218" i="397" a="1"/>
  <c r="A218" i="397" s="1"/>
  <c r="AK218" i="397" s="1"/>
  <c r="AQ218" i="397"/>
  <c r="AM52" i="397"/>
  <c r="AM197" i="397"/>
  <c r="AQ27" i="397"/>
  <c r="A32" i="397" a="1"/>
  <c r="A32" i="397" s="1"/>
  <c r="AF34" i="397" a="1"/>
  <c r="AF34" i="397" s="1"/>
  <c r="AK34" i="397" s="1"/>
  <c r="A61" i="397" a="1"/>
  <c r="A61" i="397" s="1"/>
  <c r="AQ83" i="397"/>
  <c r="AQ102" i="397"/>
  <c r="A13" i="397" a="1"/>
  <c r="A13" i="397" s="1"/>
  <c r="AQ26" i="397"/>
  <c r="AQ29" i="397"/>
  <c r="AF31" i="397" a="1"/>
  <c r="AF31" i="397" s="1"/>
  <c r="AF32" i="397" a="1"/>
  <c r="AF32" i="397" s="1"/>
  <c r="AK32" i="397" s="1"/>
  <c r="AG48" i="397" a="1"/>
  <c r="AG48" i="397" s="1"/>
  <c r="A52" i="397" a="1"/>
  <c r="A52" i="397" s="1"/>
  <c r="A53" i="397" a="1"/>
  <c r="A53" i="397" s="1"/>
  <c r="A60" i="397" a="1"/>
  <c r="A60" i="397" s="1"/>
  <c r="AG61" i="397" a="1"/>
  <c r="AG61" i="397" s="1"/>
  <c r="AQ74" i="397"/>
  <c r="AQ84" i="397"/>
  <c r="AQ97" i="397"/>
  <c r="AQ101" i="397"/>
  <c r="A108" i="397" a="1"/>
  <c r="A108" i="397" s="1"/>
  <c r="AF113" i="397" a="1"/>
  <c r="AF113" i="397" s="1"/>
  <c r="AQ120" i="397"/>
  <c r="AG134" i="397" a="1"/>
  <c r="AG134" i="397" s="1"/>
  <c r="AG145" i="397" a="1"/>
  <c r="AG145" i="397" s="1"/>
  <c r="AG148" i="397" a="1"/>
  <c r="AG148" i="397" s="1"/>
  <c r="AF176" i="397" a="1"/>
  <c r="AF176" i="397" s="1"/>
  <c r="AG197" i="397" a="1"/>
  <c r="AG197" i="397" s="1"/>
  <c r="AK197" i="397" s="1"/>
  <c r="AF200" i="397" a="1"/>
  <c r="AF200" i="397" s="1"/>
  <c r="AK200" i="397" s="1"/>
  <c r="A202" i="397" a="1"/>
  <c r="A202" i="397" s="1"/>
  <c r="AF204" i="397" a="1"/>
  <c r="AF204" i="397" s="1"/>
  <c r="AQ213" i="397"/>
  <c r="AF220" i="397" a="1"/>
  <c r="AF220" i="397" s="1"/>
  <c r="AQ224" i="397"/>
  <c r="A226" i="397" a="1"/>
  <c r="A226" i="397" s="1"/>
  <c r="AK29" i="397"/>
  <c r="AF97" i="397" a="1"/>
  <c r="AF97" i="397" s="1"/>
  <c r="A174" i="397" a="1"/>
  <c r="A174" i="397" s="1"/>
  <c r="A203" i="397" a="1"/>
  <c r="A203" i="397" s="1"/>
  <c r="AQ208" i="397"/>
  <c r="A216" i="397" a="1"/>
  <c r="A216" i="397" s="1"/>
  <c r="AM38" i="397"/>
  <c r="A38" i="397" a="1"/>
  <c r="A38" i="397" s="1"/>
  <c r="AM58" i="397"/>
  <c r="AQ58" i="397"/>
  <c r="AK16" i="397"/>
  <c r="AM36" i="397"/>
  <c r="AQ11" i="397"/>
  <c r="A6" i="397" a="1"/>
  <c r="A6" i="397" s="1"/>
  <c r="A12" i="397" a="1"/>
  <c r="A12" i="397" s="1"/>
  <c r="AF14" i="397" a="1"/>
  <c r="AF14" i="397" s="1"/>
  <c r="AF25" i="397" a="1"/>
  <c r="AF25" i="397" s="1"/>
  <c r="A36" i="397" a="1"/>
  <c r="A36" i="397" s="1"/>
  <c r="AF42" i="397" a="1"/>
  <c r="AF42" i="397" s="1"/>
  <c r="AK42" i="397" s="1"/>
  <c r="AF43" i="397" a="1"/>
  <c r="AF43" i="397" s="1"/>
  <c r="AK43" i="397" s="1"/>
  <c r="A59" i="397" a="1"/>
  <c r="A59" i="397" s="1"/>
  <c r="AQ59" i="397"/>
  <c r="AM8" i="397"/>
  <c r="A15" i="397" a="1"/>
  <c r="A15" i="397" s="1"/>
  <c r="AQ15" i="397"/>
  <c r="A20" i="397" a="1"/>
  <c r="A20" i="397" s="1"/>
  <c r="AF37" i="397" a="1"/>
  <c r="AF37" i="397" s="1"/>
  <c r="AG37" i="397" a="1"/>
  <c r="AG37" i="397" s="1"/>
  <c r="AQ40" i="397"/>
  <c r="A40" i="397" a="1"/>
  <c r="A40" i="397" s="1"/>
  <c r="AG41" i="397" a="1"/>
  <c r="AG41" i="397" s="1"/>
  <c r="AM59" i="397"/>
  <c r="AM60" i="397"/>
  <c r="AM69" i="397"/>
  <c r="A69" i="397" a="1"/>
  <c r="A69" i="397" s="1"/>
  <c r="AG82" i="397" a="1"/>
  <c r="AG82" i="397" s="1"/>
  <c r="AG83" i="397" a="1"/>
  <c r="AG83" i="397" s="1"/>
  <c r="AK83" i="397" s="1"/>
  <c r="AF94" i="397" a="1"/>
  <c r="AF94" i="397" s="1"/>
  <c r="AK94" i="397" s="1"/>
  <c r="AF124" i="397" a="1"/>
  <c r="AF124" i="397" s="1"/>
  <c r="AF142" i="397" a="1"/>
  <c r="AF142" i="397" s="1"/>
  <c r="AG142" i="397" a="1"/>
  <c r="AG142" i="397" s="1"/>
  <c r="AQ57" i="397"/>
  <c r="A57" i="397" a="1"/>
  <c r="A57" i="397" s="1"/>
  <c r="AF93" i="397" a="1"/>
  <c r="AF93" i="397" s="1"/>
  <c r="AG93" i="397" a="1"/>
  <c r="AG93" i="397" s="1"/>
  <c r="AF112" i="397" a="1"/>
  <c r="AF112" i="397" s="1"/>
  <c r="AG112" i="397" a="1"/>
  <c r="AG112" i="397" s="1"/>
  <c r="AG123" i="397" a="1"/>
  <c r="AG123" i="397" s="1"/>
  <c r="AF123" i="397" a="1"/>
  <c r="AF123" i="397" s="1"/>
  <c r="AF161" i="397" a="1"/>
  <c r="AF161" i="397" s="1"/>
  <c r="AG161" i="397" a="1"/>
  <c r="AG161" i="397" s="1"/>
  <c r="AK49" i="397"/>
  <c r="AM18" i="397"/>
  <c r="AM19" i="397"/>
  <c r="AQ25" i="397"/>
  <c r="AM25" i="397"/>
  <c r="AG27" i="397" a="1"/>
  <c r="AG27" i="397" s="1"/>
  <c r="AF27" i="397" a="1"/>
  <c r="AF27" i="397" s="1"/>
  <c r="AM56" i="397"/>
  <c r="AG79" i="397" a="1"/>
  <c r="AG79" i="397" s="1"/>
  <c r="AF79" i="397" a="1"/>
  <c r="AF79" i="397" s="1"/>
  <c r="A81" i="397" a="1"/>
  <c r="A81" i="397" s="1"/>
  <c r="AQ81" i="397"/>
  <c r="AQ87" i="397"/>
  <c r="A87" i="397" a="1"/>
  <c r="A87" i="397" s="1"/>
  <c r="AM100" i="397"/>
  <c r="AQ100" i="397"/>
  <c r="A100" i="397" a="1"/>
  <c r="A100" i="397" s="1"/>
  <c r="AQ117" i="397"/>
  <c r="A117" i="397" a="1"/>
  <c r="A117" i="397" s="1"/>
  <c r="AM117" i="397"/>
  <c r="AQ139" i="397"/>
  <c r="A139" i="397" a="1"/>
  <c r="A139" i="397" s="1"/>
  <c r="AQ172" i="397"/>
  <c r="A172" i="397" a="1"/>
  <c r="A172" i="397" s="1"/>
  <c r="AM172" i="397"/>
  <c r="AG179" i="397" a="1"/>
  <c r="AG179" i="397" s="1"/>
  <c r="AF179" i="397" a="1"/>
  <c r="AF179" i="397" s="1"/>
  <c r="AQ182" i="397"/>
  <c r="A182" i="397" a="1"/>
  <c r="A182" i="397" s="1"/>
  <c r="AK182" i="397" s="1"/>
  <c r="AM182" i="397"/>
  <c r="AQ194" i="397"/>
  <c r="A194" i="397" a="1"/>
  <c r="A194" i="397" s="1"/>
  <c r="AM194" i="397"/>
  <c r="AF206" i="397" a="1"/>
  <c r="AF206" i="397" s="1"/>
  <c r="AG206" i="397" a="1"/>
  <c r="AG206" i="397" s="1"/>
  <c r="AF222" i="397" a="1"/>
  <c r="AF222" i="397" s="1"/>
  <c r="AG222" i="397" a="1"/>
  <c r="AG222" i="397" s="1"/>
  <c r="AQ198" i="397"/>
  <c r="A198" i="397" a="1"/>
  <c r="A198" i="397" s="1"/>
  <c r="AM198" i="397"/>
  <c r="AG72" i="397" a="1"/>
  <c r="AG72" i="397" s="1"/>
  <c r="AF72" i="397" a="1"/>
  <c r="AF72" i="397" s="1"/>
  <c r="A9" i="397" a="1"/>
  <c r="A9" i="397" s="1"/>
  <c r="AM21" i="397"/>
  <c r="AQ21" i="397"/>
  <c r="A24" i="397" a="1"/>
  <c r="A24" i="397" s="1"/>
  <c r="AQ38" i="397"/>
  <c r="AF45" i="397" a="1"/>
  <c r="AF45" i="397" s="1"/>
  <c r="AG45" i="397" a="1"/>
  <c r="AG45" i="397" s="1"/>
  <c r="AG51" i="397" a="1"/>
  <c r="AG51" i="397" s="1"/>
  <c r="AF51" i="397" a="1"/>
  <c r="AF51" i="397" s="1"/>
  <c r="AG53" i="397" a="1"/>
  <c r="AG53" i="397" s="1"/>
  <c r="AK53" i="397" s="1"/>
  <c r="AQ72" i="397"/>
  <c r="A72" i="397" a="1"/>
  <c r="A72" i="397" s="1"/>
  <c r="AK77" i="397"/>
  <c r="AM81" i="397"/>
  <c r="AM87" i="397"/>
  <c r="AM93" i="397"/>
  <c r="A93" i="397" a="1"/>
  <c r="A93" i="397" s="1"/>
  <c r="AQ93" i="397"/>
  <c r="AF129" i="397" a="1"/>
  <c r="AF129" i="397" s="1"/>
  <c r="AG129" i="397" a="1"/>
  <c r="AG129" i="397" s="1"/>
  <c r="AF190" i="397" a="1"/>
  <c r="AF190" i="397" s="1"/>
  <c r="AG190" i="397" a="1"/>
  <c r="AG190" i="397" s="1"/>
  <c r="A18" i="397" a="1"/>
  <c r="A18" i="397" s="1"/>
  <c r="AM20" i="397"/>
  <c r="A25" i="397" a="1"/>
  <c r="A25" i="397" s="1"/>
  <c r="AK41" i="397"/>
  <c r="AM46" i="397"/>
  <c r="AQ46" i="397"/>
  <c r="AQ48" i="397"/>
  <c r="A48" i="397" a="1"/>
  <c r="A48" i="397" s="1"/>
  <c r="AM48" i="397"/>
  <c r="AQ95" i="397"/>
  <c r="A95" i="397" a="1"/>
  <c r="A95" i="397" s="1"/>
  <c r="AM95" i="397"/>
  <c r="AG157" i="397" a="1"/>
  <c r="AG157" i="397" s="1"/>
  <c r="AF157" i="397" a="1"/>
  <c r="AF157" i="397" s="1"/>
  <c r="AM35" i="397"/>
  <c r="AM37" i="397"/>
  <c r="A37" i="397" a="1"/>
  <c r="A37" i="397" s="1"/>
  <c r="AQ5" i="397"/>
  <c r="AQ12" i="397"/>
  <c r="AQ35" i="397"/>
  <c r="AQ37" i="397"/>
  <c r="A54" i="397" a="1"/>
  <c r="A54" i="397" s="1"/>
  <c r="AQ54" i="397"/>
  <c r="AQ79" i="397"/>
  <c r="A79" i="397" a="1"/>
  <c r="A79" i="397" s="1"/>
  <c r="AM80" i="397"/>
  <c r="AQ80" i="397"/>
  <c r="AQ122" i="397"/>
  <c r="AM122" i="397"/>
  <c r="A122" i="397" a="1"/>
  <c r="A122" i="397" s="1"/>
  <c r="A5" i="397" a="1"/>
  <c r="A5" i="397" s="1"/>
  <c r="AM6" i="397"/>
  <c r="AF10" i="397" a="1"/>
  <c r="AF10" i="397" s="1"/>
  <c r="AK10" i="397" s="1"/>
  <c r="A14" i="397" a="1"/>
  <c r="A14" i="397" s="1"/>
  <c r="AQ14" i="397"/>
  <c r="AQ19" i="397"/>
  <c r="AG23" i="397" a="1"/>
  <c r="AG23" i="397" s="1"/>
  <c r="AF23" i="397" a="1"/>
  <c r="AF23" i="397" s="1"/>
  <c r="AG24" i="397" a="1"/>
  <c r="AG24" i="397" s="1"/>
  <c r="AM26" i="397"/>
  <c r="AM27" i="397"/>
  <c r="AM30" i="397"/>
  <c r="AQ30" i="397"/>
  <c r="AM45" i="397"/>
  <c r="AQ45" i="397"/>
  <c r="A45" i="397" a="1"/>
  <c r="A45" i="397" s="1"/>
  <c r="A51" i="397" a="1"/>
  <c r="A51" i="397" s="1"/>
  <c r="AQ51" i="397"/>
  <c r="A56" i="397" a="1"/>
  <c r="A56" i="397" s="1"/>
  <c r="AG58" i="397" a="1"/>
  <c r="AG58" i="397" s="1"/>
  <c r="AK61" i="397"/>
  <c r="AQ64" i="397"/>
  <c r="A64" i="397" a="1"/>
  <c r="A64" i="397" s="1"/>
  <c r="AM64" i="397"/>
  <c r="A75" i="397" a="1"/>
  <c r="A75" i="397" s="1"/>
  <c r="AM75" i="397"/>
  <c r="AM79" i="397"/>
  <c r="AM85" i="397"/>
  <c r="AQ85" i="397"/>
  <c r="AM92" i="397"/>
  <c r="AQ92" i="397"/>
  <c r="AF105" i="397" a="1"/>
  <c r="AF105" i="397" s="1"/>
  <c r="AK105" i="397" s="1"/>
  <c r="A110" i="397" a="1"/>
  <c r="A110" i="397" s="1"/>
  <c r="AQ110" i="397"/>
  <c r="AM110" i="397"/>
  <c r="AG108" i="397" a="1"/>
  <c r="AG108" i="397" s="1"/>
  <c r="AF108" i="397" a="1"/>
  <c r="AF108" i="397" s="1"/>
  <c r="AK118" i="397"/>
  <c r="A159" i="397" a="1"/>
  <c r="A159" i="397" s="1"/>
  <c r="AQ159" i="397"/>
  <c r="AM159" i="397"/>
  <c r="AG173" i="397" a="1"/>
  <c r="AG173" i="397" s="1"/>
  <c r="AF173" i="397" a="1"/>
  <c r="AF173" i="397" s="1"/>
  <c r="AQ176" i="397"/>
  <c r="A176" i="397" a="1"/>
  <c r="A176" i="397" s="1"/>
  <c r="AM176" i="397"/>
  <c r="AQ178" i="397"/>
  <c r="AM178" i="397"/>
  <c r="AG183" i="397" a="1"/>
  <c r="AG183" i="397" s="1"/>
  <c r="AF183" i="397" a="1"/>
  <c r="AF183" i="397" s="1"/>
  <c r="A205" i="397" a="1"/>
  <c r="A205" i="397" s="1"/>
  <c r="AQ205" i="397"/>
  <c r="AM205" i="397"/>
  <c r="A221" i="397" a="1"/>
  <c r="A221" i="397" s="1"/>
  <c r="AQ221" i="397"/>
  <c r="AM221" i="397"/>
  <c r="AG132" i="397" a="1"/>
  <c r="AG132" i="397" s="1"/>
  <c r="AG165" i="397" a="1"/>
  <c r="AG165" i="397" s="1"/>
  <c r="AG223" i="397" a="1"/>
  <c r="AG223" i="397" s="1"/>
  <c r="AG226" i="397" a="1"/>
  <c r="AG226" i="397" s="1"/>
  <c r="AK226" i="397" s="1"/>
  <c r="AF228" i="397" a="1"/>
  <c r="AF228" i="397" s="1"/>
  <c r="AG234" i="397" a="1"/>
  <c r="AG234" i="397" s="1"/>
  <c r="AK234" i="397" s="1"/>
  <c r="AM238" i="397"/>
  <c r="A104" i="397" a="1"/>
  <c r="A104" i="397" s="1"/>
  <c r="A116" i="397" a="1"/>
  <c r="A116" i="397" s="1"/>
  <c r="A157" i="397" a="1"/>
  <c r="A157" i="397" s="1"/>
  <c r="AM157" i="397"/>
  <c r="AM166" i="397"/>
  <c r="AM173" i="397"/>
  <c r="AM179" i="397"/>
  <c r="AM190" i="397"/>
  <c r="AF205" i="397" a="1"/>
  <c r="AF205" i="397" s="1"/>
  <c r="AM206" i="397"/>
  <c r="AF221" i="397" a="1"/>
  <c r="AF221" i="397" s="1"/>
  <c r="AM222" i="397"/>
  <c r="A230" i="397" a="1"/>
  <c r="A230" i="397" s="1"/>
  <c r="A238" i="397" a="1"/>
  <c r="A238" i="397" s="1"/>
  <c r="AQ104" i="397"/>
  <c r="AM113" i="397"/>
  <c r="AQ116" i="397"/>
  <c r="AF139" i="397" a="1"/>
  <c r="AF139" i="397" s="1"/>
  <c r="AK139" i="397" s="1"/>
  <c r="A154" i="397" a="1"/>
  <c r="A154" i="397" s="1"/>
  <c r="AM154" i="397"/>
  <c r="AM167" i="397"/>
  <c r="AF172" i="397" a="1"/>
  <c r="AF172" i="397" s="1"/>
  <c r="AM174" i="397"/>
  <c r="AM184" i="397"/>
  <c r="AM186" i="397"/>
  <c r="A214" i="397" a="1"/>
  <c r="A214" i="397" s="1"/>
  <c r="AM232" i="397"/>
  <c r="AF71" i="397" a="1"/>
  <c r="AF71" i="397" s="1"/>
  <c r="AM83" i="397"/>
  <c r="AG92" i="397" a="1"/>
  <c r="AG92" i="397" s="1"/>
  <c r="AK92" i="397" s="1"/>
  <c r="AM101" i="397"/>
  <c r="AM102" i="397"/>
  <c r="AM105" i="397"/>
  <c r="A128" i="397" a="1"/>
  <c r="A128" i="397" s="1"/>
  <c r="A134" i="397" a="1"/>
  <c r="A134" i="397" s="1"/>
  <c r="AQ135" i="397"/>
  <c r="AM136" i="397"/>
  <c r="A142" i="397" a="1"/>
  <c r="A142" i="397" s="1"/>
  <c r="AQ142" i="397"/>
  <c r="A144" i="397" a="1"/>
  <c r="A144" i="397" s="1"/>
  <c r="AG150" i="397" a="1"/>
  <c r="AG150" i="397" s="1"/>
  <c r="AQ160" i="397"/>
  <c r="A179" i="397" a="1"/>
  <c r="A179" i="397" s="1"/>
  <c r="AK179" i="397" s="1"/>
  <c r="A190" i="397" a="1"/>
  <c r="A190" i="397" s="1"/>
  <c r="A195" i="397" a="1"/>
  <c r="A195" i="397" s="1"/>
  <c r="AG198" i="397" a="1"/>
  <c r="AG198" i="397" s="1"/>
  <c r="AF199" i="397" a="1"/>
  <c r="AF199" i="397" s="1"/>
  <c r="AG69" i="397" a="1"/>
  <c r="AG69" i="397" s="1"/>
  <c r="AQ108" i="397"/>
  <c r="A111" i="397" a="1"/>
  <c r="A111" i="397" s="1"/>
  <c r="A123" i="397" a="1"/>
  <c r="A123" i="397" s="1"/>
  <c r="AQ134" i="397"/>
  <c r="AF154" i="397" a="1"/>
  <c r="AF154" i="397" s="1"/>
  <c r="AQ166" i="397"/>
  <c r="AQ173" i="397"/>
  <c r="A177" i="397" a="1"/>
  <c r="A177" i="397" s="1"/>
  <c r="AK177" i="397" s="1"/>
  <c r="AQ177" i="397"/>
  <c r="A184" i="397" a="1"/>
  <c r="A184" i="397" s="1"/>
  <c r="A206" i="397" a="1"/>
  <c r="A206" i="397" s="1"/>
  <c r="A222" i="397" a="1"/>
  <c r="A222" i="397" s="1"/>
  <c r="AQ90" i="397"/>
  <c r="AM103" i="397"/>
  <c r="AM107" i="397"/>
  <c r="AM115" i="397"/>
  <c r="A146" i="397" a="1"/>
  <c r="A146" i="397" s="1"/>
  <c r="AK146" i="397" s="1"/>
  <c r="AM151" i="397"/>
  <c r="AQ162" i="397"/>
  <c r="AQ167" i="397"/>
  <c r="A180" i="397" a="1"/>
  <c r="A180" i="397" s="1"/>
  <c r="A181" i="397" a="1"/>
  <c r="A181" i="397" s="1"/>
  <c r="A186" i="397" a="1"/>
  <c r="A186" i="397" s="1"/>
  <c r="AM188" i="397"/>
  <c r="AF195" i="397" a="1"/>
  <c r="AF195" i="397" s="1"/>
  <c r="AQ195" i="397"/>
  <c r="AM213" i="397"/>
  <c r="AQ215" i="397"/>
  <c r="AQ223" i="397"/>
  <c r="AM229" i="397"/>
  <c r="AM237" i="397"/>
  <c r="AK5" i="397"/>
  <c r="AK9" i="397"/>
  <c r="AM34" i="397"/>
  <c r="AK56" i="397"/>
  <c r="AF59" i="397" a="1"/>
  <c r="AF59" i="397" s="1"/>
  <c r="AG59" i="397" a="1"/>
  <c r="AG59" i="397" s="1"/>
  <c r="AQ62" i="397"/>
  <c r="AM62" i="397"/>
  <c r="AQ63" i="397"/>
  <c r="A63" i="397" a="1"/>
  <c r="A63" i="397" s="1"/>
  <c r="AK63" i="397" s="1"/>
  <c r="AQ98" i="397"/>
  <c r="A98" i="397" a="1"/>
  <c r="A98" i="397" s="1"/>
  <c r="AQ47" i="397"/>
  <c r="A47" i="397" a="1"/>
  <c r="A47" i="397" s="1"/>
  <c r="AK47" i="397" s="1"/>
  <c r="AQ49" i="397"/>
  <c r="AM49" i="397"/>
  <c r="AM9" i="397"/>
  <c r="AM16" i="397"/>
  <c r="AF22" i="397" a="1"/>
  <c r="AF22" i="397" s="1"/>
  <c r="AM24" i="397"/>
  <c r="AM32" i="397"/>
  <c r="AG38" i="397" a="1"/>
  <c r="AG38" i="397" s="1"/>
  <c r="AF38" i="397" a="1"/>
  <c r="AF38" i="397" s="1"/>
  <c r="AM42" i="397"/>
  <c r="AM50" i="397"/>
  <c r="A50" i="397" a="1"/>
  <c r="A50" i="397" s="1"/>
  <c r="AG60" i="397" a="1"/>
  <c r="AG60" i="397" s="1"/>
  <c r="AF60" i="397" a="1"/>
  <c r="AF60" i="397" s="1"/>
  <c r="AM63" i="397"/>
  <c r="AF95" i="397" a="1"/>
  <c r="AF95" i="397" s="1"/>
  <c r="AG95" i="397" a="1"/>
  <c r="AG95" i="397" s="1"/>
  <c r="AM96" i="397"/>
  <c r="AQ96" i="397"/>
  <c r="AM98" i="397"/>
  <c r="AG68" i="397" a="1"/>
  <c r="AG68" i="397" s="1"/>
  <c r="AF68" i="397" a="1"/>
  <c r="AF68" i="397" s="1"/>
  <c r="A82" i="397" a="1"/>
  <c r="A82" i="397" s="1"/>
  <c r="AQ82" i="397"/>
  <c r="AM82" i="397"/>
  <c r="A22" i="397" a="1"/>
  <c r="A22" i="397" s="1"/>
  <c r="AM22" i="397"/>
  <c r="AQ10" i="397"/>
  <c r="AF12" i="397" a="1"/>
  <c r="AF12" i="397" s="1"/>
  <c r="AK12" i="397" s="1"/>
  <c r="AG13" i="397" a="1"/>
  <c r="AG13" i="397" s="1"/>
  <c r="AK13" i="397" s="1"/>
  <c r="AQ13" i="397"/>
  <c r="AQ17" i="397"/>
  <c r="AF19" i="397" a="1"/>
  <c r="AF19" i="397" s="1"/>
  <c r="AK19" i="397" s="1"/>
  <c r="A30" i="397" a="1"/>
  <c r="A30" i="397" s="1"/>
  <c r="AG36" i="397" a="1"/>
  <c r="AG36" i="397" s="1"/>
  <c r="AF39" i="397" a="1"/>
  <c r="AF39" i="397" s="1"/>
  <c r="AG46" i="397" a="1"/>
  <c r="AG46" i="397" s="1"/>
  <c r="AF46" i="397" a="1"/>
  <c r="AF46" i="397" s="1"/>
  <c r="AG52" i="397" a="1"/>
  <c r="AG52" i="397" s="1"/>
  <c r="AF52" i="397" a="1"/>
  <c r="AF52" i="397" s="1"/>
  <c r="AF75" i="397" a="1"/>
  <c r="AF75" i="397" s="1"/>
  <c r="AG75" i="397" a="1"/>
  <c r="AG75" i="397" s="1"/>
  <c r="AQ78" i="397"/>
  <c r="AM78" i="397"/>
  <c r="AG90" i="397" a="1"/>
  <c r="AG90" i="397" s="1"/>
  <c r="AF90" i="397" a="1"/>
  <c r="AF90" i="397" s="1"/>
  <c r="AQ34" i="397"/>
  <c r="AQ55" i="397"/>
  <c r="A55" i="397" a="1"/>
  <c r="A55" i="397" s="1"/>
  <c r="A62" i="397" a="1"/>
  <c r="A62" i="397" s="1"/>
  <c r="AG76" i="397" a="1"/>
  <c r="AG76" i="397" s="1"/>
  <c r="AF76" i="397" a="1"/>
  <c r="AF76" i="397" s="1"/>
  <c r="AF81" i="397" a="1"/>
  <c r="AF81" i="397" s="1"/>
  <c r="AG81" i="397" a="1"/>
  <c r="AG81" i="397" s="1"/>
  <c r="AQ41" i="397"/>
  <c r="AM41" i="397"/>
  <c r="AG135" i="397" a="1"/>
  <c r="AG135" i="397" s="1"/>
  <c r="AF135" i="397" a="1"/>
  <c r="AF135" i="397" s="1"/>
  <c r="AM11" i="397"/>
  <c r="AF15" i="397" a="1"/>
  <c r="AF15" i="397" s="1"/>
  <c r="AK15" i="397" s="1"/>
  <c r="A23" i="397" a="1"/>
  <c r="A23" i="397" s="1"/>
  <c r="AM23" i="397"/>
  <c r="AM31" i="397"/>
  <c r="AQ42" i="397"/>
  <c r="AM55" i="397"/>
  <c r="AK86" i="397"/>
  <c r="A148" i="397" a="1"/>
  <c r="A148" i="397" s="1"/>
  <c r="AK148" i="397" s="1"/>
  <c r="AQ148" i="397"/>
  <c r="AM148" i="397"/>
  <c r="AM10" i="397"/>
  <c r="AM17" i="397"/>
  <c r="AF8" i="397" a="1"/>
  <c r="AF8" i="397" s="1"/>
  <c r="AK8" i="397" s="1"/>
  <c r="AF7" i="397" a="1"/>
  <c r="AF7" i="397" s="1"/>
  <c r="AK7" i="397" s="1"/>
  <c r="AG21" i="397" a="1"/>
  <c r="AG21" i="397" s="1"/>
  <c r="AK21" i="397" s="1"/>
  <c r="AG28" i="397" a="1"/>
  <c r="AG28" i="397" s="1"/>
  <c r="AK28" i="397" s="1"/>
  <c r="AG30" i="397" a="1"/>
  <c r="AG30" i="397" s="1"/>
  <c r="AF30" i="397" a="1"/>
  <c r="AF30" i="397" s="1"/>
  <c r="A31" i="397" a="1"/>
  <c r="A31" i="397" s="1"/>
  <c r="AK31" i="397" s="1"/>
  <c r="AQ33" i="397"/>
  <c r="AM33" i="397"/>
  <c r="AF35" i="397" a="1"/>
  <c r="AF35" i="397" s="1"/>
  <c r="AK35" i="397" s="1"/>
  <c r="AQ39" i="397"/>
  <c r="A39" i="397" a="1"/>
  <c r="A39" i="397" s="1"/>
  <c r="AK64" i="397"/>
  <c r="AF67" i="397" a="1"/>
  <c r="AF67" i="397" s="1"/>
  <c r="AG67" i="397" a="1"/>
  <c r="AG67" i="397" s="1"/>
  <c r="AQ70" i="397"/>
  <c r="AM70" i="397"/>
  <c r="AQ71" i="397"/>
  <c r="A71" i="397" a="1"/>
  <c r="A71" i="397" s="1"/>
  <c r="AF87" i="397" a="1"/>
  <c r="AF87" i="397" s="1"/>
  <c r="AG87" i="397" a="1"/>
  <c r="AG87" i="397" s="1"/>
  <c r="AM88" i="397"/>
  <c r="AQ88" i="397"/>
  <c r="AQ138" i="397"/>
  <c r="AM138" i="397"/>
  <c r="A138" i="397" a="1"/>
  <c r="A138" i="397" s="1"/>
  <c r="AK138" i="397" s="1"/>
  <c r="AM57" i="397"/>
  <c r="AM65" i="397"/>
  <c r="AM73" i="397"/>
  <c r="AM86" i="397"/>
  <c r="AM89" i="397"/>
  <c r="AM94" i="397"/>
  <c r="AG109" i="397" a="1"/>
  <c r="AG109" i="397" s="1"/>
  <c r="AQ121" i="397"/>
  <c r="AM121" i="397"/>
  <c r="AQ106" i="397"/>
  <c r="A106" i="397" a="1"/>
  <c r="A106" i="397" s="1"/>
  <c r="AF110" i="397" a="1"/>
  <c r="AF110" i="397" s="1"/>
  <c r="AG110" i="397" a="1"/>
  <c r="AG110" i="397" s="1"/>
  <c r="AF153" i="397" a="1"/>
  <c r="AF153" i="397" s="1"/>
  <c r="AG153" i="397" a="1"/>
  <c r="AG153" i="397" s="1"/>
  <c r="AF54" i="397" a="1"/>
  <c r="AF54" i="397" s="1"/>
  <c r="AK54" i="397" s="1"/>
  <c r="AF62" i="397" a="1"/>
  <c r="AF62" i="397" s="1"/>
  <c r="AF70" i="397" a="1"/>
  <c r="AF70" i="397" s="1"/>
  <c r="AK70" i="397" s="1"/>
  <c r="AF78" i="397" a="1"/>
  <c r="AF78" i="397" s="1"/>
  <c r="AK78" i="397" s="1"/>
  <c r="AQ86" i="397"/>
  <c r="AQ94" i="397"/>
  <c r="AM106" i="397"/>
  <c r="AG111" i="397" a="1"/>
  <c r="AG111" i="397" s="1"/>
  <c r="AF111" i="397" a="1"/>
  <c r="AF111" i="397" s="1"/>
  <c r="AQ112" i="397"/>
  <c r="AM112" i="397"/>
  <c r="AK117" i="397"/>
  <c r="AG120" i="397" a="1"/>
  <c r="AG120" i="397" s="1"/>
  <c r="AF120" i="397" a="1"/>
  <c r="AF120" i="397" s="1"/>
  <c r="A143" i="397" a="1"/>
  <c r="A143" i="397" s="1"/>
  <c r="AQ143" i="397"/>
  <c r="AM143" i="397"/>
  <c r="AG159" i="397" a="1"/>
  <c r="AG159" i="397" s="1"/>
  <c r="AF159" i="397" a="1"/>
  <c r="AF159" i="397" s="1"/>
  <c r="AK162" i="397"/>
  <c r="AG170" i="397" a="1"/>
  <c r="AG170" i="397" s="1"/>
  <c r="AF170" i="397" a="1"/>
  <c r="AF170" i="397" s="1"/>
  <c r="AM90" i="397"/>
  <c r="AF102" i="397" a="1"/>
  <c r="AF102" i="397" s="1"/>
  <c r="AK102" i="397" s="1"/>
  <c r="AM109" i="397"/>
  <c r="A109" i="397" a="1"/>
  <c r="A109" i="397" s="1"/>
  <c r="AM118" i="397"/>
  <c r="AQ118" i="397"/>
  <c r="A121" i="397" a="1"/>
  <c r="A121" i="397" s="1"/>
  <c r="AQ131" i="397"/>
  <c r="AM131" i="397"/>
  <c r="AF169" i="397" a="1"/>
  <c r="AF169" i="397" s="1"/>
  <c r="AG169" i="397" a="1"/>
  <c r="AG169" i="397" s="1"/>
  <c r="A58" i="397" a="1"/>
  <c r="A58" i="397" s="1"/>
  <c r="A66" i="397" a="1"/>
  <c r="A66" i="397" s="1"/>
  <c r="A74" i="397" a="1"/>
  <c r="A74" i="397" s="1"/>
  <c r="A80" i="397" a="1"/>
  <c r="A80" i="397" s="1"/>
  <c r="AK80" i="397" s="1"/>
  <c r="AF98" i="397" a="1"/>
  <c r="AF98" i="397" s="1"/>
  <c r="AF106" i="397" a="1"/>
  <c r="AF106" i="397" s="1"/>
  <c r="AF140" i="397" a="1"/>
  <c r="AF140" i="397" s="1"/>
  <c r="AG140" i="397" a="1"/>
  <c r="AG140" i="397" s="1"/>
  <c r="AG163" i="397" a="1"/>
  <c r="AG163" i="397" s="1"/>
  <c r="AF163" i="397" a="1"/>
  <c r="AF163" i="397" s="1"/>
  <c r="A97" i="397" a="1"/>
  <c r="A97" i="397" s="1"/>
  <c r="AK107" i="397"/>
  <c r="AQ109" i="397"/>
  <c r="A113" i="397" a="1"/>
  <c r="A113" i="397" s="1"/>
  <c r="AQ114" i="397"/>
  <c r="A114" i="397" a="1"/>
  <c r="A114" i="397" s="1"/>
  <c r="AK134" i="397"/>
  <c r="AM158" i="397"/>
  <c r="A158" i="397" a="1"/>
  <c r="A158" i="397" s="1"/>
  <c r="AQ158" i="397"/>
  <c r="A119" i="397" a="1"/>
  <c r="A119" i="397" s="1"/>
  <c r="AM139" i="397"/>
  <c r="AF144" i="397" a="1"/>
  <c r="AF144" i="397" s="1"/>
  <c r="AM146" i="397"/>
  <c r="AG151" i="397" a="1"/>
  <c r="AG151" i="397" s="1"/>
  <c r="AK151" i="397" s="1"/>
  <c r="AF155" i="397" a="1"/>
  <c r="AF155" i="397" s="1"/>
  <c r="AK155" i="397" s="1"/>
  <c r="A156" i="397" a="1"/>
  <c r="A156" i="397" s="1"/>
  <c r="AK156" i="397" s="1"/>
  <c r="AQ156" i="397"/>
  <c r="AG166" i="397" a="1"/>
  <c r="AG166" i="397" s="1"/>
  <c r="AK166" i="397" s="1"/>
  <c r="AG174" i="397" a="1"/>
  <c r="AG174" i="397" s="1"/>
  <c r="AF174" i="397" a="1"/>
  <c r="AF174" i="397" s="1"/>
  <c r="AK189" i="397"/>
  <c r="AK206" i="397"/>
  <c r="AM207" i="397"/>
  <c r="A207" i="397" a="1"/>
  <c r="A207" i="397" s="1"/>
  <c r="AQ207" i="397"/>
  <c r="AM150" i="397"/>
  <c r="A150" i="397" a="1"/>
  <c r="A150" i="397" s="1"/>
  <c r="A196" i="397" a="1"/>
  <c r="A196" i="397" s="1"/>
  <c r="AQ196" i="397"/>
  <c r="AF131" i="397" a="1"/>
  <c r="AF131" i="397" s="1"/>
  <c r="AK131" i="397" s="1"/>
  <c r="A140" i="397" a="1"/>
  <c r="A140" i="397" s="1"/>
  <c r="AQ140" i="397"/>
  <c r="AQ145" i="397"/>
  <c r="AM145" i="397"/>
  <c r="AQ161" i="397"/>
  <c r="AM161" i="397"/>
  <c r="AM165" i="397"/>
  <c r="A165" i="397" a="1"/>
  <c r="A165" i="397" s="1"/>
  <c r="AG167" i="397" a="1"/>
  <c r="AG167" i="397" s="1"/>
  <c r="AF167" i="397" a="1"/>
  <c r="AF167" i="397" s="1"/>
  <c r="AQ170" i="397"/>
  <c r="AM170" i="397"/>
  <c r="AM196" i="397"/>
  <c r="AM123" i="397"/>
  <c r="AF128" i="397" a="1"/>
  <c r="AF128" i="397" s="1"/>
  <c r="AK128" i="397" s="1"/>
  <c r="AM135" i="397"/>
  <c r="AM140" i="397"/>
  <c r="AF143" i="397" a="1"/>
  <c r="AF143" i="397" s="1"/>
  <c r="A145" i="397" a="1"/>
  <c r="A145" i="397" s="1"/>
  <c r="AK145" i="397" s="1"/>
  <c r="AQ153" i="397"/>
  <c r="AM153" i="397"/>
  <c r="AG160" i="397" a="1"/>
  <c r="AG160" i="397" s="1"/>
  <c r="AF160" i="397" a="1"/>
  <c r="AF160" i="397" s="1"/>
  <c r="AQ171" i="397"/>
  <c r="AM171" i="397"/>
  <c r="AG121" i="397" a="1"/>
  <c r="AG121" i="397" s="1"/>
  <c r="AG126" i="397" a="1"/>
  <c r="AG126" i="397" s="1"/>
  <c r="AK126" i="397" s="1"/>
  <c r="AQ126" i="397"/>
  <c r="A132" i="397" a="1"/>
  <c r="A132" i="397" s="1"/>
  <c r="AQ132" i="397"/>
  <c r="AQ137" i="397"/>
  <c r="AM137" i="397"/>
  <c r="AQ150" i="397"/>
  <c r="AG152" i="397" a="1"/>
  <c r="AG152" i="397" s="1"/>
  <c r="AF152" i="397" a="1"/>
  <c r="AF152" i="397" s="1"/>
  <c r="AG158" i="397" a="1"/>
  <c r="AG158" i="397" s="1"/>
  <c r="A161" i="397" a="1"/>
  <c r="A161" i="397" s="1"/>
  <c r="A163" i="397" a="1"/>
  <c r="A163" i="397" s="1"/>
  <c r="AM163" i="397"/>
  <c r="AQ193" i="397"/>
  <c r="AM193" i="397"/>
  <c r="A193" i="397" a="1"/>
  <c r="A193" i="397" s="1"/>
  <c r="AQ165" i="397"/>
  <c r="A175" i="397" a="1"/>
  <c r="A175" i="397" s="1"/>
  <c r="AQ175" i="397"/>
  <c r="AM175" i="397"/>
  <c r="A124" i="397" a="1"/>
  <c r="A124" i="397" s="1"/>
  <c r="AK124" i="397" s="1"/>
  <c r="AQ124" i="397"/>
  <c r="AQ129" i="397"/>
  <c r="AM129" i="397"/>
  <c r="AF147" i="397" a="1"/>
  <c r="AF147" i="397" s="1"/>
  <c r="AK147" i="397" s="1"/>
  <c r="AQ164" i="397"/>
  <c r="A164" i="397" a="1"/>
  <c r="A164" i="397" s="1"/>
  <c r="AK164" i="397" s="1"/>
  <c r="AG185" i="397" a="1"/>
  <c r="AG185" i="397" s="1"/>
  <c r="AF185" i="397" a="1"/>
  <c r="AF185" i="397" s="1"/>
  <c r="AQ235" i="397"/>
  <c r="AM235" i="397"/>
  <c r="A236" i="397" a="1"/>
  <c r="A236" i="397" s="1"/>
  <c r="AK236" i="397" s="1"/>
  <c r="AQ236" i="397"/>
  <c r="AK238" i="397"/>
  <c r="AM185" i="397"/>
  <c r="A185" i="397" a="1"/>
  <c r="A185" i="397" s="1"/>
  <c r="AM191" i="397"/>
  <c r="A191" i="397" a="1"/>
  <c r="A191" i="397" s="1"/>
  <c r="AM199" i="397"/>
  <c r="A199" i="397" a="1"/>
  <c r="A199" i="397" s="1"/>
  <c r="AK199" i="397" s="1"/>
  <c r="AQ227" i="397"/>
  <c r="AM227" i="397"/>
  <c r="A228" i="397" a="1"/>
  <c r="A228" i="397" s="1"/>
  <c r="AK228" i="397" s="1"/>
  <c r="AQ228" i="397"/>
  <c r="AG232" i="397" a="1"/>
  <c r="AG232" i="397" s="1"/>
  <c r="AF232" i="397" a="1"/>
  <c r="AF232" i="397" s="1"/>
  <c r="AG233" i="397" a="1"/>
  <c r="AG233" i="397" s="1"/>
  <c r="AF233" i="397" a="1"/>
  <c r="AF233" i="397" s="1"/>
  <c r="AM236" i="397"/>
  <c r="AM181" i="397"/>
  <c r="AM183" i="397"/>
  <c r="A183" i="397" a="1"/>
  <c r="A183" i="397" s="1"/>
  <c r="AM189" i="397"/>
  <c r="AG201" i="397" a="1"/>
  <c r="AG201" i="397" s="1"/>
  <c r="AF201" i="397" a="1"/>
  <c r="AF201" i="397" s="1"/>
  <c r="AF196" i="397" a="1"/>
  <c r="AF196" i="397" s="1"/>
  <c r="A204" i="397" a="1"/>
  <c r="A204" i="397" s="1"/>
  <c r="AQ204" i="397"/>
  <c r="AQ219" i="397"/>
  <c r="AM219" i="397"/>
  <c r="A220" i="397" a="1"/>
  <c r="A220" i="397" s="1"/>
  <c r="AK220" i="397" s="1"/>
  <c r="AQ220" i="397"/>
  <c r="AG224" i="397" a="1"/>
  <c r="AG224" i="397" s="1"/>
  <c r="AF224" i="397" a="1"/>
  <c r="AF224" i="397" s="1"/>
  <c r="AG225" i="397" a="1"/>
  <c r="AG225" i="397" s="1"/>
  <c r="AF225" i="397" a="1"/>
  <c r="AF225" i="397" s="1"/>
  <c r="AK237" i="397"/>
  <c r="AQ185" i="397"/>
  <c r="AQ187" i="397"/>
  <c r="AG193" i="397" a="1"/>
  <c r="AG193" i="397" s="1"/>
  <c r="AF193" i="397" a="1"/>
  <c r="AF193" i="397" s="1"/>
  <c r="AQ211" i="397"/>
  <c r="AM211" i="397"/>
  <c r="A212" i="397" a="1"/>
  <c r="A212" i="397" s="1"/>
  <c r="AK212" i="397" s="1"/>
  <c r="AQ212" i="397"/>
  <c r="AG216" i="397" a="1"/>
  <c r="AG216" i="397" s="1"/>
  <c r="AF216" i="397" a="1"/>
  <c r="AF216" i="397" s="1"/>
  <c r="AG217" i="397" a="1"/>
  <c r="AG217" i="397" s="1"/>
  <c r="AF217" i="397" a="1"/>
  <c r="AF217" i="397" s="1"/>
  <c r="AM180" i="397"/>
  <c r="AQ183" i="397"/>
  <c r="AQ189" i="397"/>
  <c r="AQ203" i="397"/>
  <c r="AG208" i="397" a="1"/>
  <c r="AG208" i="397" s="1"/>
  <c r="AF208" i="397" a="1"/>
  <c r="AF208" i="397" s="1"/>
  <c r="AG209" i="397" a="1"/>
  <c r="AG209" i="397" s="1"/>
  <c r="AF209" i="397" a="1"/>
  <c r="AF209" i="397" s="1"/>
  <c r="AM212" i="397"/>
  <c r="A201" i="397" a="1"/>
  <c r="A201" i="397" s="1"/>
  <c r="AF203" i="397" a="1"/>
  <c r="AF203" i="397" s="1"/>
  <c r="AK203" i="397" s="1"/>
  <c r="A209" i="397" a="1"/>
  <c r="A209" i="397" s="1"/>
  <c r="AF211" i="397" a="1"/>
  <c r="AF211" i="397" s="1"/>
  <c r="AK211" i="397" s="1"/>
  <c r="A217" i="397" a="1"/>
  <c r="A217" i="397" s="1"/>
  <c r="AF219" i="397" a="1"/>
  <c r="AF219" i="397" s="1"/>
  <c r="AK219" i="397" s="1"/>
  <c r="A225" i="397" a="1"/>
  <c r="A225" i="397" s="1"/>
  <c r="AF227" i="397" a="1"/>
  <c r="AF227" i="397" s="1"/>
  <c r="AK227" i="397" s="1"/>
  <c r="A233" i="397" a="1"/>
  <c r="A233" i="397" s="1"/>
  <c r="AF235" i="397" a="1"/>
  <c r="AF235" i="397" s="1"/>
  <c r="AK235" i="397" s="1"/>
  <c r="AQ229" i="397"/>
  <c r="AQ237" i="397"/>
  <c r="AM240" i="397"/>
  <c r="AM201" i="397"/>
  <c r="AM209" i="397"/>
  <c r="A215" i="397" a="1"/>
  <c r="A215" i="397" s="1"/>
  <c r="AM217" i="397"/>
  <c r="A223" i="397" a="1"/>
  <c r="A223" i="397" s="1"/>
  <c r="AK223" i="397" s="1"/>
  <c r="AM225" i="397"/>
  <c r="A231" i="397" a="1"/>
  <c r="A231" i="397" s="1"/>
  <c r="AK231" i="397" s="1"/>
  <c r="A239" i="397" a="1"/>
  <c r="A239" i="397" s="1"/>
  <c r="AK239" i="397" s="1"/>
  <c r="N30" i="395"/>
  <c r="M30" i="395" s="1"/>
  <c r="N31" i="395"/>
  <c r="M31" i="395" s="1"/>
  <c r="N32" i="395"/>
  <c r="M32" i="395" s="1"/>
  <c r="N33" i="395"/>
  <c r="M33" i="395" s="1"/>
  <c r="N35" i="395"/>
  <c r="M35" i="395" s="1"/>
  <c r="N36" i="395"/>
  <c r="S36" i="395" s="1"/>
  <c r="N37" i="395"/>
  <c r="O37" i="395" s="1"/>
  <c r="N38" i="395"/>
  <c r="M38" i="395" s="1"/>
  <c r="N40" i="395"/>
  <c r="Q40" i="395" s="1"/>
  <c r="N41" i="395"/>
  <c r="M41" i="395" s="1"/>
  <c r="N43" i="395"/>
  <c r="M43" i="395" s="1"/>
  <c r="N44" i="395"/>
  <c r="M44" i="395" s="1"/>
  <c r="N45" i="395"/>
  <c r="O45" i="395" s="1"/>
  <c r="N46" i="395"/>
  <c r="M46" i="395" s="1"/>
  <c r="AK64" i="395"/>
  <c r="AI64" i="395"/>
  <c r="AM64" i="395" s="1"/>
  <c r="AD64" i="395"/>
  <c r="AB64" i="395"/>
  <c r="W64" i="395"/>
  <c r="U64" i="395"/>
  <c r="Y64" i="395" s="1"/>
  <c r="P64" i="395"/>
  <c r="N64" i="395"/>
  <c r="AK62" i="395"/>
  <c r="AI62" i="395"/>
  <c r="AJ62" i="395" s="1"/>
  <c r="AD62" i="395"/>
  <c r="AB62" i="395"/>
  <c r="AF62" i="395" s="1"/>
  <c r="W62" i="395"/>
  <c r="U62" i="395"/>
  <c r="P62" i="395"/>
  <c r="N62" i="395"/>
  <c r="R62" i="395" s="1"/>
  <c r="AK61" i="395"/>
  <c r="AI61" i="395"/>
  <c r="AN61" i="395" s="1"/>
  <c r="AD61" i="395"/>
  <c r="AB61" i="395"/>
  <c r="AG61" i="395" s="1"/>
  <c r="W61" i="395"/>
  <c r="U61" i="395"/>
  <c r="X61" i="395" s="1"/>
  <c r="P61" i="395"/>
  <c r="N61" i="395"/>
  <c r="M61" i="395" s="1"/>
  <c r="AK60" i="395"/>
  <c r="AI60" i="395"/>
  <c r="AH60" i="395" s="1"/>
  <c r="AD60" i="395"/>
  <c r="AB60" i="395"/>
  <c r="AF60" i="395" s="1"/>
  <c r="W60" i="395"/>
  <c r="U60" i="395"/>
  <c r="Y60" i="395" s="1"/>
  <c r="P60" i="395"/>
  <c r="N60" i="395"/>
  <c r="Q60" i="395" s="1"/>
  <c r="AK58" i="395"/>
  <c r="AI58" i="395"/>
  <c r="AL58" i="395" s="1"/>
  <c r="AD58" i="395"/>
  <c r="AB58" i="395"/>
  <c r="AA58" i="395" s="1"/>
  <c r="W58" i="395"/>
  <c r="U58" i="395"/>
  <c r="Z58" i="395" s="1"/>
  <c r="P58" i="395"/>
  <c r="N58" i="395"/>
  <c r="O58" i="395" s="1"/>
  <c r="AK57" i="395"/>
  <c r="AI57" i="395"/>
  <c r="AN57" i="395" s="1"/>
  <c r="AD57" i="395"/>
  <c r="AB57" i="395"/>
  <c r="AG57" i="395" s="1"/>
  <c r="W57" i="395"/>
  <c r="U57" i="395"/>
  <c r="V57" i="395" s="1"/>
  <c r="P57" i="395"/>
  <c r="N57" i="395"/>
  <c r="R57" i="395" s="1"/>
  <c r="AK56" i="395"/>
  <c r="AI56" i="395"/>
  <c r="AD56" i="395"/>
  <c r="AB56" i="395"/>
  <c r="AE56" i="395" s="1"/>
  <c r="W56" i="395"/>
  <c r="U56" i="395"/>
  <c r="X56" i="395" s="1"/>
  <c r="P56" i="395"/>
  <c r="N56" i="395"/>
  <c r="R56" i="395" s="1"/>
  <c r="AK55" i="395"/>
  <c r="AI55" i="395"/>
  <c r="AH55" i="395" s="1"/>
  <c r="AD55" i="395"/>
  <c r="AB55" i="395"/>
  <c r="AA55" i="395" s="1"/>
  <c r="W55" i="395"/>
  <c r="U55" i="395"/>
  <c r="P55" i="395"/>
  <c r="N55" i="395"/>
  <c r="O55" i="395" s="1"/>
  <c r="AK53" i="395"/>
  <c r="AI53" i="395"/>
  <c r="AJ53" i="395" s="1"/>
  <c r="AD53" i="395"/>
  <c r="AB53" i="395"/>
  <c r="AG53" i="395" s="1"/>
  <c r="W53" i="395"/>
  <c r="U53" i="395"/>
  <c r="T53" i="395" s="1"/>
  <c r="P53" i="395"/>
  <c r="N53" i="395"/>
  <c r="AK52" i="395"/>
  <c r="AI52" i="395"/>
  <c r="AL52" i="395" s="1"/>
  <c r="AD52" i="395"/>
  <c r="AB52" i="395"/>
  <c r="AC52" i="395" s="1"/>
  <c r="W52" i="395"/>
  <c r="U52" i="395"/>
  <c r="V52" i="395" s="1"/>
  <c r="P52" i="395"/>
  <c r="N52" i="395"/>
  <c r="M52" i="395" s="1"/>
  <c r="AK51" i="395"/>
  <c r="AI51" i="395"/>
  <c r="AH51" i="395" s="1"/>
  <c r="AD51" i="395"/>
  <c r="AB51" i="395"/>
  <c r="W51" i="395"/>
  <c r="U51" i="395"/>
  <c r="T51" i="395" s="1"/>
  <c r="P51" i="395"/>
  <c r="N51" i="395"/>
  <c r="R51" i="395" s="1"/>
  <c r="AK50" i="395"/>
  <c r="AI50" i="395"/>
  <c r="AM50" i="395" s="1"/>
  <c r="AD50" i="395"/>
  <c r="AB50" i="395"/>
  <c r="AG50" i="395" s="1"/>
  <c r="W50" i="395"/>
  <c r="U50" i="395"/>
  <c r="X50" i="395" s="1"/>
  <c r="P50" i="395"/>
  <c r="N50" i="395"/>
  <c r="Q50" i="395" s="1"/>
  <c r="AK49" i="395"/>
  <c r="AI49" i="395"/>
  <c r="AM49" i="395" s="1"/>
  <c r="AD49" i="395"/>
  <c r="AB49" i="395"/>
  <c r="AC49" i="395" s="1"/>
  <c r="W49" i="395"/>
  <c r="U49" i="395"/>
  <c r="T49" i="395" s="1"/>
  <c r="P49" i="395"/>
  <c r="N49" i="395"/>
  <c r="S49" i="395" s="1"/>
  <c r="AK48" i="395"/>
  <c r="AI48" i="395"/>
  <c r="AD48" i="395"/>
  <c r="AB48" i="395"/>
  <c r="AA48" i="395" s="1"/>
  <c r="W48" i="395"/>
  <c r="U48" i="395"/>
  <c r="Y48" i="395" s="1"/>
  <c r="P48" i="395"/>
  <c r="N48" i="395"/>
  <c r="S48" i="395" s="1"/>
  <c r="AK47" i="395"/>
  <c r="AI47" i="395"/>
  <c r="AD47" i="395"/>
  <c r="AB47" i="395"/>
  <c r="AA47" i="395" s="1"/>
  <c r="W47" i="395"/>
  <c r="U47" i="395"/>
  <c r="X47" i="395" s="1"/>
  <c r="P47" i="395"/>
  <c r="N47" i="395"/>
  <c r="R47" i="395" s="1"/>
  <c r="AK46" i="395"/>
  <c r="AI46" i="395"/>
  <c r="AL46" i="395" s="1"/>
  <c r="AD46" i="395"/>
  <c r="AB46" i="395"/>
  <c r="W46" i="395"/>
  <c r="U46" i="395"/>
  <c r="Y46" i="395" s="1"/>
  <c r="Q46" i="395"/>
  <c r="P46" i="395"/>
  <c r="AK45" i="395"/>
  <c r="AI45" i="395"/>
  <c r="AD45" i="395"/>
  <c r="AB45" i="395"/>
  <c r="AF45" i="395" s="1"/>
  <c r="W45" i="395"/>
  <c r="U45" i="395"/>
  <c r="Z45" i="395" s="1"/>
  <c r="P45" i="395"/>
  <c r="AK44" i="395"/>
  <c r="AI44" i="395"/>
  <c r="AJ44" i="395" s="1"/>
  <c r="AD44" i="395"/>
  <c r="AB44" i="395"/>
  <c r="AC44" i="395" s="1"/>
  <c r="W44" i="395"/>
  <c r="U44" i="395"/>
  <c r="Z44" i="395" s="1"/>
  <c r="P44" i="395"/>
  <c r="AK43" i="395"/>
  <c r="AI43" i="395"/>
  <c r="AH43" i="395" s="1"/>
  <c r="AD43" i="395"/>
  <c r="AB43" i="395"/>
  <c r="AG43" i="395" s="1"/>
  <c r="W43" i="395"/>
  <c r="U43" i="395"/>
  <c r="Z43" i="395" s="1"/>
  <c r="P43" i="395"/>
  <c r="AK41" i="395"/>
  <c r="AI41" i="395"/>
  <c r="AH41" i="395" s="1"/>
  <c r="AD41" i="395"/>
  <c r="AB41" i="395"/>
  <c r="AA41" i="395" s="1"/>
  <c r="W41" i="395"/>
  <c r="U41" i="395"/>
  <c r="Z41" i="395" s="1"/>
  <c r="P41" i="395"/>
  <c r="AK40" i="395"/>
  <c r="AI40" i="395"/>
  <c r="AN40" i="395" s="1"/>
  <c r="AD40" i="395"/>
  <c r="AB40" i="395"/>
  <c r="AF40" i="395" s="1"/>
  <c r="W40" i="395"/>
  <c r="U40" i="395"/>
  <c r="X40" i="395" s="1"/>
  <c r="P40" i="395"/>
  <c r="AK38" i="395"/>
  <c r="AI38" i="395"/>
  <c r="AH38" i="395" s="1"/>
  <c r="AD38" i="395"/>
  <c r="AB38" i="395"/>
  <c r="AG38" i="395" s="1"/>
  <c r="W38" i="395"/>
  <c r="U38" i="395"/>
  <c r="Z38" i="395" s="1"/>
  <c r="P38" i="395"/>
  <c r="AK37" i="395"/>
  <c r="AI37" i="395"/>
  <c r="AM37" i="395" s="1"/>
  <c r="AD37" i="395"/>
  <c r="AB37" i="395"/>
  <c r="AE37" i="395" s="1"/>
  <c r="W37" i="395"/>
  <c r="U37" i="395"/>
  <c r="V37" i="395" s="1"/>
  <c r="P37" i="395"/>
  <c r="AK36" i="395"/>
  <c r="AI36" i="395"/>
  <c r="AJ36" i="395" s="1"/>
  <c r="AD36" i="395"/>
  <c r="AB36" i="395"/>
  <c r="AE36" i="395" s="1"/>
  <c r="W36" i="395"/>
  <c r="U36" i="395"/>
  <c r="T36" i="395" s="1"/>
  <c r="P36" i="395"/>
  <c r="AK35" i="395"/>
  <c r="AI35" i="395"/>
  <c r="AN35" i="395" s="1"/>
  <c r="AD35" i="395"/>
  <c r="AB35" i="395"/>
  <c r="AG35" i="395" s="1"/>
  <c r="W35" i="395"/>
  <c r="U35" i="395"/>
  <c r="Y35" i="395" s="1"/>
  <c r="P35" i="395"/>
  <c r="AK33" i="395"/>
  <c r="AI33" i="395"/>
  <c r="AM33" i="395" s="1"/>
  <c r="AD33" i="395"/>
  <c r="AB33" i="395"/>
  <c r="AA33" i="395" s="1"/>
  <c r="W33" i="395"/>
  <c r="U33" i="395"/>
  <c r="Z33" i="395" s="1"/>
  <c r="P33" i="395"/>
  <c r="AK32" i="395"/>
  <c r="AI32" i="395"/>
  <c r="AN32" i="395" s="1"/>
  <c r="AD32" i="395"/>
  <c r="AB32" i="395"/>
  <c r="AF32" i="395" s="1"/>
  <c r="W32" i="395"/>
  <c r="U32" i="395"/>
  <c r="X32" i="395" s="1"/>
  <c r="P32" i="395"/>
  <c r="AK31" i="395"/>
  <c r="AI31" i="395"/>
  <c r="AJ31" i="395" s="1"/>
  <c r="AD31" i="395"/>
  <c r="AB31" i="395"/>
  <c r="AC31" i="395" s="1"/>
  <c r="W31" i="395"/>
  <c r="U31" i="395"/>
  <c r="Z31" i="395" s="1"/>
  <c r="P31" i="395"/>
  <c r="AK30" i="395"/>
  <c r="AI30" i="395"/>
  <c r="AH30" i="395" s="1"/>
  <c r="AD30" i="395"/>
  <c r="AB30" i="395"/>
  <c r="AG30" i="395" s="1"/>
  <c r="W30" i="395"/>
  <c r="U30" i="395"/>
  <c r="Z30" i="395" s="1"/>
  <c r="P30" i="395"/>
  <c r="L18" i="395"/>
  <c r="L17" i="395"/>
  <c r="L15" i="395"/>
  <c r="L14" i="395"/>
  <c r="L13" i="395"/>
  <c r="L12" i="395"/>
  <c r="AK173" i="397" l="1"/>
  <c r="AK14" i="397"/>
  <c r="AK23" i="397"/>
  <c r="AK45" i="397"/>
  <c r="AK165" i="397"/>
  <c r="AK190" i="397"/>
  <c r="AK112" i="397"/>
  <c r="AK25" i="397"/>
  <c r="AK93" i="397"/>
  <c r="R46" i="395"/>
  <c r="AK114" i="397"/>
  <c r="AK20" i="397"/>
  <c r="AK176" i="397"/>
  <c r="AK157" i="397"/>
  <c r="AK79" i="397"/>
  <c r="AK191" i="397"/>
  <c r="AK55" i="397"/>
  <c r="AK186" i="397"/>
  <c r="AK181" i="397"/>
  <c r="AK163" i="397"/>
  <c r="AK18" i="397"/>
  <c r="AK68" i="397"/>
  <c r="AK142" i="397"/>
  <c r="AK48" i="397"/>
  <c r="AK71" i="397"/>
  <c r="AK194" i="397"/>
  <c r="AK168" i="397"/>
  <c r="R32" i="395"/>
  <c r="S32" i="395"/>
  <c r="AK184" i="397"/>
  <c r="AK39" i="397"/>
  <c r="AK59" i="397"/>
  <c r="AK74" i="397"/>
  <c r="AK232" i="397"/>
  <c r="AK66" i="397"/>
  <c r="AK119" i="397"/>
  <c r="A193" i="393"/>
  <c r="A185" i="393"/>
  <c r="A177" i="393"/>
  <c r="A169" i="393"/>
  <c r="A161" i="393"/>
  <c r="A153" i="393"/>
  <c r="A145" i="393"/>
  <c r="A137" i="393"/>
  <c r="A129" i="393"/>
  <c r="A121" i="393"/>
  <c r="A113" i="393"/>
  <c r="A105" i="393"/>
  <c r="A97" i="393"/>
  <c r="A89" i="393"/>
  <c r="A81" i="393"/>
  <c r="A73" i="393"/>
  <c r="A65" i="393"/>
  <c r="A57" i="393"/>
  <c r="A49" i="393"/>
  <c r="A41" i="393"/>
  <c r="A33" i="393"/>
  <c r="A25" i="393"/>
  <c r="A17" i="393"/>
  <c r="A192" i="393"/>
  <c r="A184" i="393"/>
  <c r="A176" i="393"/>
  <c r="A168" i="393"/>
  <c r="A160" i="393"/>
  <c r="A152" i="393"/>
  <c r="A144" i="393"/>
  <c r="A136" i="393"/>
  <c r="A128" i="393"/>
  <c r="A120" i="393"/>
  <c r="A112" i="393"/>
  <c r="A104" i="393"/>
  <c r="A96" i="393"/>
  <c r="A88" i="393"/>
  <c r="A80" i="393"/>
  <c r="A72" i="393"/>
  <c r="A64" i="393"/>
  <c r="A56" i="393"/>
  <c r="A48" i="393"/>
  <c r="A40" i="393"/>
  <c r="A32" i="393"/>
  <c r="A24" i="393"/>
  <c r="A16" i="393"/>
  <c r="A191" i="393"/>
  <c r="A183" i="393"/>
  <c r="A175" i="393"/>
  <c r="A167" i="393"/>
  <c r="A159" i="393"/>
  <c r="A151" i="393"/>
  <c r="A143" i="393"/>
  <c r="A135" i="393"/>
  <c r="A127" i="393"/>
  <c r="A119" i="393"/>
  <c r="A111" i="393"/>
  <c r="A103" i="393"/>
  <c r="A95" i="393"/>
  <c r="A87" i="393"/>
  <c r="A79" i="393"/>
  <c r="A71" i="393"/>
  <c r="A63" i="393"/>
  <c r="A55" i="393"/>
  <c r="A47" i="393"/>
  <c r="A39" i="393"/>
  <c r="A31" i="393"/>
  <c r="A23" i="393"/>
  <c r="A15" i="393"/>
  <c r="A190" i="393"/>
  <c r="A182" i="393"/>
  <c r="A174" i="393"/>
  <c r="A166" i="393"/>
  <c r="A158" i="393"/>
  <c r="A150" i="393"/>
  <c r="A142" i="393"/>
  <c r="A134" i="393"/>
  <c r="A126" i="393"/>
  <c r="A118" i="393"/>
  <c r="A110" i="393"/>
  <c r="A102" i="393"/>
  <c r="A94" i="393"/>
  <c r="A86" i="393"/>
  <c r="A78" i="393"/>
  <c r="A70" i="393"/>
  <c r="A62" i="393"/>
  <c r="A54" i="393"/>
  <c r="A46" i="393"/>
  <c r="A38" i="393"/>
  <c r="A30" i="393"/>
  <c r="A22" i="393"/>
  <c r="A14" i="393"/>
  <c r="A189" i="393"/>
  <c r="A181" i="393"/>
  <c r="A173" i="393"/>
  <c r="A165" i="393"/>
  <c r="A157" i="393"/>
  <c r="A149" i="393"/>
  <c r="A141" i="393"/>
  <c r="A133" i="393"/>
  <c r="A125" i="393"/>
  <c r="A117" i="393"/>
  <c r="A109" i="393"/>
  <c r="A101" i="393"/>
  <c r="A93" i="393"/>
  <c r="A85" i="393"/>
  <c r="A77" i="393"/>
  <c r="A69" i="393"/>
  <c r="A61" i="393"/>
  <c r="A53" i="393"/>
  <c r="A45" i="393"/>
  <c r="A37" i="393"/>
  <c r="A29" i="393"/>
  <c r="A21" i="393"/>
  <c r="A13" i="393"/>
  <c r="A188" i="393"/>
  <c r="A180" i="393"/>
  <c r="A172" i="393"/>
  <c r="A164" i="393"/>
  <c r="A156" i="393"/>
  <c r="A148" i="393"/>
  <c r="A140" i="393"/>
  <c r="A132" i="393"/>
  <c r="A124" i="393"/>
  <c r="A116" i="393"/>
  <c r="A108" i="393"/>
  <c r="A100" i="393"/>
  <c r="A92" i="393"/>
  <c r="A84" i="393"/>
  <c r="A76" i="393"/>
  <c r="A68" i="393"/>
  <c r="A60" i="393"/>
  <c r="A52" i="393"/>
  <c r="A44" i="393"/>
  <c r="A36" i="393"/>
  <c r="A28" i="393"/>
  <c r="A20" i="393"/>
  <c r="A187" i="393"/>
  <c r="A179" i="393"/>
  <c r="A171" i="393"/>
  <c r="A163" i="393"/>
  <c r="A155" i="393"/>
  <c r="A147" i="393"/>
  <c r="A139" i="393"/>
  <c r="A131" i="393"/>
  <c r="A123" i="393"/>
  <c r="A115" i="393"/>
  <c r="A107" i="393"/>
  <c r="A99" i="393"/>
  <c r="A91" i="393"/>
  <c r="A83" i="393"/>
  <c r="A75" i="393"/>
  <c r="A67" i="393"/>
  <c r="A59" i="393"/>
  <c r="A51" i="393"/>
  <c r="A43" i="393"/>
  <c r="A35" i="393"/>
  <c r="A27" i="393"/>
  <c r="A19" i="393"/>
  <c r="A186" i="393"/>
  <c r="A178" i="393"/>
  <c r="A170" i="393"/>
  <c r="A162" i="393"/>
  <c r="A154" i="393"/>
  <c r="A146" i="393"/>
  <c r="A138" i="393"/>
  <c r="A130" i="393"/>
  <c r="A122" i="393"/>
  <c r="A114" i="393"/>
  <c r="A106" i="393"/>
  <c r="A98" i="393"/>
  <c r="A90" i="393"/>
  <c r="A82" i="393"/>
  <c r="A74" i="393"/>
  <c r="A66" i="393"/>
  <c r="A58" i="393"/>
  <c r="A50" i="393"/>
  <c r="A42" i="393"/>
  <c r="A34" i="393"/>
  <c r="A26" i="393"/>
  <c r="A18" i="393"/>
  <c r="AK113" i="397"/>
  <c r="AK100" i="397"/>
  <c r="O32" i="395"/>
  <c r="AK207" i="397"/>
  <c r="C13" i="393"/>
  <c r="C8" i="393"/>
  <c r="C190" i="393"/>
  <c r="C182" i="393"/>
  <c r="C174" i="393"/>
  <c r="C166" i="393"/>
  <c r="C158" i="393"/>
  <c r="C150" i="393"/>
  <c r="C142" i="393"/>
  <c r="C134" i="393"/>
  <c r="C126" i="393"/>
  <c r="C118" i="393"/>
  <c r="C110" i="393"/>
  <c r="C102" i="393"/>
  <c r="C94" i="393"/>
  <c r="C86" i="393"/>
  <c r="C78" i="393"/>
  <c r="C70" i="393"/>
  <c r="C62" i="393"/>
  <c r="C54" i="393"/>
  <c r="C46" i="393"/>
  <c r="C38" i="393"/>
  <c r="C30" i="393"/>
  <c r="C21" i="393"/>
  <c r="A9" i="393"/>
  <c r="A1" i="393"/>
  <c r="C1" i="393"/>
  <c r="C9" i="393"/>
  <c r="C189" i="393"/>
  <c r="C181" i="393"/>
  <c r="C173" i="393"/>
  <c r="C165" i="393"/>
  <c r="C157" i="393"/>
  <c r="C149" i="393"/>
  <c r="C141" i="393"/>
  <c r="C133" i="393"/>
  <c r="C125" i="393"/>
  <c r="C117" i="393"/>
  <c r="C109" i="393"/>
  <c r="C101" i="393"/>
  <c r="C93" i="393"/>
  <c r="C85" i="393"/>
  <c r="C77" i="393"/>
  <c r="C69" i="393"/>
  <c r="C61" i="393"/>
  <c r="C53" i="393"/>
  <c r="C45" i="393"/>
  <c r="C37" i="393"/>
  <c r="C28" i="393"/>
  <c r="C20" i="393"/>
  <c r="A8" i="393"/>
  <c r="C2" i="393"/>
  <c r="C10" i="393"/>
  <c r="C188" i="393"/>
  <c r="C180" i="393"/>
  <c r="C172" i="393"/>
  <c r="C164" i="393"/>
  <c r="C156" i="393"/>
  <c r="C148" i="393"/>
  <c r="C140" i="393"/>
  <c r="C132" i="393"/>
  <c r="C124" i="393"/>
  <c r="C116" i="393"/>
  <c r="C108" i="393"/>
  <c r="C100" i="393"/>
  <c r="C92" i="393"/>
  <c r="C84" i="393"/>
  <c r="C76" i="393"/>
  <c r="C68" i="393"/>
  <c r="C60" i="393"/>
  <c r="C52" i="393"/>
  <c r="C44" i="393"/>
  <c r="C36" i="393"/>
  <c r="C27" i="393"/>
  <c r="C19" i="393"/>
  <c r="A7" i="393"/>
  <c r="C3" i="393"/>
  <c r="C11" i="393"/>
  <c r="C187" i="393"/>
  <c r="C179" i="393"/>
  <c r="C171" i="393"/>
  <c r="C163" i="393"/>
  <c r="C155" i="393"/>
  <c r="C147" i="393"/>
  <c r="C139" i="393"/>
  <c r="C131" i="393"/>
  <c r="C123" i="393"/>
  <c r="C115" i="393"/>
  <c r="C107" i="393"/>
  <c r="C99" i="393"/>
  <c r="C91" i="393"/>
  <c r="C83" i="393"/>
  <c r="C75" i="393"/>
  <c r="C67" i="393"/>
  <c r="C59" i="393"/>
  <c r="C51" i="393"/>
  <c r="C43" i="393"/>
  <c r="C35" i="393"/>
  <c r="C26" i="393"/>
  <c r="C18" i="393"/>
  <c r="A6" i="393"/>
  <c r="C4" i="393"/>
  <c r="C12" i="393"/>
  <c r="C186" i="393"/>
  <c r="C178" i="393"/>
  <c r="C170" i="393"/>
  <c r="C162" i="393"/>
  <c r="C154" i="393"/>
  <c r="C146" i="393"/>
  <c r="C138" i="393"/>
  <c r="C130" i="393"/>
  <c r="C122" i="393"/>
  <c r="C114" i="393"/>
  <c r="C106" i="393"/>
  <c r="C98" i="393"/>
  <c r="C90" i="393"/>
  <c r="C82" i="393"/>
  <c r="C74" i="393"/>
  <c r="C66" i="393"/>
  <c r="C58" i="393"/>
  <c r="C50" i="393"/>
  <c r="C42" i="393"/>
  <c r="C34" i="393"/>
  <c r="C25" i="393"/>
  <c r="C17" i="393"/>
  <c r="A5" i="393"/>
  <c r="C5" i="393"/>
  <c r="C193" i="393"/>
  <c r="C185" i="393"/>
  <c r="C177" i="393"/>
  <c r="C169" i="393"/>
  <c r="C161" i="393"/>
  <c r="C153" i="393"/>
  <c r="C145" i="393"/>
  <c r="C137" i="393"/>
  <c r="C129" i="393"/>
  <c r="C121" i="393"/>
  <c r="C113" i="393"/>
  <c r="C105" i="393"/>
  <c r="C97" i="393"/>
  <c r="C89" i="393"/>
  <c r="C81" i="393"/>
  <c r="C73" i="393"/>
  <c r="C65" i="393"/>
  <c r="C57" i="393"/>
  <c r="C49" i="393"/>
  <c r="C41" i="393"/>
  <c r="C33" i="393"/>
  <c r="C24" i="393"/>
  <c r="C16" i="393"/>
  <c r="A12" i="393"/>
  <c r="A4" i="393"/>
  <c r="C6" i="393"/>
  <c r="C192" i="393"/>
  <c r="C184" i="393"/>
  <c r="C176" i="393"/>
  <c r="C168" i="393"/>
  <c r="C160" i="393"/>
  <c r="C152" i="393"/>
  <c r="C144" i="393"/>
  <c r="C136" i="393"/>
  <c r="C128" i="393"/>
  <c r="C120" i="393"/>
  <c r="C112" i="393"/>
  <c r="C104" i="393"/>
  <c r="C96" i="393"/>
  <c r="C88" i="393"/>
  <c r="C80" i="393"/>
  <c r="C72" i="393"/>
  <c r="C64" i="393"/>
  <c r="C56" i="393"/>
  <c r="C48" i="393"/>
  <c r="C40" i="393"/>
  <c r="C32" i="393"/>
  <c r="C23" i="393"/>
  <c r="C15" i="393"/>
  <c r="A11" i="393"/>
  <c r="A3" i="393"/>
  <c r="C7" i="393"/>
  <c r="C191" i="393"/>
  <c r="C183" i="393"/>
  <c r="C175" i="393"/>
  <c r="C167" i="393"/>
  <c r="C159" i="393"/>
  <c r="C151" i="393"/>
  <c r="C143" i="393"/>
  <c r="C135" i="393"/>
  <c r="C127" i="393"/>
  <c r="C119" i="393"/>
  <c r="C111" i="393"/>
  <c r="C103" i="393"/>
  <c r="C95" i="393"/>
  <c r="C87" i="393"/>
  <c r="C79" i="393"/>
  <c r="C71" i="393"/>
  <c r="C63" i="393"/>
  <c r="C55" i="393"/>
  <c r="C47" i="393"/>
  <c r="C39" i="393"/>
  <c r="C31" i="393"/>
  <c r="C22" i="393"/>
  <c r="C14" i="393"/>
  <c r="A10" i="393"/>
  <c r="A2" i="393"/>
  <c r="R30" i="395"/>
  <c r="Q32" i="395"/>
  <c r="AK109" i="397"/>
  <c r="AK215" i="397"/>
  <c r="AK82" i="397"/>
  <c r="AK58" i="397"/>
  <c r="AK204" i="397"/>
  <c r="AK50" i="397"/>
  <c r="AK161" i="397"/>
  <c r="AK208" i="397"/>
  <c r="AK175" i="397"/>
  <c r="AK150" i="397"/>
  <c r="AK143" i="397"/>
  <c r="AK135" i="397"/>
  <c r="AK169" i="397"/>
  <c r="AK233" i="397"/>
  <c r="AK153" i="397"/>
  <c r="AK104" i="397"/>
  <c r="AK222" i="397"/>
  <c r="AK27" i="397"/>
  <c r="AK225" i="397"/>
  <c r="AK167" i="397"/>
  <c r="AK81" i="397"/>
  <c r="AK75" i="397"/>
  <c r="AK51" i="397"/>
  <c r="AK72" i="397"/>
  <c r="AK159" i="397"/>
  <c r="AK89" i="397"/>
  <c r="AK90" i="397"/>
  <c r="AK95" i="397"/>
  <c r="AK154" i="397"/>
  <c r="AK132" i="397"/>
  <c r="AK97" i="397"/>
  <c r="AK60" i="397"/>
  <c r="AK129" i="397"/>
  <c r="AK24" i="397"/>
  <c r="AK183" i="397"/>
  <c r="AK36" i="397"/>
  <c r="AK205" i="397"/>
  <c r="AK160" i="397"/>
  <c r="AK140" i="397"/>
  <c r="AK111" i="397"/>
  <c r="AK76" i="397"/>
  <c r="AK52" i="397"/>
  <c r="AK37" i="397"/>
  <c r="AK69" i="397"/>
  <c r="AK185" i="397"/>
  <c r="AK152" i="397"/>
  <c r="AK121" i="397"/>
  <c r="AK170" i="397"/>
  <c r="AK87" i="397"/>
  <c r="AK221" i="397"/>
  <c r="AK158" i="397"/>
  <c r="AK67" i="397"/>
  <c r="AK46" i="397"/>
  <c r="AK38" i="397"/>
  <c r="AK108" i="397"/>
  <c r="AK217" i="397"/>
  <c r="AK224" i="397"/>
  <c r="AK110" i="397"/>
  <c r="AK195" i="397"/>
  <c r="AK198" i="397"/>
  <c r="AK123" i="397"/>
  <c r="AK172" i="397"/>
  <c r="AK216" i="397"/>
  <c r="AK144" i="397"/>
  <c r="AK174" i="397"/>
  <c r="AK30" i="397"/>
  <c r="AK209" i="397"/>
  <c r="AK22" i="397"/>
  <c r="AK193" i="397"/>
  <c r="AK120" i="397"/>
  <c r="AK98" i="397"/>
  <c r="AK201" i="397"/>
  <c r="AK196" i="397"/>
  <c r="AK106" i="397"/>
  <c r="AK62" i="397"/>
  <c r="O40" i="395"/>
  <c r="S38" i="395"/>
  <c r="R40" i="395"/>
  <c r="S40" i="395"/>
  <c r="R38" i="395"/>
  <c r="S33" i="395"/>
  <c r="AF58" i="395"/>
  <c r="AH58" i="395"/>
  <c r="O62" i="395"/>
  <c r="Y47" i="395"/>
  <c r="Z61" i="395"/>
  <c r="R60" i="395"/>
  <c r="M60" i="395"/>
  <c r="M47" i="395"/>
  <c r="O60" i="395"/>
  <c r="AE49" i="395"/>
  <c r="O47" i="395"/>
  <c r="AG49" i="395"/>
  <c r="R50" i="395"/>
  <c r="AN50" i="395"/>
  <c r="AM53" i="395"/>
  <c r="Y56" i="395"/>
  <c r="AJ58" i="395"/>
  <c r="AL60" i="395"/>
  <c r="Q62" i="395"/>
  <c r="X48" i="395"/>
  <c r="AF52" i="395"/>
  <c r="Z56" i="395"/>
  <c r="AM60" i="395"/>
  <c r="AL64" i="395"/>
  <c r="AL53" i="395"/>
  <c r="Q47" i="395"/>
  <c r="Z48" i="395"/>
  <c r="V49" i="395"/>
  <c r="AC53" i="395"/>
  <c r="AM58" i="395"/>
  <c r="AN64" i="395"/>
  <c r="AJ64" i="395"/>
  <c r="S47" i="395"/>
  <c r="AL49" i="395"/>
  <c r="R52" i="395"/>
  <c r="Q55" i="395"/>
  <c r="AL55" i="395"/>
  <c r="AM61" i="395"/>
  <c r="V48" i="395"/>
  <c r="Y49" i="395"/>
  <c r="S52" i="395"/>
  <c r="AF53" i="395"/>
  <c r="R55" i="395"/>
  <c r="AE58" i="395"/>
  <c r="AG60" i="395"/>
  <c r="M62" i="395"/>
  <c r="T48" i="395"/>
  <c r="AH64" i="395"/>
  <c r="AC47" i="395"/>
  <c r="T50" i="395"/>
  <c r="AH50" i="395"/>
  <c r="AJ51" i="395"/>
  <c r="AJ52" i="395"/>
  <c r="AC55" i="395"/>
  <c r="R58" i="395"/>
  <c r="AE60" i="395"/>
  <c r="AH61" i="395"/>
  <c r="AC62" i="395"/>
  <c r="AF48" i="395"/>
  <c r="Q51" i="395"/>
  <c r="AE47" i="395"/>
  <c r="AA49" i="395"/>
  <c r="AJ50" i="395"/>
  <c r="S51" i="395"/>
  <c r="AM51" i="395"/>
  <c r="AN52" i="395"/>
  <c r="AE55" i="395"/>
  <c r="T56" i="395"/>
  <c r="AJ57" i="395"/>
  <c r="S60" i="395"/>
  <c r="V61" i="395"/>
  <c r="AJ61" i="395"/>
  <c r="AF47" i="395"/>
  <c r="Y50" i="395"/>
  <c r="AN51" i="395"/>
  <c r="AF55" i="395"/>
  <c r="AG47" i="395"/>
  <c r="Z50" i="395"/>
  <c r="AL50" i="395"/>
  <c r="AE52" i="395"/>
  <c r="AG55" i="395"/>
  <c r="AN58" i="395"/>
  <c r="V60" i="395"/>
  <c r="Y61" i="395"/>
  <c r="AL61" i="395"/>
  <c r="S62" i="395"/>
  <c r="AF49" i="395"/>
  <c r="M51" i="395"/>
  <c r="AH52" i="395"/>
  <c r="O49" i="395"/>
  <c r="V58" i="395"/>
  <c r="T52" i="395"/>
  <c r="M57" i="395"/>
  <c r="AA57" i="395"/>
  <c r="T58" i="395"/>
  <c r="Z64" i="395"/>
  <c r="AC57" i="395"/>
  <c r="AF56" i="395"/>
  <c r="T61" i="395"/>
  <c r="AE62" i="395"/>
  <c r="T64" i="395"/>
  <c r="O57" i="395"/>
  <c r="Q49" i="395"/>
  <c r="V50" i="395"/>
  <c r="O51" i="395"/>
  <c r="O52" i="395"/>
  <c r="X52" i="395"/>
  <c r="V56" i="395"/>
  <c r="AG56" i="395"/>
  <c r="Q57" i="395"/>
  <c r="AE57" i="395"/>
  <c r="X58" i="395"/>
  <c r="AA60" i="395"/>
  <c r="AF61" i="395"/>
  <c r="AG62" i="395"/>
  <c r="Y52" i="395"/>
  <c r="AF57" i="395"/>
  <c r="Y58" i="395"/>
  <c r="V64" i="395"/>
  <c r="Z52" i="395"/>
  <c r="AC60" i="395"/>
  <c r="AA62" i="395"/>
  <c r="X64" i="395"/>
  <c r="M45" i="395"/>
  <c r="M37" i="395"/>
  <c r="M40" i="395"/>
  <c r="M36" i="395"/>
  <c r="AH33" i="395"/>
  <c r="AJ33" i="395"/>
  <c r="R35" i="395"/>
  <c r="S35" i="395"/>
  <c r="R43" i="395"/>
  <c r="Z35" i="395"/>
  <c r="X37" i="395"/>
  <c r="AN33" i="395"/>
  <c r="AA37" i="395"/>
  <c r="AM31" i="395"/>
  <c r="S30" i="395"/>
  <c r="Y43" i="395"/>
  <c r="AA45" i="395"/>
  <c r="T46" i="395"/>
  <c r="AL33" i="395"/>
  <c r="Q35" i="395"/>
  <c r="S41" i="395"/>
  <c r="AA43" i="395"/>
  <c r="AA30" i="395"/>
  <c r="AL41" i="395"/>
  <c r="T43" i="395"/>
  <c r="AN41" i="395"/>
  <c r="V43" i="395"/>
  <c r="AA36" i="395"/>
  <c r="T30" i="395"/>
  <c r="AH32" i="395"/>
  <c r="AF36" i="395"/>
  <c r="AJ41" i="395"/>
  <c r="AC33" i="395"/>
  <c r="Q37" i="395"/>
  <c r="Y37" i="395"/>
  <c r="Q45" i="395"/>
  <c r="AE45" i="395"/>
  <c r="AM46" i="395"/>
  <c r="AE31" i="395"/>
  <c r="R37" i="395"/>
  <c r="Z37" i="395"/>
  <c r="AN37" i="395"/>
  <c r="AH40" i="395"/>
  <c r="AC41" i="395"/>
  <c r="AC43" i="395"/>
  <c r="R45" i="395"/>
  <c r="AG45" i="395"/>
  <c r="AN46" i="395"/>
  <c r="S37" i="395"/>
  <c r="S45" i="395"/>
  <c r="T37" i="395"/>
  <c r="AE43" i="395"/>
  <c r="AF43" i="395"/>
  <c r="AH46" i="395"/>
  <c r="AN31" i="395"/>
  <c r="AA32" i="395"/>
  <c r="AF37" i="395"/>
  <c r="AH37" i="395"/>
  <c r="AA40" i="395"/>
  <c r="AJ46" i="395"/>
  <c r="T31" i="395"/>
  <c r="AL31" i="395"/>
  <c r="T32" i="395"/>
  <c r="AG32" i="395"/>
  <c r="AA35" i="395"/>
  <c r="V36" i="395"/>
  <c r="AG36" i="395"/>
  <c r="T40" i="395"/>
  <c r="AG40" i="395"/>
  <c r="AM41" i="395"/>
  <c r="T44" i="395"/>
  <c r="AC45" i="395"/>
  <c r="V44" i="395"/>
  <c r="AG31" i="395"/>
  <c r="Y32" i="395"/>
  <c r="AL36" i="395"/>
  <c r="Y40" i="395"/>
  <c r="X43" i="395"/>
  <c r="AL44" i="395"/>
  <c r="X31" i="395"/>
  <c r="AH31" i="395"/>
  <c r="Z32" i="395"/>
  <c r="T35" i="395"/>
  <c r="AC36" i="395"/>
  <c r="AM36" i="395"/>
  <c r="AJ38" i="395"/>
  <c r="Z40" i="395"/>
  <c r="X44" i="395"/>
  <c r="AM44" i="395"/>
  <c r="Z46" i="395"/>
  <c r="AF31" i="395"/>
  <c r="Y31" i="395"/>
  <c r="AN36" i="395"/>
  <c r="Y44" i="395"/>
  <c r="AN44" i="395"/>
  <c r="V31" i="395"/>
  <c r="AG37" i="395"/>
  <c r="T38" i="395"/>
  <c r="AN43" i="395"/>
  <c r="T33" i="395"/>
  <c r="AH35" i="395"/>
  <c r="AA38" i="395"/>
  <c r="T41" i="395"/>
  <c r="AN45" i="395"/>
  <c r="AJ45" i="395"/>
  <c r="AM47" i="395"/>
  <c r="AL47" i="395"/>
  <c r="AJ47" i="395"/>
  <c r="AH47" i="395"/>
  <c r="AM56" i="395"/>
  <c r="AN56" i="395"/>
  <c r="AL56" i="395"/>
  <c r="AJ56" i="395"/>
  <c r="AH56" i="395"/>
  <c r="Z57" i="395"/>
  <c r="T57" i="395"/>
  <c r="Y57" i="395"/>
  <c r="AJ30" i="395"/>
  <c r="AH48" i="395"/>
  <c r="AM48" i="395"/>
  <c r="AA51" i="395"/>
  <c r="AG51" i="395"/>
  <c r="AF51" i="395"/>
  <c r="Q53" i="395"/>
  <c r="S53" i="395"/>
  <c r="R53" i="395"/>
  <c r="O53" i="395"/>
  <c r="M53" i="395"/>
  <c r="Z62" i="395"/>
  <c r="X62" i="395"/>
  <c r="V62" i="395"/>
  <c r="Y62" i="395"/>
  <c r="T62" i="395"/>
  <c r="AJ35" i="395"/>
  <c r="V41" i="395"/>
  <c r="O43" i="395"/>
  <c r="AC51" i="395"/>
  <c r="V30" i="395"/>
  <c r="AJ32" i="395"/>
  <c r="AE33" i="395"/>
  <c r="V38" i="395"/>
  <c r="AL38" i="395"/>
  <c r="O41" i="395"/>
  <c r="AE41" i="395"/>
  <c r="X57" i="395"/>
  <c r="AA46" i="395"/>
  <c r="AE46" i="395"/>
  <c r="AC30" i="395"/>
  <c r="O36" i="395"/>
  <c r="AE44" i="395"/>
  <c r="AL30" i="395"/>
  <c r="O33" i="395"/>
  <c r="AC35" i="395"/>
  <c r="AJ40" i="395"/>
  <c r="O44" i="395"/>
  <c r="AF44" i="395"/>
  <c r="O30" i="395"/>
  <c r="AE30" i="395"/>
  <c r="AM30" i="395"/>
  <c r="R31" i="395"/>
  <c r="AC32" i="395"/>
  <c r="X33" i="395"/>
  <c r="AF33" i="395"/>
  <c r="V35" i="395"/>
  <c r="AL35" i="395"/>
  <c r="Q36" i="395"/>
  <c r="Y36" i="395"/>
  <c r="AJ37" i="395"/>
  <c r="O38" i="395"/>
  <c r="AE38" i="395"/>
  <c r="AM38" i="395"/>
  <c r="AC40" i="395"/>
  <c r="X41" i="395"/>
  <c r="AF41" i="395"/>
  <c r="Q43" i="395"/>
  <c r="AJ43" i="395"/>
  <c r="AG44" i="395"/>
  <c r="X45" i="395"/>
  <c r="T45" i="395"/>
  <c r="V46" i="395"/>
  <c r="AF46" i="395"/>
  <c r="R48" i="395"/>
  <c r="Q48" i="395"/>
  <c r="O48" i="395"/>
  <c r="M48" i="395"/>
  <c r="AL48" i="395"/>
  <c r="O50" i="395"/>
  <c r="M50" i="395"/>
  <c r="S50" i="395"/>
  <c r="AE51" i="395"/>
  <c r="Y53" i="395"/>
  <c r="Z53" i="395"/>
  <c r="X53" i="395"/>
  <c r="V53" i="395"/>
  <c r="T55" i="395"/>
  <c r="Y55" i="395"/>
  <c r="X55" i="395"/>
  <c r="V55" i="395"/>
  <c r="X30" i="395"/>
  <c r="AF30" i="395"/>
  <c r="AN30" i="395"/>
  <c r="S31" i="395"/>
  <c r="AA31" i="395"/>
  <c r="V32" i="395"/>
  <c r="AL32" i="395"/>
  <c r="Q33" i="395"/>
  <c r="Y33" i="395"/>
  <c r="AG33" i="395"/>
  <c r="O35" i="395"/>
  <c r="AE35" i="395"/>
  <c r="AM35" i="395"/>
  <c r="R36" i="395"/>
  <c r="Z36" i="395"/>
  <c r="AH36" i="395"/>
  <c r="AC37" i="395"/>
  <c r="X38" i="395"/>
  <c r="AF38" i="395"/>
  <c r="AN38" i="395"/>
  <c r="V40" i="395"/>
  <c r="AL40" i="395"/>
  <c r="Q41" i="395"/>
  <c r="Y41" i="395"/>
  <c r="AG41" i="395"/>
  <c r="S43" i="395"/>
  <c r="Q44" i="395"/>
  <c r="AH44" i="395"/>
  <c r="V45" i="395"/>
  <c r="AG46" i="395"/>
  <c r="V47" i="395"/>
  <c r="T47" i="395"/>
  <c r="Z47" i="395"/>
  <c r="AN48" i="395"/>
  <c r="Z55" i="395"/>
  <c r="M64" i="395"/>
  <c r="S64" i="395"/>
  <c r="Q64" i="395"/>
  <c r="R64" i="395"/>
  <c r="O64" i="395"/>
  <c r="AC64" i="395"/>
  <c r="AA64" i="395"/>
  <c r="AG64" i="395"/>
  <c r="AF64" i="395"/>
  <c r="AE64" i="395"/>
  <c r="O31" i="395"/>
  <c r="V33" i="395"/>
  <c r="AC38" i="395"/>
  <c r="AL45" i="395"/>
  <c r="AC46" i="395"/>
  <c r="AN47" i="395"/>
  <c r="AJ48" i="395"/>
  <c r="O56" i="395"/>
  <c r="M56" i="395"/>
  <c r="S56" i="395"/>
  <c r="Q56" i="395"/>
  <c r="Q31" i="395"/>
  <c r="X36" i="395"/>
  <c r="AM45" i="395"/>
  <c r="AM32" i="395"/>
  <c r="AL37" i="395"/>
  <c r="Y38" i="395"/>
  <c r="AE40" i="395"/>
  <c r="AM40" i="395"/>
  <c r="R41" i="395"/>
  <c r="AL43" i="395"/>
  <c r="R44" i="395"/>
  <c r="S46" i="395"/>
  <c r="O46" i="395"/>
  <c r="X46" i="395"/>
  <c r="AG48" i="395"/>
  <c r="AE48" i="395"/>
  <c r="AC48" i="395"/>
  <c r="AF50" i="395"/>
  <c r="AE50" i="395"/>
  <c r="AC50" i="395"/>
  <c r="AA50" i="395"/>
  <c r="AJ55" i="395"/>
  <c r="AN55" i="395"/>
  <c r="AM55" i="395"/>
  <c r="Q30" i="395"/>
  <c r="Y30" i="395"/>
  <c r="AE32" i="395"/>
  <c r="R33" i="395"/>
  <c r="X35" i="395"/>
  <c r="AF35" i="395"/>
  <c r="Q38" i="395"/>
  <c r="AM43" i="395"/>
  <c r="S44" i="395"/>
  <c r="AA44" i="395"/>
  <c r="Y45" i="395"/>
  <c r="AH45" i="395"/>
  <c r="M49" i="395"/>
  <c r="R49" i="395"/>
  <c r="AJ49" i="395"/>
  <c r="AH49" i="395"/>
  <c r="AN49" i="395"/>
  <c r="Z51" i="395"/>
  <c r="Y51" i="395"/>
  <c r="X51" i="395"/>
  <c r="V51" i="395"/>
  <c r="X49" i="395"/>
  <c r="AL51" i="395"/>
  <c r="Q52" i="395"/>
  <c r="AG52" i="395"/>
  <c r="AE53" i="395"/>
  <c r="AN53" i="395"/>
  <c r="S55" i="395"/>
  <c r="Q58" i="395"/>
  <c r="M58" i="395"/>
  <c r="T60" i="395"/>
  <c r="X60" i="395"/>
  <c r="Z49" i="395"/>
  <c r="AA52" i="395"/>
  <c r="AH53" i="395"/>
  <c r="M55" i="395"/>
  <c r="AA56" i="395"/>
  <c r="AL57" i="395"/>
  <c r="AH57" i="395"/>
  <c r="O61" i="395"/>
  <c r="S61" i="395"/>
  <c r="AH62" i="395"/>
  <c r="AN62" i="395"/>
  <c r="AL62" i="395"/>
  <c r="AA53" i="395"/>
  <c r="AC56" i="395"/>
  <c r="S57" i="395"/>
  <c r="S58" i="395"/>
  <c r="Z60" i="395"/>
  <c r="AJ60" i="395"/>
  <c r="AN60" i="395"/>
  <c r="Q61" i="395"/>
  <c r="AM52" i="395"/>
  <c r="AM57" i="395"/>
  <c r="AG58" i="395"/>
  <c r="AC58" i="395"/>
  <c r="R61" i="395"/>
  <c r="AE61" i="395"/>
  <c r="AC61" i="395"/>
  <c r="AA61" i="395"/>
  <c r="AM62" i="395"/>
  <c r="AK74" i="394"/>
  <c r="AI74" i="394"/>
  <c r="AM74" i="394" s="1"/>
  <c r="AD74" i="394"/>
  <c r="AB74" i="394"/>
  <c r="AG74" i="394" s="1"/>
  <c r="W74" i="394"/>
  <c r="U74" i="394"/>
  <c r="Y74" i="394" s="1"/>
  <c r="P74" i="394"/>
  <c r="N74" i="394"/>
  <c r="Q74" i="394" s="1"/>
  <c r="AM73" i="394"/>
  <c r="AK73" i="394"/>
  <c r="AI73" i="394"/>
  <c r="AL73" i="394" s="1"/>
  <c r="AD73" i="394"/>
  <c r="AB73" i="394"/>
  <c r="AA73" i="394" s="1"/>
  <c r="W73" i="394"/>
  <c r="U73" i="394"/>
  <c r="V73" i="394" s="1"/>
  <c r="R73" i="394"/>
  <c r="P73" i="394"/>
  <c r="O73" i="394"/>
  <c r="N73" i="394"/>
  <c r="S73" i="394" s="1"/>
  <c r="M73" i="394"/>
  <c r="AN72" i="394"/>
  <c r="AK72" i="394"/>
  <c r="AI72" i="394"/>
  <c r="AM72" i="394" s="1"/>
  <c r="AD72" i="394"/>
  <c r="AB72" i="394"/>
  <c r="AA72" i="394" s="1"/>
  <c r="W72" i="394"/>
  <c r="U72" i="394"/>
  <c r="X72" i="394" s="1"/>
  <c r="P72" i="394"/>
  <c r="N72" i="394"/>
  <c r="S72" i="394" s="1"/>
  <c r="AK71" i="394"/>
  <c r="AI71" i="394"/>
  <c r="AN71" i="394" s="1"/>
  <c r="AD71" i="394"/>
  <c r="AB71" i="394"/>
  <c r="AF71" i="394" s="1"/>
  <c r="W71" i="394"/>
  <c r="U71" i="394"/>
  <c r="X71" i="394" s="1"/>
  <c r="S71" i="394"/>
  <c r="Q71" i="394"/>
  <c r="P71" i="394"/>
  <c r="N71" i="394"/>
  <c r="M71" i="394" s="1"/>
  <c r="AN70" i="394"/>
  <c r="AK70" i="394"/>
  <c r="AJ70" i="394"/>
  <c r="AI70" i="394"/>
  <c r="AH70" i="394" s="1"/>
  <c r="AF70" i="394"/>
  <c r="AD70" i="394"/>
  <c r="AB70" i="394"/>
  <c r="AC70" i="394" s="1"/>
  <c r="W70" i="394"/>
  <c r="U70" i="394"/>
  <c r="Z70" i="394" s="1"/>
  <c r="T70" i="394"/>
  <c r="P70" i="394"/>
  <c r="N70" i="394"/>
  <c r="M70" i="394" s="1"/>
  <c r="AK69" i="394"/>
  <c r="AI69" i="394"/>
  <c r="AH69" i="394" s="1"/>
  <c r="AD69" i="394"/>
  <c r="AB69" i="394"/>
  <c r="AC69" i="394" s="1"/>
  <c r="W69" i="394"/>
  <c r="U69" i="394"/>
  <c r="Z69" i="394" s="1"/>
  <c r="P69" i="394"/>
  <c r="N69" i="394"/>
  <c r="R69" i="394" s="1"/>
  <c r="AK67" i="394"/>
  <c r="AI67" i="394"/>
  <c r="AM67" i="394" s="1"/>
  <c r="AD67" i="394"/>
  <c r="AB67" i="394"/>
  <c r="AE67" i="394" s="1"/>
  <c r="AA67" i="394"/>
  <c r="W67" i="394"/>
  <c r="U67" i="394"/>
  <c r="T67" i="394" s="1"/>
  <c r="P67" i="394"/>
  <c r="N67" i="394"/>
  <c r="O67" i="394" s="1"/>
  <c r="AK66" i="394"/>
  <c r="AI66" i="394"/>
  <c r="AJ66" i="394" s="1"/>
  <c r="AG66" i="394"/>
  <c r="AF66" i="394"/>
  <c r="AE66" i="394"/>
  <c r="AD66" i="394"/>
  <c r="AB66" i="394"/>
  <c r="AA66" i="394" s="1"/>
  <c r="W66" i="394"/>
  <c r="U66" i="394"/>
  <c r="T66" i="394" s="1"/>
  <c r="P66" i="394"/>
  <c r="N66" i="394"/>
  <c r="R66" i="394" s="1"/>
  <c r="AK65" i="394"/>
  <c r="AI65" i="394"/>
  <c r="AH65" i="394" s="1"/>
  <c r="AD65" i="394"/>
  <c r="AB65" i="394"/>
  <c r="AG65" i="394" s="1"/>
  <c r="W65" i="394"/>
  <c r="U65" i="394"/>
  <c r="Y65" i="394" s="1"/>
  <c r="P65" i="394"/>
  <c r="N65" i="394"/>
  <c r="Q65" i="394" s="1"/>
  <c r="AK64" i="394"/>
  <c r="AI64" i="394"/>
  <c r="AL64" i="394" s="1"/>
  <c r="AD64" i="394"/>
  <c r="AB64" i="394"/>
  <c r="AA64" i="394" s="1"/>
  <c r="W64" i="394"/>
  <c r="U64" i="394"/>
  <c r="V64" i="394" s="1"/>
  <c r="P64" i="394"/>
  <c r="N64" i="394"/>
  <c r="M64" i="394" s="1"/>
  <c r="AN63" i="394"/>
  <c r="AK63" i="394"/>
  <c r="AI63" i="394"/>
  <c r="AJ63" i="394" s="1"/>
  <c r="AD63" i="394"/>
  <c r="AB63" i="394"/>
  <c r="AA63" i="394" s="1"/>
  <c r="Y63" i="394"/>
  <c r="X63" i="394"/>
  <c r="W63" i="394"/>
  <c r="U63" i="394"/>
  <c r="T63" i="394" s="1"/>
  <c r="P63" i="394"/>
  <c r="N63" i="394"/>
  <c r="S63" i="394" s="1"/>
  <c r="AK62" i="394"/>
  <c r="AI62" i="394"/>
  <c r="AN62" i="394" s="1"/>
  <c r="AG62" i="394"/>
  <c r="AD62" i="394"/>
  <c r="AB62" i="394"/>
  <c r="AF62" i="394" s="1"/>
  <c r="W62" i="394"/>
  <c r="U62" i="394"/>
  <c r="X62" i="394" s="1"/>
  <c r="P62" i="394"/>
  <c r="N62" i="394"/>
  <c r="M62" i="394" s="1"/>
  <c r="AK60" i="394"/>
  <c r="AI60" i="394"/>
  <c r="AH60" i="394" s="1"/>
  <c r="AD60" i="394"/>
  <c r="AB60" i="394"/>
  <c r="AC60" i="394" s="1"/>
  <c r="X60" i="394"/>
  <c r="W60" i="394"/>
  <c r="U60" i="394"/>
  <c r="T60" i="394" s="1"/>
  <c r="P60" i="394"/>
  <c r="N60" i="394"/>
  <c r="M60" i="394" s="1"/>
  <c r="AK59" i="394"/>
  <c r="AI59" i="394"/>
  <c r="AH59" i="394" s="1"/>
  <c r="AD59" i="394"/>
  <c r="AB59" i="394"/>
  <c r="AG59" i="394" s="1"/>
  <c r="W59" i="394"/>
  <c r="U59" i="394"/>
  <c r="Z59" i="394" s="1"/>
  <c r="P59" i="394"/>
  <c r="N59" i="394"/>
  <c r="R59" i="394" s="1"/>
  <c r="AN58" i="394"/>
  <c r="AK58" i="394"/>
  <c r="AI58" i="394"/>
  <c r="AM58" i="394" s="1"/>
  <c r="AD58" i="394"/>
  <c r="AB58" i="394"/>
  <c r="AE58" i="394" s="1"/>
  <c r="W58" i="394"/>
  <c r="U58" i="394"/>
  <c r="T58" i="394" s="1"/>
  <c r="P58" i="394"/>
  <c r="N58" i="394"/>
  <c r="O58" i="394" s="1"/>
  <c r="AK57" i="394"/>
  <c r="AI57" i="394"/>
  <c r="AJ57" i="394" s="1"/>
  <c r="AF57" i="394"/>
  <c r="AE57" i="394"/>
  <c r="AD57" i="394"/>
  <c r="AC57" i="394"/>
  <c r="AB57" i="394"/>
  <c r="AG57" i="394" s="1"/>
  <c r="W57" i="394"/>
  <c r="U57" i="394"/>
  <c r="T57" i="394" s="1"/>
  <c r="S57" i="394"/>
  <c r="P57" i="394"/>
  <c r="N57" i="394"/>
  <c r="O57" i="394" s="1"/>
  <c r="AL56" i="394"/>
  <c r="AK56" i="394"/>
  <c r="AI56" i="394"/>
  <c r="AN56" i="394" s="1"/>
  <c r="AD56" i="394"/>
  <c r="AB56" i="394"/>
  <c r="AG56" i="394" s="1"/>
  <c r="W56" i="394"/>
  <c r="U56" i="394"/>
  <c r="Y56" i="394" s="1"/>
  <c r="P56" i="394"/>
  <c r="O56" i="394"/>
  <c r="N56" i="394"/>
  <c r="Q56" i="394" s="1"/>
  <c r="AK55" i="394"/>
  <c r="AI55" i="394"/>
  <c r="AL55" i="394" s="1"/>
  <c r="AD55" i="394"/>
  <c r="AB55" i="394"/>
  <c r="AA55" i="394" s="1"/>
  <c r="W55" i="394"/>
  <c r="U55" i="394"/>
  <c r="V55" i="394" s="1"/>
  <c r="Q55" i="394"/>
  <c r="P55" i="394"/>
  <c r="O55" i="394"/>
  <c r="N55" i="394"/>
  <c r="S55" i="394" s="1"/>
  <c r="M55" i="394"/>
  <c r="AK54" i="394"/>
  <c r="AI54" i="394"/>
  <c r="AH54" i="394" s="1"/>
  <c r="AD54" i="394"/>
  <c r="AB54" i="394"/>
  <c r="AC54" i="394" s="1"/>
  <c r="W54" i="394"/>
  <c r="U54" i="394"/>
  <c r="Z54" i="394" s="1"/>
  <c r="S54" i="394"/>
  <c r="Q54" i="394"/>
  <c r="P54" i="394"/>
  <c r="N54" i="394"/>
  <c r="R54" i="394" s="1"/>
  <c r="M54" i="394"/>
  <c r="AK53" i="394"/>
  <c r="AI53" i="394"/>
  <c r="AM53" i="394" s="1"/>
  <c r="AF53" i="394"/>
  <c r="AD53" i="394"/>
  <c r="AB53" i="394"/>
  <c r="AE53" i="394" s="1"/>
  <c r="W53" i="394"/>
  <c r="U53" i="394"/>
  <c r="T53" i="394" s="1"/>
  <c r="P53" i="394"/>
  <c r="N53" i="394"/>
  <c r="O53" i="394" s="1"/>
  <c r="AK52" i="394"/>
  <c r="AI52" i="394"/>
  <c r="AJ52" i="394" s="1"/>
  <c r="AD52" i="394"/>
  <c r="AB52" i="394"/>
  <c r="AA52" i="394" s="1"/>
  <c r="W52" i="394"/>
  <c r="U52" i="394"/>
  <c r="T52" i="394" s="1"/>
  <c r="Q52" i="394"/>
  <c r="P52" i="394"/>
  <c r="N52" i="394"/>
  <c r="M52" i="394" s="1"/>
  <c r="AK51" i="394"/>
  <c r="AI51" i="394"/>
  <c r="AH51" i="394" s="1"/>
  <c r="AD51" i="394"/>
  <c r="AB51" i="394"/>
  <c r="AG51" i="394" s="1"/>
  <c r="W51" i="394"/>
  <c r="U51" i="394"/>
  <c r="Y51" i="394" s="1"/>
  <c r="P51" i="394"/>
  <c r="N51" i="394"/>
  <c r="Q51" i="394" s="1"/>
  <c r="AK50" i="394"/>
  <c r="AI50" i="394"/>
  <c r="AL50" i="394" s="1"/>
  <c r="AD50" i="394"/>
  <c r="AB50" i="394"/>
  <c r="AA50" i="394" s="1"/>
  <c r="W50" i="394"/>
  <c r="U50" i="394"/>
  <c r="V50" i="394" s="1"/>
  <c r="P50" i="394"/>
  <c r="N50" i="394"/>
  <c r="M50" i="394" s="1"/>
  <c r="AK49" i="394"/>
  <c r="AI49" i="394"/>
  <c r="AJ49" i="394" s="1"/>
  <c r="AD49" i="394"/>
  <c r="AB49" i="394"/>
  <c r="AA49" i="394" s="1"/>
  <c r="W49" i="394"/>
  <c r="U49" i="394"/>
  <c r="T49" i="394" s="1"/>
  <c r="P49" i="394"/>
  <c r="N49" i="394"/>
  <c r="S49" i="394" s="1"/>
  <c r="AK47" i="394"/>
  <c r="AI47" i="394"/>
  <c r="AN47" i="394" s="1"/>
  <c r="AD47" i="394"/>
  <c r="AB47" i="394"/>
  <c r="AF47" i="394" s="1"/>
  <c r="Y47" i="394"/>
  <c r="W47" i="394"/>
  <c r="V47" i="394"/>
  <c r="U47" i="394"/>
  <c r="X47" i="394" s="1"/>
  <c r="P47" i="394"/>
  <c r="N47" i="394"/>
  <c r="M47" i="394" s="1"/>
  <c r="AL46" i="394"/>
  <c r="AK46" i="394"/>
  <c r="AJ46" i="394"/>
  <c r="AI46" i="394"/>
  <c r="AH46" i="394" s="1"/>
  <c r="AD46" i="394"/>
  <c r="AB46" i="394"/>
  <c r="AC46" i="394" s="1"/>
  <c r="W46" i="394"/>
  <c r="U46" i="394"/>
  <c r="T46" i="394" s="1"/>
  <c r="P46" i="394"/>
  <c r="N46" i="394"/>
  <c r="M46" i="394" s="1"/>
  <c r="AK45" i="394"/>
  <c r="AI45" i="394"/>
  <c r="AH45" i="394" s="1"/>
  <c r="AD45" i="394"/>
  <c r="AB45" i="394"/>
  <c r="AG45" i="394" s="1"/>
  <c r="W45" i="394"/>
  <c r="U45" i="394"/>
  <c r="Z45" i="394" s="1"/>
  <c r="P45" i="394"/>
  <c r="N45" i="394"/>
  <c r="R45" i="394" s="1"/>
  <c r="M45" i="394"/>
  <c r="AN43" i="394"/>
  <c r="AK43" i="394"/>
  <c r="AI43" i="394"/>
  <c r="AM43" i="394" s="1"/>
  <c r="AF43" i="394"/>
  <c r="AD43" i="394"/>
  <c r="AC43" i="394"/>
  <c r="AB43" i="394"/>
  <c r="AE43" i="394" s="1"/>
  <c r="W43" i="394"/>
  <c r="U43" i="394"/>
  <c r="T43" i="394" s="1"/>
  <c r="P43" i="394"/>
  <c r="N43" i="394"/>
  <c r="O43" i="394" s="1"/>
  <c r="AK42" i="394"/>
  <c r="AI42" i="394"/>
  <c r="AJ42" i="394" s="1"/>
  <c r="AF42" i="394"/>
  <c r="AE42" i="394"/>
  <c r="AD42" i="394"/>
  <c r="AC42" i="394"/>
  <c r="AB42" i="394"/>
  <c r="AG42" i="394" s="1"/>
  <c r="AA42" i="394"/>
  <c r="W42" i="394"/>
  <c r="U42" i="394"/>
  <c r="T42" i="394" s="1"/>
  <c r="P42" i="394"/>
  <c r="N42" i="394"/>
  <c r="O42" i="394" s="1"/>
  <c r="AL40" i="394"/>
  <c r="AK40" i="394"/>
  <c r="AI40" i="394"/>
  <c r="AN40" i="394" s="1"/>
  <c r="AD40" i="394"/>
  <c r="AB40" i="394"/>
  <c r="AG40" i="394" s="1"/>
  <c r="W40" i="394"/>
  <c r="U40" i="394"/>
  <c r="Y40" i="394" s="1"/>
  <c r="P40" i="394"/>
  <c r="N40" i="394"/>
  <c r="Q40" i="394" s="1"/>
  <c r="AM39" i="394"/>
  <c r="AK39" i="394"/>
  <c r="AJ39" i="394"/>
  <c r="AI39" i="394"/>
  <c r="AL39" i="394" s="1"/>
  <c r="AD39" i="394"/>
  <c r="AB39" i="394"/>
  <c r="AA39" i="394" s="1"/>
  <c r="W39" i="394"/>
  <c r="U39" i="394"/>
  <c r="V39" i="394" s="1"/>
  <c r="P39" i="394"/>
  <c r="N39" i="394"/>
  <c r="S39" i="394" s="1"/>
  <c r="AK38" i="394"/>
  <c r="AI38" i="394"/>
  <c r="AH38" i="394" s="1"/>
  <c r="AD38" i="394"/>
  <c r="AB38" i="394"/>
  <c r="AA38" i="394" s="1"/>
  <c r="W38" i="394"/>
  <c r="U38" i="394"/>
  <c r="Z38" i="394" s="1"/>
  <c r="T38" i="394"/>
  <c r="P38" i="394"/>
  <c r="N38" i="394"/>
  <c r="S38" i="394" s="1"/>
  <c r="AK37" i="394"/>
  <c r="AI37" i="394"/>
  <c r="AL37" i="394" s="1"/>
  <c r="AG37" i="394"/>
  <c r="AD37" i="394"/>
  <c r="AB37" i="394"/>
  <c r="AC37" i="394" s="1"/>
  <c r="W37" i="394"/>
  <c r="U37" i="394"/>
  <c r="Z37" i="394" s="1"/>
  <c r="P37" i="394"/>
  <c r="N37" i="394"/>
  <c r="M37" i="394" s="1"/>
  <c r="AK35" i="394"/>
  <c r="AI35" i="394"/>
  <c r="AH35" i="394" s="1"/>
  <c r="AD35" i="394"/>
  <c r="AB35" i="394"/>
  <c r="AA35" i="394" s="1"/>
  <c r="W35" i="394"/>
  <c r="U35" i="394"/>
  <c r="T35" i="394" s="1"/>
  <c r="P35" i="394"/>
  <c r="N35" i="394"/>
  <c r="S35" i="394" s="1"/>
  <c r="AK34" i="394"/>
  <c r="AI34" i="394"/>
  <c r="AN34" i="394" s="1"/>
  <c r="AD34" i="394"/>
  <c r="AB34" i="394"/>
  <c r="AF34" i="394" s="1"/>
  <c r="W34" i="394"/>
  <c r="U34" i="394"/>
  <c r="X34" i="394" s="1"/>
  <c r="P34" i="394"/>
  <c r="N34" i="394"/>
  <c r="O34" i="394" s="1"/>
  <c r="AK33" i="394"/>
  <c r="AI33" i="394"/>
  <c r="AJ33" i="394" s="1"/>
  <c r="AD33" i="394"/>
  <c r="AB33" i="394"/>
  <c r="AG33" i="394" s="1"/>
  <c r="W33" i="394"/>
  <c r="U33" i="394"/>
  <c r="T33" i="394" s="1"/>
  <c r="P33" i="394"/>
  <c r="N33" i="394"/>
  <c r="M33" i="394" s="1"/>
  <c r="AK32" i="394"/>
  <c r="AI32" i="394"/>
  <c r="AH32" i="394" s="1"/>
  <c r="AD32" i="394"/>
  <c r="AB32" i="394"/>
  <c r="AA32" i="394" s="1"/>
  <c r="W32" i="394"/>
  <c r="U32" i="394"/>
  <c r="Z32" i="394" s="1"/>
  <c r="S32" i="394"/>
  <c r="P32" i="394"/>
  <c r="N32" i="394"/>
  <c r="R32" i="394" s="1"/>
  <c r="AK31" i="394"/>
  <c r="AI31" i="394"/>
  <c r="AL31" i="394" s="1"/>
  <c r="AD31" i="394"/>
  <c r="AB31" i="394"/>
  <c r="AC31" i="394" s="1"/>
  <c r="W31" i="394"/>
  <c r="U31" i="394"/>
  <c r="T31" i="394" s="1"/>
  <c r="R31" i="394"/>
  <c r="Q31" i="394"/>
  <c r="P31" i="394"/>
  <c r="O31" i="394"/>
  <c r="N31" i="394"/>
  <c r="M31" i="394" s="1"/>
  <c r="AK30" i="394"/>
  <c r="AI30" i="394"/>
  <c r="AH30" i="394" s="1"/>
  <c r="AD30" i="394"/>
  <c r="AB30" i="394"/>
  <c r="AA30" i="394" s="1"/>
  <c r="W30" i="394"/>
  <c r="U30" i="394"/>
  <c r="T30" i="394" s="1"/>
  <c r="P30" i="394"/>
  <c r="N30" i="394"/>
  <c r="S30" i="394" s="1"/>
  <c r="L18" i="394"/>
  <c r="L17" i="394"/>
  <c r="L15" i="394"/>
  <c r="L14" i="394"/>
  <c r="L13" i="394"/>
  <c r="L12" i="394"/>
  <c r="C16" i="392"/>
  <c r="C10" i="392"/>
  <c r="B26" i="392"/>
  <c r="AK35" i="392"/>
  <c r="AI35" i="392"/>
  <c r="AN35" i="392" s="1"/>
  <c r="AD35" i="392"/>
  <c r="AB35" i="392"/>
  <c r="AF35" i="392" s="1"/>
  <c r="W35" i="392"/>
  <c r="U35" i="392"/>
  <c r="X35" i="392" s="1"/>
  <c r="P35" i="392"/>
  <c r="N35" i="392"/>
  <c r="O35" i="392" s="1"/>
  <c r="AK34" i="392"/>
  <c r="AI34" i="392"/>
  <c r="AJ34" i="392" s="1"/>
  <c r="AD34" i="392"/>
  <c r="AB34" i="392"/>
  <c r="AC34" i="392" s="1"/>
  <c r="W34" i="392"/>
  <c r="U34" i="392"/>
  <c r="T34" i="392" s="1"/>
  <c r="P34" i="392"/>
  <c r="N34" i="392"/>
  <c r="M34" i="392" s="1"/>
  <c r="AK33" i="392"/>
  <c r="AI33" i="392"/>
  <c r="AH33" i="392" s="1"/>
  <c r="AD33" i="392"/>
  <c r="AB33" i="392"/>
  <c r="AG33" i="392" s="1"/>
  <c r="W33" i="392"/>
  <c r="U33" i="392"/>
  <c r="Z33" i="392" s="1"/>
  <c r="P33" i="392"/>
  <c r="N33" i="392"/>
  <c r="R33" i="392" s="1"/>
  <c r="AK32" i="392"/>
  <c r="AI32" i="392"/>
  <c r="AM32" i="392" s="1"/>
  <c r="AD32" i="392"/>
  <c r="AB32" i="392"/>
  <c r="AE32" i="392" s="1"/>
  <c r="W32" i="392"/>
  <c r="U32" i="392"/>
  <c r="T32" i="392" s="1"/>
  <c r="P32" i="392"/>
  <c r="N32" i="392"/>
  <c r="O32" i="392" s="1"/>
  <c r="B27" i="392"/>
  <c r="C1" i="394" a="1"/>
  <c r="AC30" i="394" l="1"/>
  <c r="O39" i="394"/>
  <c r="AH53" i="394"/>
  <c r="M59" i="394"/>
  <c r="V62" i="394"/>
  <c r="Z63" i="394"/>
  <c r="X67" i="394"/>
  <c r="AG31" i="394"/>
  <c r="S66" i="394"/>
  <c r="X74" i="394"/>
  <c r="AJ55" i="394"/>
  <c r="AC58" i="394"/>
  <c r="S31" i="394"/>
  <c r="V46" i="394"/>
  <c r="AN49" i="394"/>
  <c r="AC52" i="394"/>
  <c r="Y62" i="394"/>
  <c r="AJ32" i="394"/>
  <c r="AJ40" i="394"/>
  <c r="AG47" i="394"/>
  <c r="X49" i="394"/>
  <c r="AG54" i="394"/>
  <c r="R55" i="394"/>
  <c r="AM55" i="394"/>
  <c r="AF58" i="394"/>
  <c r="V60" i="394"/>
  <c r="AL60" i="394"/>
  <c r="V63" i="394"/>
  <c r="V49" i="394"/>
  <c r="AJ30" i="394"/>
  <c r="AC33" i="394"/>
  <c r="R34" i="394"/>
  <c r="R39" i="394"/>
  <c r="S34" i="394"/>
  <c r="AA34" i="392"/>
  <c r="AL30" i="394"/>
  <c r="AF33" i="394"/>
  <c r="T37" i="394"/>
  <c r="O40" i="394"/>
  <c r="X46" i="394"/>
  <c r="Y49" i="394"/>
  <c r="O52" i="394"/>
  <c r="AE52" i="394"/>
  <c r="AC53" i="394"/>
  <c r="AJ56" i="394"/>
  <c r="AA57" i="394"/>
  <c r="AE62" i="394"/>
  <c r="AL63" i="394"/>
  <c r="AC66" i="394"/>
  <c r="R74" i="394"/>
  <c r="S42" i="394"/>
  <c r="Q69" i="394"/>
  <c r="Q39" i="394"/>
  <c r="AJ60" i="394"/>
  <c r="AA31" i="394"/>
  <c r="AH33" i="394"/>
  <c r="M39" i="394"/>
  <c r="Z49" i="394"/>
  <c r="M69" i="394"/>
  <c r="T74" i="394"/>
  <c r="AC64" i="394"/>
  <c r="V53" i="394"/>
  <c r="X56" i="394"/>
  <c r="AM30" i="394"/>
  <c r="AA33" i="394"/>
  <c r="AL33" i="394"/>
  <c r="M35" i="394"/>
  <c r="AC39" i="394"/>
  <c r="M40" i="394"/>
  <c r="Z40" i="394"/>
  <c r="AM40" i="394"/>
  <c r="AH43" i="394"/>
  <c r="Q45" i="394"/>
  <c r="Y46" i="394"/>
  <c r="AN46" i="394"/>
  <c r="AA47" i="394"/>
  <c r="Q50" i="394"/>
  <c r="AE50" i="394"/>
  <c r="X51" i="394"/>
  <c r="AL51" i="394"/>
  <c r="R52" i="394"/>
  <c r="AF52" i="394"/>
  <c r="AC55" i="394"/>
  <c r="M56" i="394"/>
  <c r="Z56" i="394"/>
  <c r="AM56" i="394"/>
  <c r="AH58" i="394"/>
  <c r="Q59" i="394"/>
  <c r="Y60" i="394"/>
  <c r="AN60" i="394"/>
  <c r="AA62" i="394"/>
  <c r="Q64" i="394"/>
  <c r="AE64" i="394"/>
  <c r="X65" i="394"/>
  <c r="AL65" i="394"/>
  <c r="AC67" i="394"/>
  <c r="AE69" i="394"/>
  <c r="Y71" i="394"/>
  <c r="AH73" i="394"/>
  <c r="AC50" i="394"/>
  <c r="O64" i="394"/>
  <c r="Z31" i="394"/>
  <c r="M34" i="394"/>
  <c r="Y34" i="394"/>
  <c r="X37" i="394"/>
  <c r="AM37" i="394"/>
  <c r="X38" i="394"/>
  <c r="Z46" i="394"/>
  <c r="R50" i="394"/>
  <c r="AG50" i="394"/>
  <c r="Z51" i="394"/>
  <c r="AM51" i="394"/>
  <c r="S52" i="394"/>
  <c r="AG52" i="394"/>
  <c r="X53" i="394"/>
  <c r="Z60" i="394"/>
  <c r="R64" i="394"/>
  <c r="AG64" i="394"/>
  <c r="Z65" i="394"/>
  <c r="AM65" i="394"/>
  <c r="AG69" i="394"/>
  <c r="O71" i="394"/>
  <c r="AA71" i="394"/>
  <c r="AJ65" i="394"/>
  <c r="Z34" i="394"/>
  <c r="Y37" i="394"/>
  <c r="AN37" i="394"/>
  <c r="AE39" i="394"/>
  <c r="S50" i="394"/>
  <c r="AN51" i="394"/>
  <c r="Z53" i="394"/>
  <c r="AE55" i="394"/>
  <c r="S64" i="394"/>
  <c r="AN65" i="394"/>
  <c r="AF67" i="394"/>
  <c r="V71" i="394"/>
  <c r="V37" i="394"/>
  <c r="Y38" i="394"/>
  <c r="T32" i="394"/>
  <c r="AA34" i="394"/>
  <c r="AA37" i="394"/>
  <c r="AG39" i="394"/>
  <c r="AH40" i="394"/>
  <c r="Q42" i="394"/>
  <c r="AA43" i="394"/>
  <c r="AL43" i="394"/>
  <c r="Y45" i="394"/>
  <c r="T47" i="394"/>
  <c r="AE47" i="394"/>
  <c r="AL49" i="394"/>
  <c r="AE54" i="394"/>
  <c r="AG55" i="394"/>
  <c r="AH56" i="394"/>
  <c r="Q57" i="394"/>
  <c r="AA58" i="394"/>
  <c r="AL58" i="394"/>
  <c r="Y59" i="394"/>
  <c r="T62" i="394"/>
  <c r="AG67" i="394"/>
  <c r="S69" i="394"/>
  <c r="AC35" i="394"/>
  <c r="O50" i="394"/>
  <c r="AJ51" i="394"/>
  <c r="Z33" i="394"/>
  <c r="V38" i="394"/>
  <c r="X40" i="394"/>
  <c r="Q34" i="394"/>
  <c r="Q37" i="394"/>
  <c r="T40" i="394"/>
  <c r="AA45" i="394"/>
  <c r="AF51" i="394"/>
  <c r="T56" i="394"/>
  <c r="AA59" i="394"/>
  <c r="AH67" i="394"/>
  <c r="O33" i="394"/>
  <c r="AJ35" i="394"/>
  <c r="O51" i="394"/>
  <c r="O65" i="394"/>
  <c r="AJ74" i="394"/>
  <c r="AJ38" i="394"/>
  <c r="AM31" i="394"/>
  <c r="S37" i="394"/>
  <c r="R42" i="394"/>
  <c r="V43" i="394"/>
  <c r="AC45" i="394"/>
  <c r="O47" i="394"/>
  <c r="AM49" i="394"/>
  <c r="AH50" i="394"/>
  <c r="AF54" i="394"/>
  <c r="R57" i="394"/>
  <c r="V58" i="394"/>
  <c r="AC59" i="394"/>
  <c r="O62" i="394"/>
  <c r="AM63" i="394"/>
  <c r="AH64" i="394"/>
  <c r="M66" i="394"/>
  <c r="Z67" i="394"/>
  <c r="AF69" i="394"/>
  <c r="V70" i="394"/>
  <c r="T72" i="394"/>
  <c r="AH72" i="394"/>
  <c r="Y73" i="394"/>
  <c r="AN31" i="394"/>
  <c r="AL35" i="394"/>
  <c r="AN74" i="394"/>
  <c r="AN30" i="394"/>
  <c r="V31" i="394"/>
  <c r="AE31" i="394"/>
  <c r="M32" i="394"/>
  <c r="V33" i="394"/>
  <c r="AM33" i="394"/>
  <c r="T34" i="394"/>
  <c r="AG34" i="394"/>
  <c r="AM35" i="394"/>
  <c r="AE37" i="394"/>
  <c r="AM38" i="394"/>
  <c r="AH39" i="394"/>
  <c r="X43" i="394"/>
  <c r="S45" i="394"/>
  <c r="AE45" i="394"/>
  <c r="Q47" i="394"/>
  <c r="AJ50" i="394"/>
  <c r="T51" i="394"/>
  <c r="AA53" i="394"/>
  <c r="AL53" i="394"/>
  <c r="AH55" i="394"/>
  <c r="X58" i="394"/>
  <c r="S59" i="394"/>
  <c r="AE59" i="394"/>
  <c r="Q62" i="394"/>
  <c r="AJ64" i="394"/>
  <c r="T65" i="394"/>
  <c r="O66" i="394"/>
  <c r="AL67" i="394"/>
  <c r="X70" i="394"/>
  <c r="T71" i="394"/>
  <c r="AE71" i="394"/>
  <c r="V72" i="394"/>
  <c r="AJ72" i="394"/>
  <c r="AC73" i="394"/>
  <c r="M74" i="394"/>
  <c r="Z74" i="394"/>
  <c r="AF31" i="394"/>
  <c r="AE33" i="394"/>
  <c r="AN33" i="394"/>
  <c r="AH34" i="394"/>
  <c r="AN35" i="394"/>
  <c r="AF37" i="394"/>
  <c r="R38" i="394"/>
  <c r="AN38" i="394"/>
  <c r="R40" i="394"/>
  <c r="AF40" i="394"/>
  <c r="M42" i="394"/>
  <c r="Z43" i="394"/>
  <c r="AF45" i="394"/>
  <c r="S47" i="394"/>
  <c r="AH49" i="394"/>
  <c r="AN53" i="394"/>
  <c r="AA54" i="394"/>
  <c r="R56" i="394"/>
  <c r="AF56" i="394"/>
  <c r="M57" i="394"/>
  <c r="Z58" i="394"/>
  <c r="AF59" i="394"/>
  <c r="S62" i="394"/>
  <c r="AH63" i="394"/>
  <c r="AN67" i="394"/>
  <c r="AA69" i="394"/>
  <c r="Y70" i="394"/>
  <c r="AL70" i="394"/>
  <c r="AG71" i="394"/>
  <c r="Q73" i="394"/>
  <c r="AL38" i="394"/>
  <c r="R51" i="394"/>
  <c r="X33" i="394"/>
  <c r="AM50" i="394"/>
  <c r="Q66" i="394"/>
  <c r="AL72" i="394"/>
  <c r="AE73" i="394"/>
  <c r="R65" i="394"/>
  <c r="X31" i="394"/>
  <c r="AM64" i="394"/>
  <c r="Y72" i="394"/>
  <c r="M30" i="394"/>
  <c r="Y31" i="394"/>
  <c r="AH31" i="394"/>
  <c r="Y33" i="394"/>
  <c r="O37" i="394"/>
  <c r="M51" i="394"/>
  <c r="M65" i="394"/>
  <c r="V67" i="394"/>
  <c r="Z72" i="394"/>
  <c r="AG73" i="394"/>
  <c r="AH74" i="394"/>
  <c r="L46" i="395"/>
  <c r="L56" i="395"/>
  <c r="L38" i="395"/>
  <c r="L43" i="395"/>
  <c r="L31" i="395"/>
  <c r="L35" i="395"/>
  <c r="L41" i="395"/>
  <c r="L32" i="395"/>
  <c r="L61" i="395"/>
  <c r="L62" i="395"/>
  <c r="L30" i="395"/>
  <c r="L33" i="395"/>
  <c r="L44" i="395"/>
  <c r="L55" i="395"/>
  <c r="L50" i="395"/>
  <c r="L53" i="395"/>
  <c r="L57" i="395"/>
  <c r="L48" i="395"/>
  <c r="L60" i="395"/>
  <c r="L49" i="395"/>
  <c r="L58" i="395"/>
  <c r="L52" i="395"/>
  <c r="L51" i="395"/>
  <c r="L64" i="395"/>
  <c r="L36" i="395"/>
  <c r="L40" i="395"/>
  <c r="L37" i="395"/>
  <c r="L45" i="395"/>
  <c r="C1" i="394"/>
  <c r="AC32" i="394"/>
  <c r="R37" i="394"/>
  <c r="AH37" i="394"/>
  <c r="M38" i="394"/>
  <c r="AC38" i="394"/>
  <c r="X39" i="394"/>
  <c r="AF39" i="394"/>
  <c r="AN39" i="394"/>
  <c r="S40" i="394"/>
  <c r="AA40" i="394"/>
  <c r="V42" i="394"/>
  <c r="AL42" i="394"/>
  <c r="Q43" i="394"/>
  <c r="Y43" i="394"/>
  <c r="AG43" i="394"/>
  <c r="T45" i="394"/>
  <c r="AJ45" i="394"/>
  <c r="O46" i="394"/>
  <c r="AE46" i="394"/>
  <c r="AM46" i="394"/>
  <c r="R47" i="394"/>
  <c r="Z47" i="394"/>
  <c r="AH47" i="394"/>
  <c r="M49" i="394"/>
  <c r="AC49" i="394"/>
  <c r="X50" i="394"/>
  <c r="AF50" i="394"/>
  <c r="AN50" i="394"/>
  <c r="S51" i="394"/>
  <c r="AA51" i="394"/>
  <c r="V52" i="394"/>
  <c r="AL52" i="394"/>
  <c r="Q53" i="394"/>
  <c r="Y53" i="394"/>
  <c r="AG53" i="394"/>
  <c r="T54" i="394"/>
  <c r="AJ54" i="394"/>
  <c r="X55" i="394"/>
  <c r="AF55" i="394"/>
  <c r="AN55" i="394"/>
  <c r="S56" i="394"/>
  <c r="AA56" i="394"/>
  <c r="V57" i="394"/>
  <c r="AL57" i="394"/>
  <c r="Q58" i="394"/>
  <c r="Y58" i="394"/>
  <c r="AG58" i="394"/>
  <c r="T59" i="394"/>
  <c r="AJ59" i="394"/>
  <c r="O60" i="394"/>
  <c r="AE60" i="394"/>
  <c r="AM60" i="394"/>
  <c r="R62" i="394"/>
  <c r="Z62" i="394"/>
  <c r="AH62" i="394"/>
  <c r="M63" i="394"/>
  <c r="AC63" i="394"/>
  <c r="X64" i="394"/>
  <c r="AF64" i="394"/>
  <c r="AN64" i="394"/>
  <c r="S65" i="394"/>
  <c r="AA65" i="394"/>
  <c r="V66" i="394"/>
  <c r="AL66" i="394"/>
  <c r="Q67" i="394"/>
  <c r="Y67" i="394"/>
  <c r="T69" i="394"/>
  <c r="AJ69" i="394"/>
  <c r="O70" i="394"/>
  <c r="AE70" i="394"/>
  <c r="AM70" i="394"/>
  <c r="R71" i="394"/>
  <c r="Z71" i="394"/>
  <c r="AH71" i="394"/>
  <c r="M72" i="394"/>
  <c r="AC72" i="394"/>
  <c r="X73" i="394"/>
  <c r="AF73" i="394"/>
  <c r="AN73" i="394"/>
  <c r="S74" i="394"/>
  <c r="AA74" i="394"/>
  <c r="V30" i="394"/>
  <c r="V35" i="394"/>
  <c r="V32" i="394"/>
  <c r="Q33" i="394"/>
  <c r="X30" i="394"/>
  <c r="AC34" i="394"/>
  <c r="AM42" i="394"/>
  <c r="R43" i="394"/>
  <c r="AF46" i="394"/>
  <c r="Y50" i="394"/>
  <c r="AM52" i="394"/>
  <c r="R53" i="394"/>
  <c r="Y55" i="394"/>
  <c r="AM57" i="394"/>
  <c r="R58" i="394"/>
  <c r="AF60" i="394"/>
  <c r="Y64" i="394"/>
  <c r="AM66" i="394"/>
  <c r="R67" i="394"/>
  <c r="Q30" i="394"/>
  <c r="Y30" i="394"/>
  <c r="AG30" i="394"/>
  <c r="AJ31" i="394"/>
  <c r="X32" i="394"/>
  <c r="AF32" i="394"/>
  <c r="AN32" i="394"/>
  <c r="S33" i="394"/>
  <c r="V34" i="394"/>
  <c r="AL34" i="394"/>
  <c r="Q35" i="394"/>
  <c r="Y35" i="394"/>
  <c r="AG35" i="394"/>
  <c r="AJ37" i="394"/>
  <c r="O38" i="394"/>
  <c r="AE38" i="394"/>
  <c r="Z39" i="394"/>
  <c r="AC40" i="394"/>
  <c r="X42" i="394"/>
  <c r="AN42" i="394"/>
  <c r="S43" i="394"/>
  <c r="V45" i="394"/>
  <c r="AL45" i="394"/>
  <c r="Q46" i="394"/>
  <c r="AG46" i="394"/>
  <c r="AJ47" i="394"/>
  <c r="O49" i="394"/>
  <c r="AE49" i="394"/>
  <c r="Z50" i="394"/>
  <c r="AC51" i="394"/>
  <c r="X52" i="394"/>
  <c r="AN52" i="394"/>
  <c r="S53" i="394"/>
  <c r="V54" i="394"/>
  <c r="AL54" i="394"/>
  <c r="Z55" i="394"/>
  <c r="AC56" i="394"/>
  <c r="X57" i="394"/>
  <c r="AN57" i="394"/>
  <c r="S58" i="394"/>
  <c r="V59" i="394"/>
  <c r="AL59" i="394"/>
  <c r="Q60" i="394"/>
  <c r="AG60" i="394"/>
  <c r="AJ62" i="394"/>
  <c r="O63" i="394"/>
  <c r="AE63" i="394"/>
  <c r="Z64" i="394"/>
  <c r="AC65" i="394"/>
  <c r="X66" i="394"/>
  <c r="AN66" i="394"/>
  <c r="S67" i="394"/>
  <c r="V69" i="394"/>
  <c r="AL69" i="394"/>
  <c r="Q70" i="394"/>
  <c r="AG70" i="394"/>
  <c r="AJ71" i="394"/>
  <c r="O72" i="394"/>
  <c r="AE72" i="394"/>
  <c r="Z73" i="394"/>
  <c r="AC74" i="394"/>
  <c r="O30" i="394"/>
  <c r="AE30" i="394"/>
  <c r="AJ34" i="394"/>
  <c r="O35" i="394"/>
  <c r="AE35" i="394"/>
  <c r="AM32" i="394"/>
  <c r="Y39" i="394"/>
  <c r="R30" i="394"/>
  <c r="Z30" i="394"/>
  <c r="Q32" i="394"/>
  <c r="Y32" i="394"/>
  <c r="AG32" i="394"/>
  <c r="AE34" i="394"/>
  <c r="AM34" i="394"/>
  <c r="R35" i="394"/>
  <c r="Z35" i="394"/>
  <c r="AF38" i="394"/>
  <c r="V40" i="394"/>
  <c r="Y42" i="394"/>
  <c r="AJ43" i="394"/>
  <c r="O45" i="394"/>
  <c r="AM45" i="394"/>
  <c r="R46" i="394"/>
  <c r="AC47" i="394"/>
  <c r="AF49" i="394"/>
  <c r="V51" i="394"/>
  <c r="Y52" i="394"/>
  <c r="AJ53" i="394"/>
  <c r="O54" i="394"/>
  <c r="AM54" i="394"/>
  <c r="V56" i="394"/>
  <c r="Y57" i="394"/>
  <c r="AJ58" i="394"/>
  <c r="O59" i="394"/>
  <c r="AM59" i="394"/>
  <c r="R60" i="394"/>
  <c r="AC62" i="394"/>
  <c r="AF63" i="394"/>
  <c r="V65" i="394"/>
  <c r="Y66" i="394"/>
  <c r="AJ67" i="394"/>
  <c r="O69" i="394"/>
  <c r="AM69" i="394"/>
  <c r="R70" i="394"/>
  <c r="AC71" i="394"/>
  <c r="AF72" i="394"/>
  <c r="V74" i="394"/>
  <c r="AL74" i="394"/>
  <c r="AL32" i="394"/>
  <c r="AF30" i="394"/>
  <c r="O32" i="394"/>
  <c r="AE32" i="394"/>
  <c r="R33" i="394"/>
  <c r="X35" i="394"/>
  <c r="AF35" i="394"/>
  <c r="Q38" i="394"/>
  <c r="AG38" i="394"/>
  <c r="T39" i="394"/>
  <c r="AE40" i="394"/>
  <c r="Z42" i="394"/>
  <c r="AH42" i="394"/>
  <c r="M43" i="394"/>
  <c r="X45" i="394"/>
  <c r="AN45" i="394"/>
  <c r="S46" i="394"/>
  <c r="AA46" i="394"/>
  <c r="AL47" i="394"/>
  <c r="Q49" i="394"/>
  <c r="AG49" i="394"/>
  <c r="T50" i="394"/>
  <c r="AE51" i="394"/>
  <c r="Z52" i="394"/>
  <c r="AH52" i="394"/>
  <c r="M53" i="394"/>
  <c r="X54" i="394"/>
  <c r="AN54" i="394"/>
  <c r="T55" i="394"/>
  <c r="AE56" i="394"/>
  <c r="Z57" i="394"/>
  <c r="AH57" i="394"/>
  <c r="M58" i="394"/>
  <c r="X59" i="394"/>
  <c r="AN59" i="394"/>
  <c r="S60" i="394"/>
  <c r="AA60" i="394"/>
  <c r="AL62" i="394"/>
  <c r="Q63" i="394"/>
  <c r="AG63" i="394"/>
  <c r="T64" i="394"/>
  <c r="AE65" i="394"/>
  <c r="Z66" i="394"/>
  <c r="AH66" i="394"/>
  <c r="M67" i="394"/>
  <c r="X69" i="394"/>
  <c r="AN69" i="394"/>
  <c r="S70" i="394"/>
  <c r="AA70" i="394"/>
  <c r="AL71" i="394"/>
  <c r="Q72" i="394"/>
  <c r="AG72" i="394"/>
  <c r="T73" i="394"/>
  <c r="AJ73" i="394"/>
  <c r="O74" i="394"/>
  <c r="AE74" i="394"/>
  <c r="AM47" i="394"/>
  <c r="R49" i="394"/>
  <c r="Y54" i="394"/>
  <c r="AM62" i="394"/>
  <c r="R63" i="394"/>
  <c r="AF65" i="394"/>
  <c r="Y69" i="394"/>
  <c r="AM71" i="394"/>
  <c r="R72" i="394"/>
  <c r="AF74" i="394"/>
  <c r="AF34" i="392"/>
  <c r="AG34" i="392"/>
  <c r="Z35" i="392"/>
  <c r="AH34" i="392"/>
  <c r="AA35" i="392"/>
  <c r="X34" i="392"/>
  <c r="AG32" i="392"/>
  <c r="Y34" i="392"/>
  <c r="Z34" i="392"/>
  <c r="T33" i="392"/>
  <c r="AF32" i="392"/>
  <c r="V34" i="392"/>
  <c r="AE34" i="392"/>
  <c r="S33" i="392"/>
  <c r="Q35" i="392"/>
  <c r="X32" i="392"/>
  <c r="AH32" i="392"/>
  <c r="R35" i="392"/>
  <c r="Q32" i="392"/>
  <c r="Y32" i="392"/>
  <c r="AL34" i="392"/>
  <c r="S35" i="392"/>
  <c r="AG35" i="392"/>
  <c r="R32" i="392"/>
  <c r="Z32" i="392"/>
  <c r="AM34" i="392"/>
  <c r="AH35" i="392"/>
  <c r="S32" i="392"/>
  <c r="AA32" i="392"/>
  <c r="AN32" i="392"/>
  <c r="AA33" i="392"/>
  <c r="AN34" i="392"/>
  <c r="V32" i="392"/>
  <c r="M33" i="392"/>
  <c r="M35" i="392"/>
  <c r="Y35" i="392"/>
  <c r="O34" i="392"/>
  <c r="AC33" i="392"/>
  <c r="V33" i="392"/>
  <c r="AL33" i="392"/>
  <c r="Q34" i="392"/>
  <c r="T35" i="392"/>
  <c r="AJ35" i="392"/>
  <c r="AJ32" i="392"/>
  <c r="O33" i="392"/>
  <c r="AE33" i="392"/>
  <c r="AM33" i="392"/>
  <c r="R34" i="392"/>
  <c r="AC35" i="392"/>
  <c r="M32" i="392"/>
  <c r="AC32" i="392"/>
  <c r="X33" i="392"/>
  <c r="AF33" i="392"/>
  <c r="AN33" i="392"/>
  <c r="S34" i="392"/>
  <c r="V35" i="392"/>
  <c r="AL35" i="392"/>
  <c r="AL32" i="392"/>
  <c r="Q33" i="392"/>
  <c r="Y33" i="392"/>
  <c r="AE35" i="392"/>
  <c r="AM35" i="392"/>
  <c r="AJ33" i="392"/>
  <c r="C1" i="395" a="1"/>
  <c r="L64" i="394" l="1"/>
  <c r="L30" i="394"/>
  <c r="L45" i="394"/>
  <c r="L60" i="394"/>
  <c r="L54" i="394"/>
  <c r="L50" i="394"/>
  <c r="L66" i="394"/>
  <c r="L37" i="394"/>
  <c r="L73" i="394"/>
  <c r="L46" i="394"/>
  <c r="L40" i="394"/>
  <c r="L71" i="394"/>
  <c r="L35" i="394"/>
  <c r="L34" i="394"/>
  <c r="L33" i="394"/>
  <c r="L70" i="394"/>
  <c r="L65" i="394"/>
  <c r="L62" i="394"/>
  <c r="L51" i="394"/>
  <c r="L56" i="394"/>
  <c r="L31" i="394"/>
  <c r="L47" i="394"/>
  <c r="L39" i="394"/>
  <c r="L69" i="394"/>
  <c r="L59" i="394"/>
  <c r="L52" i="394"/>
  <c r="L57" i="394"/>
  <c r="L42" i="394"/>
  <c r="C1" i="395"/>
  <c r="B26" i="394"/>
  <c r="C26" i="394" s="1"/>
  <c r="L26" i="394" s="1"/>
  <c r="C10" i="394"/>
  <c r="L10" i="394" s="1"/>
  <c r="C16" i="394"/>
  <c r="L16" i="394" s="1"/>
  <c r="L1" i="394"/>
  <c r="B27" i="394"/>
  <c r="C11" i="394"/>
  <c r="L11" i="394" s="1"/>
  <c r="L63" i="394"/>
  <c r="L49" i="394"/>
  <c r="L74" i="394"/>
  <c r="L67" i="394"/>
  <c r="L43" i="394"/>
  <c r="L53" i="394"/>
  <c r="L38" i="394"/>
  <c r="L58" i="394"/>
  <c r="L72" i="394"/>
  <c r="L35" i="392"/>
  <c r="L34" i="392"/>
  <c r="L33" i="392"/>
  <c r="C16" i="395" l="1"/>
  <c r="L16" i="395" s="1"/>
  <c r="C10" i="395"/>
  <c r="L10" i="395" s="1"/>
  <c r="B26" i="395"/>
  <c r="B27" i="395"/>
  <c r="L1" i="395"/>
  <c r="L75" i="394"/>
  <c r="C9" i="394"/>
  <c r="L9" i="394" s="1"/>
  <c r="C7" i="394" a="1"/>
  <c r="C7" i="394" s="1"/>
  <c r="C8" i="394"/>
  <c r="L8" i="394" s="1"/>
  <c r="L4" i="394"/>
  <c r="AK74" i="392"/>
  <c r="AI74" i="392"/>
  <c r="AL74" i="392" s="1"/>
  <c r="AD74" i="392"/>
  <c r="AB74" i="392"/>
  <c r="AG74" i="392" s="1"/>
  <c r="W74" i="392"/>
  <c r="U74" i="392"/>
  <c r="P74" i="392"/>
  <c r="N74" i="392"/>
  <c r="R74" i="392" s="1"/>
  <c r="AK73" i="392"/>
  <c r="AI73" i="392"/>
  <c r="AM73" i="392" s="1"/>
  <c r="AD73" i="392"/>
  <c r="AB73" i="392"/>
  <c r="AC73" i="392" s="1"/>
  <c r="W73" i="392"/>
  <c r="U73" i="392"/>
  <c r="T73" i="392" s="1"/>
  <c r="P73" i="392"/>
  <c r="N73" i="392"/>
  <c r="M73" i="392" s="1"/>
  <c r="AK72" i="392"/>
  <c r="AI72" i="392"/>
  <c r="AH72" i="392" s="1"/>
  <c r="AD72" i="392"/>
  <c r="AB72" i="392"/>
  <c r="AC72" i="392" s="1"/>
  <c r="W72" i="392"/>
  <c r="U72" i="392"/>
  <c r="X72" i="392" s="1"/>
  <c r="P72" i="392"/>
  <c r="N72" i="392"/>
  <c r="M72" i="392" s="1"/>
  <c r="AK71" i="392"/>
  <c r="AI71" i="392"/>
  <c r="AH71" i="392" s="1"/>
  <c r="AD71" i="392"/>
  <c r="AB71" i="392"/>
  <c r="AF71" i="392" s="1"/>
  <c r="W71" i="392"/>
  <c r="U71" i="392"/>
  <c r="Y71" i="392" s="1"/>
  <c r="P71" i="392"/>
  <c r="N71" i="392"/>
  <c r="AK70" i="392"/>
  <c r="AI70" i="392"/>
  <c r="AJ70" i="392" s="1"/>
  <c r="AD70" i="392"/>
  <c r="AB70" i="392"/>
  <c r="AF70" i="392" s="1"/>
  <c r="W70" i="392"/>
  <c r="U70" i="392"/>
  <c r="T70" i="392" s="1"/>
  <c r="P70" i="392"/>
  <c r="N70" i="392"/>
  <c r="M70" i="392" s="1"/>
  <c r="AK69" i="392"/>
  <c r="AI69" i="392"/>
  <c r="AH69" i="392" s="1"/>
  <c r="AD69" i="392"/>
  <c r="AB69" i="392"/>
  <c r="W69" i="392"/>
  <c r="U69" i="392"/>
  <c r="Z69" i="392" s="1"/>
  <c r="P69" i="392"/>
  <c r="N69" i="392"/>
  <c r="R69" i="392" s="1"/>
  <c r="AK67" i="392"/>
  <c r="AI67" i="392"/>
  <c r="AD67" i="392"/>
  <c r="AB67" i="392"/>
  <c r="AF67" i="392" s="1"/>
  <c r="W67" i="392"/>
  <c r="U67" i="392"/>
  <c r="P67" i="392"/>
  <c r="N67" i="392"/>
  <c r="AK66" i="392"/>
  <c r="AI66" i="392"/>
  <c r="AM66" i="392" s="1"/>
  <c r="AD66" i="392"/>
  <c r="AB66" i="392"/>
  <c r="W66" i="392"/>
  <c r="U66" i="392"/>
  <c r="T66" i="392" s="1"/>
  <c r="P66" i="392"/>
  <c r="N66" i="392"/>
  <c r="AK65" i="392"/>
  <c r="AI65" i="392"/>
  <c r="AM65" i="392" s="1"/>
  <c r="AD65" i="392"/>
  <c r="AB65" i="392"/>
  <c r="AG65" i="392" s="1"/>
  <c r="W65" i="392"/>
  <c r="U65" i="392"/>
  <c r="P65" i="392"/>
  <c r="N65" i="392"/>
  <c r="R65" i="392" s="1"/>
  <c r="AK64" i="392"/>
  <c r="AI64" i="392"/>
  <c r="AM64" i="392" s="1"/>
  <c r="AD64" i="392"/>
  <c r="AB64" i="392"/>
  <c r="AA64" i="392" s="1"/>
  <c r="W64" i="392"/>
  <c r="U64" i="392"/>
  <c r="Y64" i="392" s="1"/>
  <c r="P64" i="392"/>
  <c r="N64" i="392"/>
  <c r="O64" i="392" s="1"/>
  <c r="AK63" i="392"/>
  <c r="AI63" i="392"/>
  <c r="AJ63" i="392" s="1"/>
  <c r="AD63" i="392"/>
  <c r="AB63" i="392"/>
  <c r="AA63" i="392" s="1"/>
  <c r="W63" i="392"/>
  <c r="U63" i="392"/>
  <c r="P63" i="392"/>
  <c r="N63" i="392"/>
  <c r="S63" i="392" s="1"/>
  <c r="AK62" i="392"/>
  <c r="AI62" i="392"/>
  <c r="AN62" i="392" s="1"/>
  <c r="AD62" i="392"/>
  <c r="AB62" i="392"/>
  <c r="AG62" i="392" s="1"/>
  <c r="W62" i="392"/>
  <c r="U62" i="392"/>
  <c r="Y62" i="392" s="1"/>
  <c r="P62" i="392"/>
  <c r="N62" i="392"/>
  <c r="M62" i="392" s="1"/>
  <c r="AK60" i="392"/>
  <c r="AI60" i="392"/>
  <c r="AL60" i="392" s="1"/>
  <c r="AD60" i="392"/>
  <c r="AB60" i="392"/>
  <c r="W60" i="392"/>
  <c r="U60" i="392"/>
  <c r="X60" i="392" s="1"/>
  <c r="P60" i="392"/>
  <c r="N60" i="392"/>
  <c r="O60" i="392" s="1"/>
  <c r="AK59" i="392"/>
  <c r="AI59" i="392"/>
  <c r="AJ59" i="392" s="1"/>
  <c r="AD59" i="392"/>
  <c r="AB59" i="392"/>
  <c r="AC59" i="392" s="1"/>
  <c r="W59" i="392"/>
  <c r="U59" i="392"/>
  <c r="X59" i="392" s="1"/>
  <c r="P59" i="392"/>
  <c r="N59" i="392"/>
  <c r="AK58" i="392"/>
  <c r="AI58" i="392"/>
  <c r="AD58" i="392"/>
  <c r="AB58" i="392"/>
  <c r="AA58" i="392" s="1"/>
  <c r="W58" i="392"/>
  <c r="U58" i="392"/>
  <c r="Z58" i="392" s="1"/>
  <c r="P58" i="392"/>
  <c r="N58" i="392"/>
  <c r="S58" i="392" s="1"/>
  <c r="AK57" i="392"/>
  <c r="AI57" i="392"/>
  <c r="AN57" i="392" s="1"/>
  <c r="AD57" i="392"/>
  <c r="AB57" i="392"/>
  <c r="AE57" i="392" s="1"/>
  <c r="W57" i="392"/>
  <c r="U57" i="392"/>
  <c r="V57" i="392" s="1"/>
  <c r="P57" i="392"/>
  <c r="N57" i="392"/>
  <c r="O57" i="392" s="1"/>
  <c r="AK56" i="392"/>
  <c r="AI56" i="392"/>
  <c r="AJ56" i="392" s="1"/>
  <c r="AD56" i="392"/>
  <c r="AB56" i="392"/>
  <c r="AG56" i="392" s="1"/>
  <c r="W56" i="392"/>
  <c r="U56" i="392"/>
  <c r="X56" i="392" s="1"/>
  <c r="P56" i="392"/>
  <c r="N56" i="392"/>
  <c r="M56" i="392" s="1"/>
  <c r="AK55" i="392"/>
  <c r="AI55" i="392"/>
  <c r="AH55" i="392" s="1"/>
  <c r="AD55" i="392"/>
  <c r="AB55" i="392"/>
  <c r="AG55" i="392" s="1"/>
  <c r="W55" i="392"/>
  <c r="U55" i="392"/>
  <c r="P55" i="392"/>
  <c r="N55" i="392"/>
  <c r="Q55" i="392" s="1"/>
  <c r="AK54" i="392"/>
  <c r="AI54" i="392"/>
  <c r="AN54" i="392" s="1"/>
  <c r="AD54" i="392"/>
  <c r="AB54" i="392"/>
  <c r="AE54" i="392" s="1"/>
  <c r="W54" i="392"/>
  <c r="U54" i="392"/>
  <c r="V54" i="392" s="1"/>
  <c r="P54" i="392"/>
  <c r="N54" i="392"/>
  <c r="O54" i="392" s="1"/>
  <c r="AK53" i="392"/>
  <c r="AI53" i="392"/>
  <c r="AJ53" i="392" s="1"/>
  <c r="AD53" i="392"/>
  <c r="AB53" i="392"/>
  <c r="AA53" i="392" s="1"/>
  <c r="W53" i="392"/>
  <c r="U53" i="392"/>
  <c r="X53" i="392" s="1"/>
  <c r="P53" i="392"/>
  <c r="N53" i="392"/>
  <c r="M53" i="392" s="1"/>
  <c r="AK52" i="392"/>
  <c r="AI52" i="392"/>
  <c r="AH52" i="392" s="1"/>
  <c r="AD52" i="392"/>
  <c r="AB52" i="392"/>
  <c r="AG52" i="392" s="1"/>
  <c r="W52" i="392"/>
  <c r="U52" i="392"/>
  <c r="Z52" i="392" s="1"/>
  <c r="P52" i="392"/>
  <c r="N52" i="392"/>
  <c r="S52" i="392" s="1"/>
  <c r="AK51" i="392"/>
  <c r="AI51" i="392"/>
  <c r="AH51" i="392" s="1"/>
  <c r="AD51" i="392"/>
  <c r="AB51" i="392"/>
  <c r="AC51" i="392" s="1"/>
  <c r="W51" i="392"/>
  <c r="U51" i="392"/>
  <c r="T51" i="392" s="1"/>
  <c r="P51" i="392"/>
  <c r="N51" i="392"/>
  <c r="M51" i="392" s="1"/>
  <c r="AK50" i="392"/>
  <c r="AI50" i="392"/>
  <c r="AH50" i="392" s="1"/>
  <c r="AD50" i="392"/>
  <c r="AB50" i="392"/>
  <c r="W50" i="392"/>
  <c r="U50" i="392"/>
  <c r="V50" i="392" s="1"/>
  <c r="P50" i="392"/>
  <c r="N50" i="392"/>
  <c r="O50" i="392" s="1"/>
  <c r="AK49" i="392"/>
  <c r="AI49" i="392"/>
  <c r="AH49" i="392" s="1"/>
  <c r="AD49" i="392"/>
  <c r="AB49" i="392"/>
  <c r="AG49" i="392" s="1"/>
  <c r="W49" i="392"/>
  <c r="U49" i="392"/>
  <c r="X49" i="392" s="1"/>
  <c r="P49" i="392"/>
  <c r="N49" i="392"/>
  <c r="O49" i="392" s="1"/>
  <c r="AK47" i="392"/>
  <c r="AI47" i="392"/>
  <c r="AJ47" i="392" s="1"/>
  <c r="AD47" i="392"/>
  <c r="AB47" i="392"/>
  <c r="AG47" i="392" s="1"/>
  <c r="W47" i="392"/>
  <c r="U47" i="392"/>
  <c r="T47" i="392" s="1"/>
  <c r="P47" i="392"/>
  <c r="N47" i="392"/>
  <c r="M47" i="392" s="1"/>
  <c r="AK46" i="392"/>
  <c r="AI46" i="392"/>
  <c r="AH46" i="392" s="1"/>
  <c r="AD46" i="392"/>
  <c r="AB46" i="392"/>
  <c r="AG46" i="392" s="1"/>
  <c r="W46" i="392"/>
  <c r="U46" i="392"/>
  <c r="X46" i="392" s="1"/>
  <c r="P46" i="392"/>
  <c r="N46" i="392"/>
  <c r="M46" i="392" s="1"/>
  <c r="AK45" i="392"/>
  <c r="AI45" i="392"/>
  <c r="AN45" i="392" s="1"/>
  <c r="AD45" i="392"/>
  <c r="AB45" i="392"/>
  <c r="AE45" i="392" s="1"/>
  <c r="W45" i="392"/>
  <c r="U45" i="392"/>
  <c r="V45" i="392" s="1"/>
  <c r="P45" i="392"/>
  <c r="N45" i="392"/>
  <c r="S45" i="392" s="1"/>
  <c r="AK43" i="392"/>
  <c r="AI43" i="392"/>
  <c r="AN43" i="392" s="1"/>
  <c r="AD43" i="392"/>
  <c r="AB43" i="392"/>
  <c r="AA43" i="392" s="1"/>
  <c r="W43" i="392"/>
  <c r="U43" i="392"/>
  <c r="T43" i="392" s="1"/>
  <c r="P43" i="392"/>
  <c r="N43" i="392"/>
  <c r="S43" i="392" s="1"/>
  <c r="AK42" i="392"/>
  <c r="AI42" i="392"/>
  <c r="AN42" i="392" s="1"/>
  <c r="AD42" i="392"/>
  <c r="AB42" i="392"/>
  <c r="AE42" i="392" s="1"/>
  <c r="W42" i="392"/>
  <c r="U42" i="392"/>
  <c r="P42" i="392"/>
  <c r="N42" i="392"/>
  <c r="Q42" i="392" s="1"/>
  <c r="AK40" i="392"/>
  <c r="AI40" i="392"/>
  <c r="AL40" i="392" s="1"/>
  <c r="AD40" i="392"/>
  <c r="AB40" i="392"/>
  <c r="AC40" i="392" s="1"/>
  <c r="W40" i="392"/>
  <c r="U40" i="392"/>
  <c r="V40" i="392" s="1"/>
  <c r="P40" i="392"/>
  <c r="N40" i="392"/>
  <c r="O40" i="392" s="1"/>
  <c r="AK39" i="392"/>
  <c r="AI39" i="392"/>
  <c r="AH39" i="392" s="1"/>
  <c r="AD39" i="392"/>
  <c r="AB39" i="392"/>
  <c r="AA39" i="392" s="1"/>
  <c r="W39" i="392"/>
  <c r="U39" i="392"/>
  <c r="Z39" i="392" s="1"/>
  <c r="P39" i="392"/>
  <c r="N39" i="392"/>
  <c r="AK38" i="392"/>
  <c r="AI38" i="392"/>
  <c r="AM38" i="392" s="1"/>
  <c r="AD38" i="392"/>
  <c r="AB38" i="392"/>
  <c r="AG38" i="392" s="1"/>
  <c r="W38" i="392"/>
  <c r="U38" i="392"/>
  <c r="Y38" i="392" s="1"/>
  <c r="P38" i="392"/>
  <c r="N38" i="392"/>
  <c r="Q38" i="392" s="1"/>
  <c r="AK37" i="392"/>
  <c r="AI37" i="392"/>
  <c r="AL37" i="392" s="1"/>
  <c r="AD37" i="392"/>
  <c r="AB37" i="392"/>
  <c r="AC37" i="392" s="1"/>
  <c r="W37" i="392"/>
  <c r="U37" i="392"/>
  <c r="V37" i="392" s="1"/>
  <c r="P37" i="392"/>
  <c r="N37" i="392"/>
  <c r="S37" i="392" s="1"/>
  <c r="AK31" i="392"/>
  <c r="AI31" i="392"/>
  <c r="AH31" i="392" s="1"/>
  <c r="AD31" i="392"/>
  <c r="AB31" i="392"/>
  <c r="AF31" i="392" s="1"/>
  <c r="W31" i="392"/>
  <c r="U31" i="392"/>
  <c r="Z31" i="392" s="1"/>
  <c r="P31" i="392"/>
  <c r="N31" i="392"/>
  <c r="R31" i="392" s="1"/>
  <c r="AK30" i="392"/>
  <c r="AI30" i="392"/>
  <c r="AM30" i="392" s="1"/>
  <c r="AD30" i="392"/>
  <c r="AB30" i="392"/>
  <c r="AE30" i="392" s="1"/>
  <c r="W30" i="392"/>
  <c r="U30" i="392"/>
  <c r="V30" i="392" s="1"/>
  <c r="P30" i="392"/>
  <c r="N30" i="392"/>
  <c r="O30" i="392" s="1"/>
  <c r="L18" i="392"/>
  <c r="L17" i="392"/>
  <c r="L15" i="392"/>
  <c r="L14" i="392"/>
  <c r="L13" i="392"/>
  <c r="L12" i="392"/>
  <c r="L65" i="395" l="1"/>
  <c r="C7" i="395" a="1"/>
  <c r="C7" i="395" s="1"/>
  <c r="L4" i="395"/>
  <c r="C9" i="395"/>
  <c r="L9" i="395" s="1"/>
  <c r="C8" i="395"/>
  <c r="L8" i="395" s="1"/>
  <c r="C19" i="394"/>
  <c r="L19" i="394" s="1"/>
  <c r="L7" i="394"/>
  <c r="AA47" i="392"/>
  <c r="AC47" i="392"/>
  <c r="AE47" i="392"/>
  <c r="AF47" i="392"/>
  <c r="R30" i="392"/>
  <c r="X50" i="392"/>
  <c r="AG57" i="392"/>
  <c r="T59" i="392"/>
  <c r="AL73" i="392"/>
  <c r="T54" i="392"/>
  <c r="AH47" i="392"/>
  <c r="AE53" i="392"/>
  <c r="AC74" i="392"/>
  <c r="X43" i="392"/>
  <c r="AN50" i="392"/>
  <c r="AF53" i="392"/>
  <c r="X54" i="392"/>
  <c r="AA56" i="392"/>
  <c r="Q57" i="392"/>
  <c r="Y59" i="392"/>
  <c r="R60" i="392"/>
  <c r="AE72" i="392"/>
  <c r="O74" i="392"/>
  <c r="AF72" i="392"/>
  <c r="AJ50" i="392"/>
  <c r="V62" i="392"/>
  <c r="AE37" i="392"/>
  <c r="AG53" i="392"/>
  <c r="M37" i="392"/>
  <c r="AF37" i="392"/>
  <c r="Y40" i="392"/>
  <c r="AN46" i="392"/>
  <c r="AH53" i="392"/>
  <c r="V59" i="392"/>
  <c r="Z60" i="392"/>
  <c r="Q74" i="392"/>
  <c r="AE74" i="392"/>
  <c r="Y57" i="392"/>
  <c r="AH63" i="392"/>
  <c r="Z71" i="392"/>
  <c r="S74" i="392"/>
  <c r="AF74" i="392"/>
  <c r="Z57" i="392"/>
  <c r="M38" i="392"/>
  <c r="AC53" i="392"/>
  <c r="AL53" i="392"/>
  <c r="Z59" i="392"/>
  <c r="AM70" i="392"/>
  <c r="AM50" i="392"/>
  <c r="AN53" i="392"/>
  <c r="AA55" i="392"/>
  <c r="V58" i="392"/>
  <c r="AA59" i="392"/>
  <c r="Q60" i="392"/>
  <c r="AJ60" i="392"/>
  <c r="X62" i="392"/>
  <c r="V69" i="392"/>
  <c r="M74" i="392"/>
  <c r="AA74" i="392"/>
  <c r="M43" i="392"/>
  <c r="AH45" i="392"/>
  <c r="AH42" i="392"/>
  <c r="AA46" i="392"/>
  <c r="M65" i="392"/>
  <c r="Z38" i="392"/>
  <c r="AF51" i="392"/>
  <c r="Q64" i="392"/>
  <c r="Y70" i="392"/>
  <c r="AM74" i="392"/>
  <c r="AJ42" i="392"/>
  <c r="AA38" i="392"/>
  <c r="Z43" i="392"/>
  <c r="T45" i="392"/>
  <c r="R51" i="392"/>
  <c r="AG51" i="392"/>
  <c r="AC55" i="392"/>
  <c r="AA57" i="392"/>
  <c r="Z62" i="392"/>
  <c r="R64" i="392"/>
  <c r="AJ64" i="392"/>
  <c r="Q65" i="392"/>
  <c r="AH66" i="392"/>
  <c r="AA67" i="392"/>
  <c r="T69" i="392"/>
  <c r="AA70" i="392"/>
  <c r="AE71" i="392"/>
  <c r="AG72" i="392"/>
  <c r="AN74" i="392"/>
  <c r="M30" i="392"/>
  <c r="AM37" i="392"/>
  <c r="AL42" i="392"/>
  <c r="AA49" i="392"/>
  <c r="T50" i="392"/>
  <c r="S51" i="392"/>
  <c r="AA62" i="392"/>
  <c r="AL63" i="392"/>
  <c r="S64" i="392"/>
  <c r="S65" i="392"/>
  <c r="T71" i="392"/>
  <c r="Y72" i="392"/>
  <c r="AM63" i="392"/>
  <c r="AL64" i="392"/>
  <c r="Z72" i="392"/>
  <c r="AH38" i="392"/>
  <c r="AH43" i="392"/>
  <c r="X45" i="392"/>
  <c r="AL50" i="392"/>
  <c r="AM53" i="392"/>
  <c r="Y54" i="392"/>
  <c r="S55" i="392"/>
  <c r="R57" i="392"/>
  <c r="AF57" i="392"/>
  <c r="AN64" i="392"/>
  <c r="AA72" i="392"/>
  <c r="AJ73" i="392"/>
  <c r="Q30" i="392"/>
  <c r="AA51" i="392"/>
  <c r="M64" i="392"/>
  <c r="Z64" i="392"/>
  <c r="AA65" i="392"/>
  <c r="X69" i="392"/>
  <c r="X71" i="392"/>
  <c r="AC52" i="392"/>
  <c r="AC63" i="392"/>
  <c r="AC64" i="392"/>
  <c r="AJ71" i="392"/>
  <c r="O72" i="392"/>
  <c r="AL59" i="392"/>
  <c r="AH37" i="392"/>
  <c r="AJ39" i="392"/>
  <c r="S40" i="392"/>
  <c r="AJ43" i="392"/>
  <c r="X47" i="392"/>
  <c r="S49" i="392"/>
  <c r="AM56" i="392"/>
  <c r="S57" i="392"/>
  <c r="AM59" i="392"/>
  <c r="S60" i="392"/>
  <c r="AH60" i="392"/>
  <c r="T62" i="392"/>
  <c r="AE63" i="392"/>
  <c r="AN63" i="392"/>
  <c r="T64" i="392"/>
  <c r="AH64" i="392"/>
  <c r="AC65" i="392"/>
  <c r="AN65" i="392"/>
  <c r="X66" i="392"/>
  <c r="AN66" i="392"/>
  <c r="AC67" i="392"/>
  <c r="Y69" i="392"/>
  <c r="AL69" i="392"/>
  <c r="Q70" i="392"/>
  <c r="AL71" i="392"/>
  <c r="Q72" i="392"/>
  <c r="AN73" i="392"/>
  <c r="R40" i="392"/>
  <c r="AA31" i="392"/>
  <c r="M42" i="392"/>
  <c r="Y47" i="392"/>
  <c r="AL47" i="392"/>
  <c r="O51" i="392"/>
  <c r="T52" i="392"/>
  <c r="M55" i="392"/>
  <c r="AE56" i="392"/>
  <c r="AN56" i="392"/>
  <c r="T57" i="392"/>
  <c r="AE59" i="392"/>
  <c r="AN59" i="392"/>
  <c r="T60" i="392"/>
  <c r="AE62" i="392"/>
  <c r="AF63" i="392"/>
  <c r="Y66" i="392"/>
  <c r="Q69" i="392"/>
  <c r="AM69" i="392"/>
  <c r="R70" i="392"/>
  <c r="AC70" i="392"/>
  <c r="AM71" i="392"/>
  <c r="R72" i="392"/>
  <c r="V47" i="392"/>
  <c r="O70" i="392"/>
  <c r="R49" i="392"/>
  <c r="X51" i="392"/>
  <c r="AL56" i="392"/>
  <c r="AL39" i="392"/>
  <c r="AL43" i="392"/>
  <c r="AM47" i="392"/>
  <c r="AF56" i="392"/>
  <c r="AF59" i="392"/>
  <c r="AF62" i="392"/>
  <c r="AG63" i="392"/>
  <c r="AE65" i="392"/>
  <c r="Z66" i="392"/>
  <c r="AE67" i="392"/>
  <c r="AN69" i="392"/>
  <c r="S70" i="392"/>
  <c r="AN71" i="392"/>
  <c r="S72" i="392"/>
  <c r="V66" i="392"/>
  <c r="Y30" i="392"/>
  <c r="AC56" i="392"/>
  <c r="Z73" i="392"/>
  <c r="AM39" i="392"/>
  <c r="AM43" i="392"/>
  <c r="AN47" i="392"/>
  <c r="M57" i="392"/>
  <c r="T58" i="392"/>
  <c r="AG59" i="392"/>
  <c r="M60" i="392"/>
  <c r="AF65" i="392"/>
  <c r="AG67" i="392"/>
  <c r="AH73" i="392"/>
  <c r="AJ69" i="392"/>
  <c r="S30" i="392"/>
  <c r="AN30" i="392"/>
  <c r="AN37" i="392"/>
  <c r="AN39" i="392"/>
  <c r="AA40" i="392"/>
  <c r="M49" i="392"/>
  <c r="AA52" i="392"/>
  <c r="R55" i="392"/>
  <c r="AH56" i="392"/>
  <c r="X57" i="392"/>
  <c r="AH59" i="392"/>
  <c r="Y60" i="392"/>
  <c r="V71" i="392"/>
  <c r="AA30" i="392"/>
  <c r="X31" i="392"/>
  <c r="T37" i="392"/>
  <c r="Y39" i="392"/>
  <c r="Q40" i="392"/>
  <c r="Z40" i="392"/>
  <c r="AA42" i="392"/>
  <c r="Y43" i="392"/>
  <c r="M45" i="392"/>
  <c r="V51" i="392"/>
  <c r="AE51" i="392"/>
  <c r="M54" i="392"/>
  <c r="AG54" i="392"/>
  <c r="O45" i="392"/>
  <c r="T30" i="392"/>
  <c r="AF30" i="392"/>
  <c r="S31" i="392"/>
  <c r="O37" i="392"/>
  <c r="X37" i="392"/>
  <c r="AC38" i="392"/>
  <c r="T40" i="392"/>
  <c r="O42" i="392"/>
  <c r="AC43" i="392"/>
  <c r="Y45" i="392"/>
  <c r="O47" i="392"/>
  <c r="Z47" i="392"/>
  <c r="Q51" i="392"/>
  <c r="Y51" i="392"/>
  <c r="Q54" i="392"/>
  <c r="Z54" i="392"/>
  <c r="AG30" i="392"/>
  <c r="T31" i="392"/>
  <c r="Y37" i="392"/>
  <c r="R38" i="392"/>
  <c r="T39" i="392"/>
  <c r="AE39" i="392"/>
  <c r="M40" i="392"/>
  <c r="AF40" i="392"/>
  <c r="Q45" i="392"/>
  <c r="AE46" i="392"/>
  <c r="Z51" i="392"/>
  <c r="R54" i="392"/>
  <c r="AA54" i="392"/>
  <c r="Z37" i="392"/>
  <c r="S38" i="392"/>
  <c r="AE38" i="392"/>
  <c r="AG40" i="392"/>
  <c r="R42" i="392"/>
  <c r="AE43" i="392"/>
  <c r="R45" i="392"/>
  <c r="AF46" i="392"/>
  <c r="Q47" i="392"/>
  <c r="S54" i="392"/>
  <c r="AC39" i="392"/>
  <c r="Q37" i="392"/>
  <c r="X30" i="392"/>
  <c r="V31" i="392"/>
  <c r="R37" i="392"/>
  <c r="AA37" i="392"/>
  <c r="X40" i="392"/>
  <c r="AF43" i="392"/>
  <c r="T46" i="392"/>
  <c r="M52" i="392"/>
  <c r="X39" i="392"/>
  <c r="AG43" i="392"/>
  <c r="AF54" i="392"/>
  <c r="AC45" i="392"/>
  <c r="S56" i="392"/>
  <c r="R56" i="392"/>
  <c r="Q56" i="392"/>
  <c r="O56" i="392"/>
  <c r="M59" i="392"/>
  <c r="S59" i="392"/>
  <c r="R59" i="392"/>
  <c r="T63" i="392"/>
  <c r="Z63" i="392"/>
  <c r="Y63" i="392"/>
  <c r="X63" i="392"/>
  <c r="V63" i="392"/>
  <c r="R67" i="392"/>
  <c r="S67" i="392"/>
  <c r="Q67" i="392"/>
  <c r="O67" i="392"/>
  <c r="M67" i="392"/>
  <c r="Z30" i="392"/>
  <c r="AH30" i="392"/>
  <c r="M31" i="392"/>
  <c r="AC31" i="392"/>
  <c r="AG37" i="392"/>
  <c r="T38" i="392"/>
  <c r="AJ38" i="392"/>
  <c r="AH40" i="392"/>
  <c r="O43" i="392"/>
  <c r="V46" i="392"/>
  <c r="T49" i="392"/>
  <c r="AC49" i="392"/>
  <c r="M50" i="392"/>
  <c r="R58" i="392"/>
  <c r="Q58" i="392"/>
  <c r="O58" i="392"/>
  <c r="M58" i="392"/>
  <c r="AG58" i="392"/>
  <c r="AF58" i="392"/>
  <c r="AE58" i="392"/>
  <c r="AC58" i="392"/>
  <c r="O59" i="392"/>
  <c r="AM62" i="392"/>
  <c r="AL62" i="392"/>
  <c r="AJ62" i="392"/>
  <c r="AH62" i="392"/>
  <c r="AG66" i="392"/>
  <c r="AE66" i="392"/>
  <c r="AC66" i="392"/>
  <c r="AA66" i="392"/>
  <c r="AF66" i="392"/>
  <c r="S39" i="392"/>
  <c r="R39" i="392"/>
  <c r="AM54" i="392"/>
  <c r="AL54" i="392"/>
  <c r="AJ54" i="392"/>
  <c r="AH54" i="392"/>
  <c r="AF45" i="392"/>
  <c r="AA50" i="392"/>
  <c r="AG50" i="392"/>
  <c r="AL51" i="392"/>
  <c r="AJ51" i="392"/>
  <c r="T67" i="392"/>
  <c r="Z67" i="392"/>
  <c r="X67" i="392"/>
  <c r="O31" i="392"/>
  <c r="AE31" i="392"/>
  <c r="V38" i="392"/>
  <c r="AL38" i="392"/>
  <c r="AJ40" i="392"/>
  <c r="Q43" i="392"/>
  <c r="AG45" i="392"/>
  <c r="R46" i="392"/>
  <c r="Q46" i="392"/>
  <c r="AJ46" i="392"/>
  <c r="V49" i="392"/>
  <c r="AC50" i="392"/>
  <c r="V56" i="392"/>
  <c r="AH58" i="392"/>
  <c r="AN58" i="392"/>
  <c r="AM58" i="392"/>
  <c r="Q59" i="392"/>
  <c r="AF60" i="392"/>
  <c r="AE60" i="392"/>
  <c r="AC60" i="392"/>
  <c r="AA60" i="392"/>
  <c r="V67" i="392"/>
  <c r="Y42" i="392"/>
  <c r="X42" i="392"/>
  <c r="V42" i="392"/>
  <c r="AF49" i="392"/>
  <c r="AE49" i="392"/>
  <c r="Q39" i="392"/>
  <c r="Z42" i="392"/>
  <c r="S53" i="392"/>
  <c r="R53" i="392"/>
  <c r="Q53" i="392"/>
  <c r="O53" i="392"/>
  <c r="T65" i="392"/>
  <c r="Z65" i="392"/>
  <c r="Y65" i="392"/>
  <c r="X65" i="392"/>
  <c r="V65" i="392"/>
  <c r="AN31" i="392"/>
  <c r="AJ37" i="392"/>
  <c r="O38" i="392"/>
  <c r="AN38" i="392"/>
  <c r="AG42" i="392"/>
  <c r="AF42" i="392"/>
  <c r="R43" i="392"/>
  <c r="O46" i="392"/>
  <c r="AM51" i="392"/>
  <c r="T53" i="392"/>
  <c r="Z53" i="392"/>
  <c r="Y53" i="392"/>
  <c r="Y55" i="392"/>
  <c r="X55" i="392"/>
  <c r="V55" i="392"/>
  <c r="T55" i="392"/>
  <c r="AN55" i="392"/>
  <c r="AM55" i="392"/>
  <c r="AL55" i="392"/>
  <c r="AJ55" i="392"/>
  <c r="AJ58" i="392"/>
  <c r="Q62" i="392"/>
  <c r="S62" i="392"/>
  <c r="R62" i="392"/>
  <c r="O62" i="392"/>
  <c r="O39" i="392"/>
  <c r="Z46" i="392"/>
  <c r="Y46" i="392"/>
  <c r="AJ30" i="392"/>
  <c r="AM31" i="392"/>
  <c r="AL30" i="392"/>
  <c r="Y31" i="392"/>
  <c r="AG31" i="392"/>
  <c r="X38" i="392"/>
  <c r="V39" i="392"/>
  <c r="AF39" i="392"/>
  <c r="AM40" i="392"/>
  <c r="S42" i="392"/>
  <c r="AC42" i="392"/>
  <c r="AM42" i="392"/>
  <c r="Z45" i="392"/>
  <c r="AM45" i="392"/>
  <c r="AL45" i="392"/>
  <c r="AL46" i="392"/>
  <c r="R47" i="392"/>
  <c r="Y49" i="392"/>
  <c r="AN49" i="392"/>
  <c r="AM49" i="392"/>
  <c r="AL49" i="392"/>
  <c r="AE50" i="392"/>
  <c r="AN51" i="392"/>
  <c r="Y52" i="392"/>
  <c r="X52" i="392"/>
  <c r="V53" i="392"/>
  <c r="AM57" i="392"/>
  <c r="AL57" i="392"/>
  <c r="AJ57" i="392"/>
  <c r="AH57" i="392"/>
  <c r="AG60" i="392"/>
  <c r="R63" i="392"/>
  <c r="Q63" i="392"/>
  <c r="O63" i="392"/>
  <c r="M63" i="392"/>
  <c r="Y67" i="392"/>
  <c r="AJ31" i="392"/>
  <c r="Q52" i="392"/>
  <c r="O52" i="392"/>
  <c r="AL31" i="392"/>
  <c r="S50" i="392"/>
  <c r="R50" i="392"/>
  <c r="Q50" i="392"/>
  <c r="R52" i="392"/>
  <c r="T56" i="392"/>
  <c r="Z56" i="392"/>
  <c r="Y56" i="392"/>
  <c r="AC30" i="392"/>
  <c r="Q31" i="392"/>
  <c r="AF38" i="392"/>
  <c r="M39" i="392"/>
  <c r="AG39" i="392"/>
  <c r="AE40" i="392"/>
  <c r="AN40" i="392"/>
  <c r="T42" i="392"/>
  <c r="V43" i="392"/>
  <c r="AA45" i="392"/>
  <c r="AJ45" i="392"/>
  <c r="S46" i="392"/>
  <c r="AC46" i="392"/>
  <c r="AM46" i="392"/>
  <c r="S47" i="392"/>
  <c r="Q49" i="392"/>
  <c r="Z49" i="392"/>
  <c r="AJ49" i="392"/>
  <c r="Z50" i="392"/>
  <c r="Y50" i="392"/>
  <c r="AF50" i="392"/>
  <c r="V52" i="392"/>
  <c r="AN52" i="392"/>
  <c r="AM52" i="392"/>
  <c r="AL52" i="392"/>
  <c r="AJ52" i="392"/>
  <c r="Z55" i="392"/>
  <c r="AL58" i="392"/>
  <c r="AG64" i="392"/>
  <c r="AE64" i="392"/>
  <c r="AJ67" i="392"/>
  <c r="AH67" i="392"/>
  <c r="AN67" i="392"/>
  <c r="AE69" i="392"/>
  <c r="AC69" i="392"/>
  <c r="AA69" i="392"/>
  <c r="S73" i="392"/>
  <c r="Q73" i="392"/>
  <c r="O73" i="392"/>
  <c r="AA73" i="392"/>
  <c r="AG73" i="392"/>
  <c r="AF73" i="392"/>
  <c r="AE73" i="392"/>
  <c r="V74" i="392"/>
  <c r="T74" i="392"/>
  <c r="Z74" i="392"/>
  <c r="Q66" i="392"/>
  <c r="O66" i="392"/>
  <c r="M66" i="392"/>
  <c r="AL67" i="392"/>
  <c r="AF69" i="392"/>
  <c r="M71" i="392"/>
  <c r="S71" i="392"/>
  <c r="Q71" i="392"/>
  <c r="R73" i="392"/>
  <c r="X74" i="392"/>
  <c r="AE52" i="392"/>
  <c r="AC54" i="392"/>
  <c r="O55" i="392"/>
  <c r="AE55" i="392"/>
  <c r="AC57" i="392"/>
  <c r="X58" i="392"/>
  <c r="V60" i="392"/>
  <c r="AM60" i="392"/>
  <c r="V64" i="392"/>
  <c r="AF64" i="392"/>
  <c r="AJ66" i="392"/>
  <c r="AM67" i="392"/>
  <c r="AG69" i="392"/>
  <c r="AE70" i="392"/>
  <c r="O71" i="392"/>
  <c r="AN72" i="392"/>
  <c r="AL72" i="392"/>
  <c r="AJ72" i="392"/>
  <c r="Y74" i="392"/>
  <c r="AF52" i="392"/>
  <c r="AF55" i="392"/>
  <c r="Y58" i="392"/>
  <c r="AN60" i="392"/>
  <c r="AC62" i="392"/>
  <c r="R66" i="392"/>
  <c r="Z70" i="392"/>
  <c r="X70" i="392"/>
  <c r="V70" i="392"/>
  <c r="AG70" i="392"/>
  <c r="AC71" i="392"/>
  <c r="AA71" i="392"/>
  <c r="AG71" i="392"/>
  <c r="Y73" i="392"/>
  <c r="X73" i="392"/>
  <c r="X64" i="392"/>
  <c r="O65" i="392"/>
  <c r="AL65" i="392"/>
  <c r="AJ65" i="392"/>
  <c r="AH65" i="392"/>
  <c r="S66" i="392"/>
  <c r="AL66" i="392"/>
  <c r="O69" i="392"/>
  <c r="M69" i="392"/>
  <c r="S69" i="392"/>
  <c r="AH70" i="392"/>
  <c r="AN70" i="392"/>
  <c r="AL70" i="392"/>
  <c r="R71" i="392"/>
  <c r="AM72" i="392"/>
  <c r="V73" i="392"/>
  <c r="T72" i="392"/>
  <c r="AH74" i="392"/>
  <c r="V72" i="392"/>
  <c r="AJ74" i="392"/>
  <c r="AK121" i="390"/>
  <c r="AI121" i="390"/>
  <c r="AN121" i="390" s="1"/>
  <c r="AD121" i="390"/>
  <c r="AB121" i="390"/>
  <c r="AF121" i="390" s="1"/>
  <c r="W121" i="390"/>
  <c r="U121" i="390"/>
  <c r="P121" i="390"/>
  <c r="N121" i="390"/>
  <c r="O121" i="390" s="1"/>
  <c r="AK120" i="390"/>
  <c r="AI120" i="390"/>
  <c r="AD120" i="390"/>
  <c r="AB120" i="390"/>
  <c r="AC120" i="390" s="1"/>
  <c r="W120" i="390"/>
  <c r="U120" i="390"/>
  <c r="Z120" i="390" s="1"/>
  <c r="P120" i="390"/>
  <c r="N120" i="390"/>
  <c r="M120" i="390" s="1"/>
  <c r="AK119" i="390"/>
  <c r="AI119" i="390"/>
  <c r="AH119" i="390" s="1"/>
  <c r="AD119" i="390"/>
  <c r="AB119" i="390"/>
  <c r="AG119" i="390" s="1"/>
  <c r="W119" i="390"/>
  <c r="U119" i="390"/>
  <c r="Z119" i="390" s="1"/>
  <c r="P119" i="390"/>
  <c r="N119" i="390"/>
  <c r="R119" i="390" s="1"/>
  <c r="AK118" i="390"/>
  <c r="AI118" i="390"/>
  <c r="AM118" i="390" s="1"/>
  <c r="AD118" i="390"/>
  <c r="AB118" i="390"/>
  <c r="AE118" i="390" s="1"/>
  <c r="W118" i="390"/>
  <c r="U118" i="390"/>
  <c r="T118" i="390"/>
  <c r="P118" i="390"/>
  <c r="N118" i="390"/>
  <c r="O118" i="390" s="1"/>
  <c r="AK117" i="390"/>
  <c r="AI117" i="390"/>
  <c r="AJ117" i="390" s="1"/>
  <c r="AD117" i="390"/>
  <c r="AB117" i="390"/>
  <c r="W117" i="390"/>
  <c r="U117" i="390"/>
  <c r="T117" i="390" s="1"/>
  <c r="P117" i="390"/>
  <c r="N117" i="390"/>
  <c r="S117" i="390" s="1"/>
  <c r="AK113" i="390"/>
  <c r="AI113" i="390"/>
  <c r="AN113" i="390" s="1"/>
  <c r="AD113" i="390"/>
  <c r="AB113" i="390"/>
  <c r="AF113" i="390" s="1"/>
  <c r="W113" i="390"/>
  <c r="U113" i="390"/>
  <c r="X113" i="390" s="1"/>
  <c r="P113" i="390"/>
  <c r="N113" i="390"/>
  <c r="O113" i="390" s="1"/>
  <c r="AK112" i="390"/>
  <c r="AI112" i="390"/>
  <c r="AJ112" i="390" s="1"/>
  <c r="AD112" i="390"/>
  <c r="AB112" i="390"/>
  <c r="AC112" i="390" s="1"/>
  <c r="W112" i="390"/>
  <c r="U112" i="390"/>
  <c r="T112" i="390" s="1"/>
  <c r="P112" i="390"/>
  <c r="N112" i="390"/>
  <c r="M112" i="390" s="1"/>
  <c r="AK111" i="390"/>
  <c r="AI111" i="390"/>
  <c r="AH111" i="390" s="1"/>
  <c r="AD111" i="390"/>
  <c r="AB111" i="390"/>
  <c r="AG111" i="390" s="1"/>
  <c r="W111" i="390"/>
  <c r="U111" i="390"/>
  <c r="Z111" i="390" s="1"/>
  <c r="P111" i="390"/>
  <c r="N111" i="390"/>
  <c r="R111" i="390" s="1"/>
  <c r="AK110" i="390"/>
  <c r="AI110" i="390"/>
  <c r="AM110" i="390" s="1"/>
  <c r="AD110" i="390"/>
  <c r="AB110" i="390"/>
  <c r="AE110" i="390" s="1"/>
  <c r="W110" i="390"/>
  <c r="U110" i="390"/>
  <c r="V110" i="390" s="1"/>
  <c r="P110" i="390"/>
  <c r="N110" i="390"/>
  <c r="O110" i="390" s="1"/>
  <c r="AK109" i="390"/>
  <c r="AI109" i="390"/>
  <c r="AJ109" i="390" s="1"/>
  <c r="AD109" i="390"/>
  <c r="AB109" i="390"/>
  <c r="AA109" i="390" s="1"/>
  <c r="W109" i="390"/>
  <c r="U109" i="390"/>
  <c r="T109" i="390" s="1"/>
  <c r="P109" i="390"/>
  <c r="N109" i="390"/>
  <c r="S109" i="390" s="1"/>
  <c r="AK105" i="390"/>
  <c r="AI105" i="390"/>
  <c r="AN105" i="390" s="1"/>
  <c r="AD105" i="390"/>
  <c r="AB105" i="390"/>
  <c r="AE105" i="390" s="1"/>
  <c r="W105" i="390"/>
  <c r="U105" i="390"/>
  <c r="V105" i="390" s="1"/>
  <c r="P105" i="390"/>
  <c r="N105" i="390"/>
  <c r="O105" i="390" s="1"/>
  <c r="AK104" i="390"/>
  <c r="AI104" i="390"/>
  <c r="AJ104" i="390" s="1"/>
  <c r="AD104" i="390"/>
  <c r="AB104" i="390"/>
  <c r="AG104" i="390" s="1"/>
  <c r="W104" i="390"/>
  <c r="U104" i="390"/>
  <c r="T104" i="390" s="1"/>
  <c r="P104" i="390"/>
  <c r="N104" i="390"/>
  <c r="M104" i="390" s="1"/>
  <c r="AK103" i="390"/>
  <c r="AI103" i="390"/>
  <c r="AH103" i="390" s="1"/>
  <c r="AD103" i="390"/>
  <c r="AB103" i="390"/>
  <c r="AG103" i="390" s="1"/>
  <c r="W103" i="390"/>
  <c r="U103" i="390"/>
  <c r="Z103" i="390" s="1"/>
  <c r="P103" i="390"/>
  <c r="N103" i="390"/>
  <c r="R103" i="390" s="1"/>
  <c r="AK102" i="390"/>
  <c r="AI102" i="390"/>
  <c r="AM102" i="390" s="1"/>
  <c r="AD102" i="390"/>
  <c r="AB102" i="390"/>
  <c r="AG102" i="390" s="1"/>
  <c r="W102" i="390"/>
  <c r="U102" i="390"/>
  <c r="T102" i="390" s="1"/>
  <c r="P102" i="390"/>
  <c r="N102" i="390"/>
  <c r="O102" i="390" s="1"/>
  <c r="AK101" i="390"/>
  <c r="AI101" i="390"/>
  <c r="AJ101" i="390" s="1"/>
  <c r="AD101" i="390"/>
  <c r="AB101" i="390"/>
  <c r="AG101" i="390" s="1"/>
  <c r="W101" i="390"/>
  <c r="U101" i="390"/>
  <c r="T101" i="390" s="1"/>
  <c r="P101" i="390"/>
  <c r="N101" i="390"/>
  <c r="S101" i="390" s="1"/>
  <c r="AK97" i="390"/>
  <c r="AI97" i="390"/>
  <c r="AN97" i="390" s="1"/>
  <c r="AD97" i="390"/>
  <c r="AB97" i="390"/>
  <c r="AF97" i="390" s="1"/>
  <c r="W97" i="390"/>
  <c r="U97" i="390"/>
  <c r="X97" i="390" s="1"/>
  <c r="P97" i="390"/>
  <c r="N97" i="390"/>
  <c r="O97" i="390" s="1"/>
  <c r="AK96" i="390"/>
  <c r="AI96" i="390"/>
  <c r="AJ96" i="390" s="1"/>
  <c r="AD96" i="390"/>
  <c r="AB96" i="390"/>
  <c r="AC96" i="390" s="1"/>
  <c r="W96" i="390"/>
  <c r="U96" i="390"/>
  <c r="T96" i="390" s="1"/>
  <c r="P96" i="390"/>
  <c r="N96" i="390"/>
  <c r="M96" i="390" s="1"/>
  <c r="AK95" i="390"/>
  <c r="AI95" i="390"/>
  <c r="AH95" i="390" s="1"/>
  <c r="AD95" i="390"/>
  <c r="AB95" i="390"/>
  <c r="AG95" i="390" s="1"/>
  <c r="W95" i="390"/>
  <c r="U95" i="390"/>
  <c r="Z95" i="390" s="1"/>
  <c r="P95" i="390"/>
  <c r="N95" i="390"/>
  <c r="Q95" i="390" s="1"/>
  <c r="AK94" i="390"/>
  <c r="AI94" i="390"/>
  <c r="AL94" i="390" s="1"/>
  <c r="AD94" i="390"/>
  <c r="AB94" i="390"/>
  <c r="AC94" i="390" s="1"/>
  <c r="W94" i="390"/>
  <c r="U94" i="390"/>
  <c r="V94" i="390" s="1"/>
  <c r="P94" i="390"/>
  <c r="N94" i="390"/>
  <c r="M94" i="390" s="1"/>
  <c r="AK93" i="390"/>
  <c r="AI93" i="390"/>
  <c r="AH93" i="390" s="1"/>
  <c r="AD93" i="390"/>
  <c r="AB93" i="390"/>
  <c r="AA93" i="390" s="1"/>
  <c r="W93" i="390"/>
  <c r="U93" i="390"/>
  <c r="T93" i="390" s="1"/>
  <c r="P93" i="390"/>
  <c r="N93" i="390"/>
  <c r="S93" i="390" s="1"/>
  <c r="AK89" i="390"/>
  <c r="AI89" i="390"/>
  <c r="AN89" i="390" s="1"/>
  <c r="AD89" i="390"/>
  <c r="AB89" i="390"/>
  <c r="AF89" i="390" s="1"/>
  <c r="W89" i="390"/>
  <c r="U89" i="390"/>
  <c r="X89" i="390" s="1"/>
  <c r="P89" i="390"/>
  <c r="N89" i="390"/>
  <c r="O89" i="390" s="1"/>
  <c r="AK88" i="390"/>
  <c r="AI88" i="390"/>
  <c r="AJ88" i="390" s="1"/>
  <c r="AD88" i="390"/>
  <c r="AB88" i="390"/>
  <c r="AC88" i="390" s="1"/>
  <c r="W88" i="390"/>
  <c r="U88" i="390"/>
  <c r="X88" i="390" s="1"/>
  <c r="P88" i="390"/>
  <c r="N88" i="390"/>
  <c r="M88" i="390" s="1"/>
  <c r="AK87" i="390"/>
  <c r="AI87" i="390"/>
  <c r="AH87" i="390" s="1"/>
  <c r="AD87" i="390"/>
  <c r="AB87" i="390"/>
  <c r="AG87" i="390" s="1"/>
  <c r="W87" i="390"/>
  <c r="U87" i="390"/>
  <c r="Z87" i="390" s="1"/>
  <c r="P87" i="390"/>
  <c r="N87" i="390"/>
  <c r="R87" i="390" s="1"/>
  <c r="AK86" i="390"/>
  <c r="AI86" i="390"/>
  <c r="AM86" i="390" s="1"/>
  <c r="AD86" i="390"/>
  <c r="AB86" i="390"/>
  <c r="AE86" i="390" s="1"/>
  <c r="W86" i="390"/>
  <c r="U86" i="390"/>
  <c r="T86" i="390" s="1"/>
  <c r="P86" i="390"/>
  <c r="N86" i="390"/>
  <c r="O86" i="390" s="1"/>
  <c r="AK85" i="390"/>
  <c r="AI85" i="390"/>
  <c r="AJ85" i="390" s="1"/>
  <c r="AD85" i="390"/>
  <c r="AB85" i="390"/>
  <c r="AA85" i="390" s="1"/>
  <c r="W85" i="390"/>
  <c r="U85" i="390"/>
  <c r="T85" i="390" s="1"/>
  <c r="P85" i="390"/>
  <c r="N85" i="390"/>
  <c r="S85" i="390" s="1"/>
  <c r="AK81" i="390"/>
  <c r="AI81" i="390"/>
  <c r="AM81" i="390" s="1"/>
  <c r="AD81" i="390"/>
  <c r="AB81" i="390"/>
  <c r="AE81" i="390" s="1"/>
  <c r="W81" i="390"/>
  <c r="U81" i="390"/>
  <c r="X81" i="390" s="1"/>
  <c r="P81" i="390"/>
  <c r="N81" i="390"/>
  <c r="O81" i="390" s="1"/>
  <c r="AK80" i="390"/>
  <c r="AI80" i="390"/>
  <c r="AJ80" i="390" s="1"/>
  <c r="AD80" i="390"/>
  <c r="AB80" i="390"/>
  <c r="AA80" i="390" s="1"/>
  <c r="W80" i="390"/>
  <c r="U80" i="390"/>
  <c r="T80" i="390" s="1"/>
  <c r="P80" i="390"/>
  <c r="N80" i="390"/>
  <c r="M80" i="390" s="1"/>
  <c r="AK79" i="390"/>
  <c r="AI79" i="390"/>
  <c r="AH79" i="390" s="1"/>
  <c r="AD79" i="390"/>
  <c r="AB79" i="390"/>
  <c r="AG79" i="390" s="1"/>
  <c r="W79" i="390"/>
  <c r="U79" i="390"/>
  <c r="X79" i="390" s="1"/>
  <c r="P79" i="390"/>
  <c r="N79" i="390"/>
  <c r="Q79" i="390" s="1"/>
  <c r="AK78" i="390"/>
  <c r="AI78" i="390"/>
  <c r="AL78" i="390" s="1"/>
  <c r="AD78" i="390"/>
  <c r="AB78" i="390"/>
  <c r="AE78" i="390" s="1"/>
  <c r="W78" i="390"/>
  <c r="U78" i="390"/>
  <c r="Y78" i="390" s="1"/>
  <c r="P78" i="390"/>
  <c r="N78" i="390"/>
  <c r="M78" i="390" s="1"/>
  <c r="AK77" i="390"/>
  <c r="AI77" i="390"/>
  <c r="AH77" i="390" s="1"/>
  <c r="AD77" i="390"/>
  <c r="AB77" i="390"/>
  <c r="AA77" i="390" s="1"/>
  <c r="W77" i="390"/>
  <c r="U77" i="390"/>
  <c r="T77" i="390" s="1"/>
  <c r="P77" i="390"/>
  <c r="N77" i="390"/>
  <c r="S77" i="390" s="1"/>
  <c r="AK73" i="390"/>
  <c r="AI73" i="390"/>
  <c r="AN73" i="390" s="1"/>
  <c r="AD73" i="390"/>
  <c r="AB73" i="390"/>
  <c r="AF73" i="390" s="1"/>
  <c r="W73" i="390"/>
  <c r="U73" i="390"/>
  <c r="X73" i="390" s="1"/>
  <c r="P73" i="390"/>
  <c r="N73" i="390"/>
  <c r="O73" i="390" s="1"/>
  <c r="AK72" i="390"/>
  <c r="AI72" i="390"/>
  <c r="AJ72" i="390" s="1"/>
  <c r="AD72" i="390"/>
  <c r="AB72" i="390"/>
  <c r="AC72" i="390" s="1"/>
  <c r="W72" i="390"/>
  <c r="U72" i="390"/>
  <c r="X72" i="390" s="1"/>
  <c r="P72" i="390"/>
  <c r="N72" i="390"/>
  <c r="M72" i="390" s="1"/>
  <c r="AK71" i="390"/>
  <c r="AI71" i="390"/>
  <c r="AH71" i="390" s="1"/>
  <c r="AD71" i="390"/>
  <c r="AB71" i="390"/>
  <c r="AG71" i="390" s="1"/>
  <c r="W71" i="390"/>
  <c r="U71" i="390"/>
  <c r="Z71" i="390" s="1"/>
  <c r="P71" i="390"/>
  <c r="N71" i="390"/>
  <c r="R71" i="390" s="1"/>
  <c r="AK70" i="390"/>
  <c r="AI70" i="390"/>
  <c r="AM70" i="390" s="1"/>
  <c r="AD70" i="390"/>
  <c r="AB70" i="390"/>
  <c r="AE70" i="390" s="1"/>
  <c r="W70" i="390"/>
  <c r="U70" i="390"/>
  <c r="Z70" i="390" s="1"/>
  <c r="P70" i="390"/>
  <c r="N70" i="390"/>
  <c r="O70" i="390" s="1"/>
  <c r="AK69" i="390"/>
  <c r="AI69" i="390"/>
  <c r="AJ69" i="390" s="1"/>
  <c r="AD69" i="390"/>
  <c r="AB69" i="390"/>
  <c r="AE69" i="390" s="1"/>
  <c r="W69" i="390"/>
  <c r="U69" i="390"/>
  <c r="T69" i="390" s="1"/>
  <c r="P69" i="390"/>
  <c r="N69" i="390"/>
  <c r="S69" i="390" s="1"/>
  <c r="AK101" i="391"/>
  <c r="AI101" i="391"/>
  <c r="AH101" i="391" s="1"/>
  <c r="AD101" i="391"/>
  <c r="AB101" i="391"/>
  <c r="AA101" i="391" s="1"/>
  <c r="W101" i="391"/>
  <c r="U101" i="391"/>
  <c r="Y101" i="391" s="1"/>
  <c r="P101" i="391"/>
  <c r="N101" i="391"/>
  <c r="L101" i="391"/>
  <c r="AK100" i="391"/>
  <c r="AI100" i="391"/>
  <c r="AL100" i="391" s="1"/>
  <c r="AD100" i="391"/>
  <c r="AB100" i="391"/>
  <c r="AF100" i="391" s="1"/>
  <c r="W100" i="391"/>
  <c r="U100" i="391"/>
  <c r="P100" i="391"/>
  <c r="N100" i="391"/>
  <c r="Q100" i="391" s="1"/>
  <c r="AK99" i="391"/>
  <c r="AI99" i="391"/>
  <c r="AL99" i="391" s="1"/>
  <c r="AD99" i="391"/>
  <c r="AB99" i="391"/>
  <c r="AC99" i="391" s="1"/>
  <c r="W99" i="391"/>
  <c r="U99" i="391"/>
  <c r="T99" i="391" s="1"/>
  <c r="P99" i="391"/>
  <c r="N99" i="391"/>
  <c r="M99" i="391" s="1"/>
  <c r="AK98" i="391"/>
  <c r="AI98" i="391"/>
  <c r="AH98" i="391" s="1"/>
  <c r="AD98" i="391"/>
  <c r="AB98" i="391"/>
  <c r="AF98" i="391" s="1"/>
  <c r="Y98" i="391"/>
  <c r="W98" i="391"/>
  <c r="U98" i="391"/>
  <c r="X98" i="391" s="1"/>
  <c r="P98" i="391"/>
  <c r="N98" i="391"/>
  <c r="O98" i="391" s="1"/>
  <c r="AK97" i="391"/>
  <c r="AI97" i="391"/>
  <c r="AJ97" i="391" s="1"/>
  <c r="AD97" i="391"/>
  <c r="AB97" i="391"/>
  <c r="AC97" i="391" s="1"/>
  <c r="W97" i="391"/>
  <c r="V97" i="391"/>
  <c r="U97" i="391"/>
  <c r="T97" i="391" s="1"/>
  <c r="P97" i="391"/>
  <c r="N97" i="391"/>
  <c r="O97" i="391" s="1"/>
  <c r="AK96" i="391"/>
  <c r="AI96" i="391"/>
  <c r="AD96" i="391"/>
  <c r="AB96" i="391"/>
  <c r="AA96" i="391" s="1"/>
  <c r="W96" i="391"/>
  <c r="U96" i="391"/>
  <c r="T96" i="391" s="1"/>
  <c r="P96" i="391"/>
  <c r="N96" i="391"/>
  <c r="M96" i="391" s="1"/>
  <c r="AK95" i="391"/>
  <c r="AI95" i="391"/>
  <c r="AM95" i="391" s="1"/>
  <c r="AD95" i="391"/>
  <c r="AB95" i="391"/>
  <c r="W95" i="391"/>
  <c r="U95" i="391"/>
  <c r="T95" i="391" s="1"/>
  <c r="P95" i="391"/>
  <c r="N95" i="391"/>
  <c r="O95" i="391" s="1"/>
  <c r="AK94" i="391"/>
  <c r="AI94" i="391"/>
  <c r="AD94" i="391"/>
  <c r="AB94" i="391"/>
  <c r="AF94" i="391" s="1"/>
  <c r="W94" i="391"/>
  <c r="U94" i="391"/>
  <c r="V94" i="391" s="1"/>
  <c r="P94" i="391"/>
  <c r="N94" i="391"/>
  <c r="M94" i="391" s="1"/>
  <c r="AK93" i="391"/>
  <c r="AI93" i="391"/>
  <c r="AJ93" i="391" s="1"/>
  <c r="AD93" i="391"/>
  <c r="AB93" i="391"/>
  <c r="AA93" i="391" s="1"/>
  <c r="W93" i="391"/>
  <c r="U93" i="391"/>
  <c r="Y93" i="391" s="1"/>
  <c r="P93" i="391"/>
  <c r="N93" i="391"/>
  <c r="Q93" i="391" s="1"/>
  <c r="AK92" i="391"/>
  <c r="AI92" i="391"/>
  <c r="AJ92" i="391" s="1"/>
  <c r="AD92" i="391"/>
  <c r="AB92" i="391"/>
  <c r="AC92" i="391" s="1"/>
  <c r="W92" i="391"/>
  <c r="U92" i="391"/>
  <c r="V92" i="391" s="1"/>
  <c r="P92" i="391"/>
  <c r="N92" i="391"/>
  <c r="O92" i="391" s="1"/>
  <c r="AK91" i="391"/>
  <c r="AI91" i="391"/>
  <c r="AH91" i="391" s="1"/>
  <c r="AD91" i="391"/>
  <c r="AB91" i="391"/>
  <c r="W91" i="391"/>
  <c r="U91" i="391"/>
  <c r="V91" i="391" s="1"/>
  <c r="P91" i="391"/>
  <c r="N91" i="391"/>
  <c r="Q91" i="391" s="1"/>
  <c r="AK90" i="391"/>
  <c r="AI90" i="391"/>
  <c r="AL90" i="391" s="1"/>
  <c r="AD90" i="391"/>
  <c r="AB90" i="391"/>
  <c r="AA90" i="391" s="1"/>
  <c r="W90" i="391"/>
  <c r="U90" i="391"/>
  <c r="V90" i="391" s="1"/>
  <c r="P90" i="391"/>
  <c r="N90" i="391"/>
  <c r="R90" i="391" s="1"/>
  <c r="AK89" i="391"/>
  <c r="AI89" i="391"/>
  <c r="AH89" i="391" s="1"/>
  <c r="AD89" i="391"/>
  <c r="AB89" i="391"/>
  <c r="W89" i="391"/>
  <c r="U89" i="391"/>
  <c r="P89" i="391"/>
  <c r="N89" i="391"/>
  <c r="M89" i="391" s="1"/>
  <c r="AK88" i="391"/>
  <c r="AI88" i="391"/>
  <c r="AH88" i="391" s="1"/>
  <c r="AD88" i="391"/>
  <c r="AB88" i="391"/>
  <c r="AF88" i="391" s="1"/>
  <c r="W88" i="391"/>
  <c r="U88" i="391"/>
  <c r="X88" i="391" s="1"/>
  <c r="P88" i="391"/>
  <c r="N88" i="391"/>
  <c r="Q88" i="391" s="1"/>
  <c r="AK87" i="391"/>
  <c r="AI87" i="391"/>
  <c r="AJ87" i="391" s="1"/>
  <c r="AD87" i="391"/>
  <c r="AB87" i="391"/>
  <c r="W87" i="391"/>
  <c r="U87" i="391"/>
  <c r="Y87" i="391" s="1"/>
  <c r="P87" i="391"/>
  <c r="N87" i="391"/>
  <c r="O87" i="391" s="1"/>
  <c r="AK86" i="391"/>
  <c r="AI86" i="391"/>
  <c r="AD86" i="391"/>
  <c r="AB86" i="391"/>
  <c r="AC86" i="391" s="1"/>
  <c r="W86" i="391"/>
  <c r="U86" i="391"/>
  <c r="T86" i="391" s="1"/>
  <c r="P86" i="391"/>
  <c r="N86" i="391"/>
  <c r="M86" i="391" s="1"/>
  <c r="AK85" i="391"/>
  <c r="AI85" i="391"/>
  <c r="AM85" i="391" s="1"/>
  <c r="AD85" i="391"/>
  <c r="AB85" i="391"/>
  <c r="AE85" i="391" s="1"/>
  <c r="W85" i="391"/>
  <c r="U85" i="391"/>
  <c r="V85" i="391" s="1"/>
  <c r="P85" i="391"/>
  <c r="N85" i="391"/>
  <c r="O85" i="391" s="1"/>
  <c r="AK84" i="391"/>
  <c r="AI84" i="391"/>
  <c r="AJ84" i="391" s="1"/>
  <c r="AD84" i="391"/>
  <c r="AB84" i="391"/>
  <c r="AA84" i="391" s="1"/>
  <c r="W84" i="391"/>
  <c r="U84" i="391"/>
  <c r="V84" i="391" s="1"/>
  <c r="P84" i="391"/>
  <c r="N84" i="391"/>
  <c r="M84" i="391" s="1"/>
  <c r="AK82" i="391"/>
  <c r="AI82" i="391"/>
  <c r="AH82" i="391" s="1"/>
  <c r="AD82" i="391"/>
  <c r="AB82" i="391"/>
  <c r="AF82" i="391" s="1"/>
  <c r="W82" i="391"/>
  <c r="U82" i="391"/>
  <c r="Z82" i="391" s="1"/>
  <c r="P82" i="391"/>
  <c r="N82" i="391"/>
  <c r="M82" i="391" s="1"/>
  <c r="L82" i="391"/>
  <c r="AK80" i="391"/>
  <c r="AI80" i="391"/>
  <c r="AH80" i="391" s="1"/>
  <c r="AD80" i="391"/>
  <c r="AB80" i="391"/>
  <c r="AC80" i="391" s="1"/>
  <c r="W80" i="391"/>
  <c r="U80" i="391"/>
  <c r="Y80" i="391" s="1"/>
  <c r="P80" i="391"/>
  <c r="N80" i="391"/>
  <c r="L80" i="391"/>
  <c r="AK79" i="391"/>
  <c r="AI79" i="391"/>
  <c r="AM79" i="391" s="1"/>
  <c r="AD79" i="391"/>
  <c r="AB79" i="391"/>
  <c r="AA79" i="391" s="1"/>
  <c r="W79" i="391"/>
  <c r="U79" i="391"/>
  <c r="T79" i="391" s="1"/>
  <c r="P79" i="391"/>
  <c r="N79" i="391"/>
  <c r="R79" i="391" s="1"/>
  <c r="L79" i="391"/>
  <c r="AK78" i="391"/>
  <c r="AI78" i="391"/>
  <c r="AM78" i="391" s="1"/>
  <c r="AD78" i="391"/>
  <c r="AB78" i="391"/>
  <c r="AF78" i="391" s="1"/>
  <c r="W78" i="391"/>
  <c r="U78" i="391"/>
  <c r="T78" i="391" s="1"/>
  <c r="P78" i="391"/>
  <c r="N78" i="391"/>
  <c r="L78" i="391"/>
  <c r="AK77" i="391"/>
  <c r="AI77" i="391"/>
  <c r="AL77" i="391" s="1"/>
  <c r="AF77" i="391"/>
  <c r="AD77" i="391"/>
  <c r="AB77" i="391"/>
  <c r="AC77" i="391" s="1"/>
  <c r="W77" i="391"/>
  <c r="U77" i="391"/>
  <c r="V77" i="391" s="1"/>
  <c r="P77" i="391"/>
  <c r="N77" i="391"/>
  <c r="R77" i="391" s="1"/>
  <c r="L77" i="391"/>
  <c r="AK76" i="391"/>
  <c r="AI76" i="391"/>
  <c r="AJ76" i="391" s="1"/>
  <c r="AD76" i="391"/>
  <c r="AB76" i="391"/>
  <c r="AA76" i="391" s="1"/>
  <c r="W76" i="391"/>
  <c r="U76" i="391"/>
  <c r="P76" i="391"/>
  <c r="N76" i="391"/>
  <c r="S76" i="391" s="1"/>
  <c r="L76" i="391"/>
  <c r="AK75" i="391"/>
  <c r="AI75" i="391"/>
  <c r="AD75" i="391"/>
  <c r="AB75" i="391"/>
  <c r="AE75" i="391" s="1"/>
  <c r="W75" i="391"/>
  <c r="U75" i="391"/>
  <c r="Y75" i="391" s="1"/>
  <c r="P75" i="391"/>
  <c r="N75" i="391"/>
  <c r="R75" i="391" s="1"/>
  <c r="L75" i="391"/>
  <c r="AK74" i="391"/>
  <c r="AI74" i="391"/>
  <c r="AM74" i="391" s="1"/>
  <c r="AD74" i="391"/>
  <c r="AB74" i="391"/>
  <c r="AF74" i="391" s="1"/>
  <c r="W74" i="391"/>
  <c r="U74" i="391"/>
  <c r="Y74" i="391" s="1"/>
  <c r="P74" i="391"/>
  <c r="N74" i="391"/>
  <c r="M74" i="391" s="1"/>
  <c r="L74" i="391"/>
  <c r="AK73" i="391"/>
  <c r="AI73" i="391"/>
  <c r="AM73" i="391" s="1"/>
  <c r="AD73" i="391"/>
  <c r="AB73" i="391"/>
  <c r="AF73" i="391" s="1"/>
  <c r="W73" i="391"/>
  <c r="U73" i="391"/>
  <c r="T73" i="391" s="1"/>
  <c r="P73" i="391"/>
  <c r="N73" i="391"/>
  <c r="Q73" i="391" s="1"/>
  <c r="L73" i="391"/>
  <c r="AK72" i="391"/>
  <c r="AI72" i="391"/>
  <c r="AN72" i="391" s="1"/>
  <c r="AD72" i="391"/>
  <c r="AB72" i="391"/>
  <c r="AG72" i="391" s="1"/>
  <c r="W72" i="391"/>
  <c r="U72" i="391"/>
  <c r="Y72" i="391" s="1"/>
  <c r="P72" i="391"/>
  <c r="N72" i="391"/>
  <c r="R72" i="391" s="1"/>
  <c r="L72" i="391"/>
  <c r="AK71" i="391"/>
  <c r="AI71" i="391"/>
  <c r="AM71" i="391" s="1"/>
  <c r="AD71" i="391"/>
  <c r="AB71" i="391"/>
  <c r="AF71" i="391" s="1"/>
  <c r="W71" i="391"/>
  <c r="U71" i="391"/>
  <c r="Y71" i="391" s="1"/>
  <c r="P71" i="391"/>
  <c r="N71" i="391"/>
  <c r="M71" i="391" s="1"/>
  <c r="L71" i="391"/>
  <c r="AK70" i="391"/>
  <c r="AI70" i="391"/>
  <c r="AD70" i="391"/>
  <c r="AB70" i="391"/>
  <c r="AA70" i="391" s="1"/>
  <c r="W70" i="391"/>
  <c r="U70" i="391"/>
  <c r="P70" i="391"/>
  <c r="N70" i="391"/>
  <c r="L70" i="391"/>
  <c r="AK69" i="391"/>
  <c r="AI69" i="391"/>
  <c r="AD69" i="391"/>
  <c r="AB69" i="391"/>
  <c r="AA69" i="391" s="1"/>
  <c r="W69" i="391"/>
  <c r="U69" i="391"/>
  <c r="X69" i="391" s="1"/>
  <c r="P69" i="391"/>
  <c r="N69" i="391"/>
  <c r="R69" i="391" s="1"/>
  <c r="L69" i="391"/>
  <c r="AK68" i="391"/>
  <c r="AI68" i="391"/>
  <c r="AD68" i="391"/>
  <c r="AB68" i="391"/>
  <c r="AA68" i="391" s="1"/>
  <c r="W68" i="391"/>
  <c r="U68" i="391"/>
  <c r="Y68" i="391" s="1"/>
  <c r="P68" i="391"/>
  <c r="N68" i="391"/>
  <c r="L68" i="391"/>
  <c r="AK67" i="391"/>
  <c r="AI67" i="391"/>
  <c r="AD67" i="391"/>
  <c r="AB67" i="391"/>
  <c r="AF67" i="391" s="1"/>
  <c r="W67" i="391"/>
  <c r="U67" i="391"/>
  <c r="Y67" i="391" s="1"/>
  <c r="P67" i="391"/>
  <c r="N67" i="391"/>
  <c r="S67" i="391" s="1"/>
  <c r="L67" i="391"/>
  <c r="AK66" i="391"/>
  <c r="AI66" i="391"/>
  <c r="AL66" i="391" s="1"/>
  <c r="AD66" i="391"/>
  <c r="AB66" i="391"/>
  <c r="AG66" i="391" s="1"/>
  <c r="W66" i="391"/>
  <c r="U66" i="391"/>
  <c r="Y66" i="391" s="1"/>
  <c r="P66" i="391"/>
  <c r="N66" i="391"/>
  <c r="S66" i="391" s="1"/>
  <c r="L66" i="391"/>
  <c r="AK65" i="391"/>
  <c r="AI65" i="391"/>
  <c r="AH65" i="391" s="1"/>
  <c r="AD65" i="391"/>
  <c r="AB65" i="391"/>
  <c r="AC65" i="391" s="1"/>
  <c r="W65" i="391"/>
  <c r="U65" i="391"/>
  <c r="Z65" i="391" s="1"/>
  <c r="P65" i="391"/>
  <c r="N65" i="391"/>
  <c r="M65" i="391" s="1"/>
  <c r="L65" i="391"/>
  <c r="AK64" i="391"/>
  <c r="AI64" i="391"/>
  <c r="AH64" i="391" s="1"/>
  <c r="AD64" i="391"/>
  <c r="AB64" i="391"/>
  <c r="W64" i="391"/>
  <c r="U64" i="391"/>
  <c r="P64" i="391"/>
  <c r="N64" i="391"/>
  <c r="R64" i="391" s="1"/>
  <c r="L64" i="391"/>
  <c r="AK63" i="391"/>
  <c r="AI63" i="391"/>
  <c r="AM63" i="391" s="1"/>
  <c r="AD63" i="391"/>
  <c r="AB63" i="391"/>
  <c r="AE63" i="391" s="1"/>
  <c r="Z63" i="391"/>
  <c r="W63" i="391"/>
  <c r="U63" i="391"/>
  <c r="V63" i="391" s="1"/>
  <c r="P63" i="391"/>
  <c r="N63" i="391"/>
  <c r="O63" i="391" s="1"/>
  <c r="L63" i="391"/>
  <c r="AK62" i="391"/>
  <c r="AI62" i="391"/>
  <c r="AD62" i="391"/>
  <c r="AB62" i="391"/>
  <c r="AG62" i="391" s="1"/>
  <c r="W62" i="391"/>
  <c r="U62" i="391"/>
  <c r="T62" i="391" s="1"/>
  <c r="P62" i="391"/>
  <c r="N62" i="391"/>
  <c r="L62" i="391"/>
  <c r="AK61" i="391"/>
  <c r="AI61" i="391"/>
  <c r="AL61" i="391" s="1"/>
  <c r="AD61" i="391"/>
  <c r="AB61" i="391"/>
  <c r="W61" i="391"/>
  <c r="U61" i="391"/>
  <c r="P61" i="391"/>
  <c r="N61" i="391"/>
  <c r="Q61" i="391" s="1"/>
  <c r="AK59" i="391"/>
  <c r="AI59" i="391"/>
  <c r="AL59" i="391" s="1"/>
  <c r="AD59" i="391"/>
  <c r="AB59" i="391"/>
  <c r="AF59" i="391" s="1"/>
  <c r="W59" i="391"/>
  <c r="U59" i="391"/>
  <c r="T59" i="391" s="1"/>
  <c r="P59" i="391"/>
  <c r="N59" i="391"/>
  <c r="L59" i="391"/>
  <c r="AK58" i="391"/>
  <c r="AI58" i="391"/>
  <c r="AD58" i="391"/>
  <c r="AB58" i="391"/>
  <c r="AE58" i="391" s="1"/>
  <c r="W58" i="391"/>
  <c r="U58" i="391"/>
  <c r="P58" i="391"/>
  <c r="N58" i="391"/>
  <c r="O58" i="391" s="1"/>
  <c r="L58" i="391"/>
  <c r="AK57" i="391"/>
  <c r="AI57" i="391"/>
  <c r="AJ57" i="391" s="1"/>
  <c r="AD57" i="391"/>
  <c r="AB57" i="391"/>
  <c r="AE57" i="391" s="1"/>
  <c r="W57" i="391"/>
  <c r="U57" i="391"/>
  <c r="T57" i="391" s="1"/>
  <c r="P57" i="391"/>
  <c r="N57" i="391"/>
  <c r="M57" i="391" s="1"/>
  <c r="L57" i="391"/>
  <c r="AK56" i="391"/>
  <c r="AI56" i="391"/>
  <c r="AM56" i="391" s="1"/>
  <c r="AD56" i="391"/>
  <c r="AB56" i="391"/>
  <c r="AF56" i="391" s="1"/>
  <c r="W56" i="391"/>
  <c r="U56" i="391"/>
  <c r="P56" i="391"/>
  <c r="N56" i="391"/>
  <c r="Q56" i="391" s="1"/>
  <c r="L56" i="391"/>
  <c r="AK55" i="391"/>
  <c r="AI55" i="391"/>
  <c r="AL55" i="391" s="1"/>
  <c r="AD55" i="391"/>
  <c r="AB55" i="391"/>
  <c r="AF55" i="391" s="1"/>
  <c r="W55" i="391"/>
  <c r="U55" i="391"/>
  <c r="T55" i="391" s="1"/>
  <c r="P55" i="391"/>
  <c r="N55" i="391"/>
  <c r="Q55" i="391" s="1"/>
  <c r="L55" i="391"/>
  <c r="AK54" i="391"/>
  <c r="AI54" i="391"/>
  <c r="AD54" i="391"/>
  <c r="AB54" i="391"/>
  <c r="AC54" i="391" s="1"/>
  <c r="W54" i="391"/>
  <c r="U54" i="391"/>
  <c r="P54" i="391"/>
  <c r="N54" i="391"/>
  <c r="R54" i="391" s="1"/>
  <c r="L54" i="391"/>
  <c r="AK53" i="391"/>
  <c r="AI53" i="391"/>
  <c r="AD53" i="391"/>
  <c r="AB53" i="391"/>
  <c r="W53" i="391"/>
  <c r="U53" i="391"/>
  <c r="P53" i="391"/>
  <c r="N53" i="391"/>
  <c r="Q53" i="391" s="1"/>
  <c r="L53" i="391"/>
  <c r="AK52" i="391"/>
  <c r="AI52" i="391"/>
  <c r="AL52" i="391" s="1"/>
  <c r="AD52" i="391"/>
  <c r="AB52" i="391"/>
  <c r="AA52" i="391" s="1"/>
  <c r="W52" i="391"/>
  <c r="U52" i="391"/>
  <c r="X52" i="391" s="1"/>
  <c r="P52" i="391"/>
  <c r="N52" i="391"/>
  <c r="L52" i="391"/>
  <c r="AK51" i="391"/>
  <c r="AI51" i="391"/>
  <c r="AN51" i="391" s="1"/>
  <c r="AD51" i="391"/>
  <c r="AB51" i="391"/>
  <c r="AA51" i="391" s="1"/>
  <c r="W51" i="391"/>
  <c r="U51" i="391"/>
  <c r="Y51" i="391" s="1"/>
  <c r="P51" i="391"/>
  <c r="N51" i="391"/>
  <c r="L51" i="391"/>
  <c r="AK50" i="391"/>
  <c r="AI50" i="391"/>
  <c r="AN50" i="391" s="1"/>
  <c r="AD50" i="391"/>
  <c r="AB50" i="391"/>
  <c r="AC50" i="391" s="1"/>
  <c r="W50" i="391"/>
  <c r="U50" i="391"/>
  <c r="P50" i="391"/>
  <c r="N50" i="391"/>
  <c r="M50" i="391" s="1"/>
  <c r="L50" i="391"/>
  <c r="AK49" i="391"/>
  <c r="AI49" i="391"/>
  <c r="AH49" i="391" s="1"/>
  <c r="AD49" i="391"/>
  <c r="AB49" i="391"/>
  <c r="AG49" i="391" s="1"/>
  <c r="W49" i="391"/>
  <c r="U49" i="391"/>
  <c r="V49" i="391" s="1"/>
  <c r="P49" i="391"/>
  <c r="N49" i="391"/>
  <c r="M49" i="391" s="1"/>
  <c r="L49" i="391"/>
  <c r="AK48" i="391"/>
  <c r="AI48" i="391"/>
  <c r="AM48" i="391" s="1"/>
  <c r="AH48" i="391"/>
  <c r="AD48" i="391"/>
  <c r="AB48" i="391"/>
  <c r="AG48" i="391" s="1"/>
  <c r="W48" i="391"/>
  <c r="U48" i="391"/>
  <c r="P48" i="391"/>
  <c r="N48" i="391"/>
  <c r="L48" i="391"/>
  <c r="AM47" i="391"/>
  <c r="AK47" i="391"/>
  <c r="AI47" i="391"/>
  <c r="AN47" i="391" s="1"/>
  <c r="AD47" i="391"/>
  <c r="AB47" i="391"/>
  <c r="AF47" i="391" s="1"/>
  <c r="W47" i="391"/>
  <c r="U47" i="391"/>
  <c r="P47" i="391"/>
  <c r="N47" i="391"/>
  <c r="S47" i="391" s="1"/>
  <c r="L47" i="391"/>
  <c r="AK46" i="391"/>
  <c r="AI46" i="391"/>
  <c r="AJ46" i="391" s="1"/>
  <c r="AD46" i="391"/>
  <c r="AB46" i="391"/>
  <c r="AG46" i="391" s="1"/>
  <c r="W46" i="391"/>
  <c r="U46" i="391"/>
  <c r="P46" i="391"/>
  <c r="N46" i="391"/>
  <c r="M46" i="391" s="1"/>
  <c r="L46" i="391"/>
  <c r="AL45" i="391"/>
  <c r="AK45" i="391"/>
  <c r="AI45" i="391"/>
  <c r="AM45" i="391" s="1"/>
  <c r="AH45" i="391"/>
  <c r="AD45" i="391"/>
  <c r="AB45" i="391"/>
  <c r="AC45" i="391" s="1"/>
  <c r="Y45" i="391"/>
  <c r="W45" i="391"/>
  <c r="V45" i="391"/>
  <c r="U45" i="391"/>
  <c r="X45" i="391" s="1"/>
  <c r="P45" i="391"/>
  <c r="N45" i="391"/>
  <c r="R45" i="391" s="1"/>
  <c r="L45" i="391"/>
  <c r="AK44" i="391"/>
  <c r="AI44" i="391"/>
  <c r="AH44" i="391" s="1"/>
  <c r="AD44" i="391"/>
  <c r="AC44" i="391"/>
  <c r="AB44" i="391"/>
  <c r="W44" i="391"/>
  <c r="U44" i="391"/>
  <c r="Z44" i="391" s="1"/>
  <c r="P44" i="391"/>
  <c r="N44" i="391"/>
  <c r="Q44" i="391" s="1"/>
  <c r="L44" i="391"/>
  <c r="AK43" i="391"/>
  <c r="AI43" i="391"/>
  <c r="AN43" i="391" s="1"/>
  <c r="AD43" i="391"/>
  <c r="AB43" i="391"/>
  <c r="AA43" i="391" s="1"/>
  <c r="W43" i="391"/>
  <c r="U43" i="391"/>
  <c r="Y43" i="391" s="1"/>
  <c r="P43" i="391"/>
  <c r="N43" i="391"/>
  <c r="Q43" i="391" s="1"/>
  <c r="L43" i="391"/>
  <c r="AK42" i="391"/>
  <c r="AI42" i="391"/>
  <c r="AM42" i="391" s="1"/>
  <c r="AD42" i="391"/>
  <c r="AB42" i="391"/>
  <c r="AG42" i="391" s="1"/>
  <c r="W42" i="391"/>
  <c r="U42" i="391"/>
  <c r="P42" i="391"/>
  <c r="N42" i="391"/>
  <c r="M42" i="391" s="1"/>
  <c r="L42" i="391"/>
  <c r="AK41" i="391"/>
  <c r="AI41" i="391"/>
  <c r="AL41" i="391" s="1"/>
  <c r="AD41" i="391"/>
  <c r="AB41" i="391"/>
  <c r="AA41" i="391" s="1"/>
  <c r="W41" i="391"/>
  <c r="U41" i="391"/>
  <c r="T41" i="391" s="1"/>
  <c r="P41" i="391"/>
  <c r="N41" i="391"/>
  <c r="S41" i="391" s="1"/>
  <c r="L41" i="391"/>
  <c r="AK40" i="391"/>
  <c r="AI40" i="391"/>
  <c r="AH40" i="391" s="1"/>
  <c r="AD40" i="391"/>
  <c r="AB40" i="391"/>
  <c r="AF40" i="391" s="1"/>
  <c r="W40" i="391"/>
  <c r="U40" i="391"/>
  <c r="P40" i="391"/>
  <c r="N40" i="391"/>
  <c r="M40" i="391" s="1"/>
  <c r="L40" i="391"/>
  <c r="AK39" i="391"/>
  <c r="AI39" i="391"/>
  <c r="AH39" i="391" s="1"/>
  <c r="AD39" i="391"/>
  <c r="AB39" i="391"/>
  <c r="AA39" i="391" s="1"/>
  <c r="W39" i="391"/>
  <c r="U39" i="391"/>
  <c r="Z39" i="391" s="1"/>
  <c r="P39" i="391"/>
  <c r="N39" i="391"/>
  <c r="L39" i="391"/>
  <c r="AK38" i="391"/>
  <c r="AI38" i="391"/>
  <c r="AH38" i="391" s="1"/>
  <c r="AD38" i="391"/>
  <c r="AB38" i="391"/>
  <c r="AE38" i="391" s="1"/>
  <c r="W38" i="391"/>
  <c r="U38" i="391"/>
  <c r="P38" i="391"/>
  <c r="N38" i="391"/>
  <c r="S38" i="391" s="1"/>
  <c r="L38" i="391"/>
  <c r="AL37" i="391"/>
  <c r="AK37" i="391"/>
  <c r="AI37" i="391"/>
  <c r="AN37" i="391" s="1"/>
  <c r="AD37" i="391"/>
  <c r="AB37" i="391"/>
  <c r="AA37" i="391" s="1"/>
  <c r="W37" i="391"/>
  <c r="U37" i="391"/>
  <c r="T37" i="391" s="1"/>
  <c r="P37" i="391"/>
  <c r="N37" i="391"/>
  <c r="L37" i="391"/>
  <c r="AK36" i="391"/>
  <c r="AI36" i="391"/>
  <c r="AH36" i="391" s="1"/>
  <c r="AD36" i="391"/>
  <c r="AB36" i="391"/>
  <c r="AG36" i="391" s="1"/>
  <c r="W36" i="391"/>
  <c r="U36" i="391"/>
  <c r="P36" i="391"/>
  <c r="N36" i="391"/>
  <c r="Q36" i="391" s="1"/>
  <c r="L36" i="391"/>
  <c r="AK35" i="391"/>
  <c r="AI35" i="391"/>
  <c r="AL35" i="391" s="1"/>
  <c r="AD35" i="391"/>
  <c r="AB35" i="391"/>
  <c r="AE35" i="391" s="1"/>
  <c r="W35" i="391"/>
  <c r="U35" i="391"/>
  <c r="Z35" i="391" s="1"/>
  <c r="P35" i="391"/>
  <c r="N35" i="391"/>
  <c r="L35" i="391"/>
  <c r="AK34" i="391"/>
  <c r="AI34" i="391"/>
  <c r="AH34" i="391" s="1"/>
  <c r="AD34" i="391"/>
  <c r="AB34" i="391"/>
  <c r="W34" i="391"/>
  <c r="U34" i="391"/>
  <c r="Z34" i="391" s="1"/>
  <c r="T34" i="391"/>
  <c r="P34" i="391"/>
  <c r="N34" i="391"/>
  <c r="S34" i="391" s="1"/>
  <c r="L34" i="391"/>
  <c r="AK33" i="391"/>
  <c r="AI33" i="391"/>
  <c r="AN33" i="391" s="1"/>
  <c r="AD33" i="391"/>
  <c r="AB33" i="391"/>
  <c r="W33" i="391"/>
  <c r="U33" i="391"/>
  <c r="X33" i="391" s="1"/>
  <c r="P33" i="391"/>
  <c r="N33" i="391"/>
  <c r="L33" i="391"/>
  <c r="AK32" i="391"/>
  <c r="AI32" i="391"/>
  <c r="AL32" i="391" s="1"/>
  <c r="AD32" i="391"/>
  <c r="AB32" i="391"/>
  <c r="AG32" i="391" s="1"/>
  <c r="W32" i="391"/>
  <c r="U32" i="391"/>
  <c r="P32" i="391"/>
  <c r="N32" i="391"/>
  <c r="M32" i="391" s="1"/>
  <c r="L32" i="391"/>
  <c r="AK31" i="391"/>
  <c r="AI31" i="391"/>
  <c r="AH31" i="391" s="1"/>
  <c r="AF31" i="391"/>
  <c r="AD31" i="391"/>
  <c r="AB31" i="391"/>
  <c r="AG31" i="391" s="1"/>
  <c r="W31" i="391"/>
  <c r="U31" i="391"/>
  <c r="Z31" i="391" s="1"/>
  <c r="P31" i="391"/>
  <c r="N31" i="391"/>
  <c r="Q31" i="391" s="1"/>
  <c r="L31" i="391"/>
  <c r="AK30" i="391"/>
  <c r="AI30" i="391"/>
  <c r="AL30" i="391" s="1"/>
  <c r="AD30" i="391"/>
  <c r="AB30" i="391"/>
  <c r="W30" i="391"/>
  <c r="U30" i="391"/>
  <c r="X30" i="391" s="1"/>
  <c r="P30" i="391"/>
  <c r="N30" i="391"/>
  <c r="O30" i="391" s="1"/>
  <c r="L30" i="391"/>
  <c r="L18" i="391"/>
  <c r="L17" i="391"/>
  <c r="L15" i="391"/>
  <c r="L14" i="391"/>
  <c r="L13" i="391"/>
  <c r="L12" i="391"/>
  <c r="AK91" i="390"/>
  <c r="AI91" i="390"/>
  <c r="AN91" i="390" s="1"/>
  <c r="AD91" i="390"/>
  <c r="AB91" i="390"/>
  <c r="AF91" i="390" s="1"/>
  <c r="W91" i="390"/>
  <c r="U91" i="390"/>
  <c r="X91" i="390" s="1"/>
  <c r="P91" i="390"/>
  <c r="N91" i="390"/>
  <c r="O91" i="390" s="1"/>
  <c r="AK84" i="390"/>
  <c r="AI84" i="390"/>
  <c r="AH84" i="390" s="1"/>
  <c r="AD84" i="390"/>
  <c r="AB84" i="390"/>
  <c r="AG84" i="390" s="1"/>
  <c r="W84" i="390"/>
  <c r="U84" i="390"/>
  <c r="Z84" i="390" s="1"/>
  <c r="P84" i="390"/>
  <c r="N84" i="390"/>
  <c r="R84" i="390" s="1"/>
  <c r="AK83" i="390"/>
  <c r="AI83" i="390"/>
  <c r="AM83" i="390" s="1"/>
  <c r="AD83" i="390"/>
  <c r="AB83" i="390"/>
  <c r="AE83" i="390" s="1"/>
  <c r="W83" i="390"/>
  <c r="U83" i="390"/>
  <c r="Y83" i="390" s="1"/>
  <c r="P83" i="390"/>
  <c r="N83" i="390"/>
  <c r="O83" i="390" s="1"/>
  <c r="AK65" i="390"/>
  <c r="AI65" i="390"/>
  <c r="AM65" i="390" s="1"/>
  <c r="AD65" i="390"/>
  <c r="AB65" i="390"/>
  <c r="AF65" i="390" s="1"/>
  <c r="W65" i="390"/>
  <c r="U65" i="390"/>
  <c r="V65" i="390" s="1"/>
  <c r="P65" i="390"/>
  <c r="N65" i="390"/>
  <c r="O65" i="390" s="1"/>
  <c r="AK64" i="390"/>
  <c r="AI64" i="390"/>
  <c r="AJ64" i="390" s="1"/>
  <c r="AD64" i="390"/>
  <c r="AB64" i="390"/>
  <c r="AF64" i="390" s="1"/>
  <c r="W64" i="390"/>
  <c r="U64" i="390"/>
  <c r="T64" i="390" s="1"/>
  <c r="P64" i="390"/>
  <c r="N64" i="390"/>
  <c r="M64" i="390" s="1"/>
  <c r="AK63" i="390"/>
  <c r="AI63" i="390"/>
  <c r="AH63" i="390" s="1"/>
  <c r="AD63" i="390"/>
  <c r="AB63" i="390"/>
  <c r="AG63" i="390" s="1"/>
  <c r="W63" i="390"/>
  <c r="U63" i="390"/>
  <c r="T63" i="390" s="1"/>
  <c r="P63" i="390"/>
  <c r="N63" i="390"/>
  <c r="R63" i="390" s="1"/>
  <c r="AK62" i="390"/>
  <c r="AI62" i="390"/>
  <c r="AM62" i="390" s="1"/>
  <c r="AD62" i="390"/>
  <c r="AB62" i="390"/>
  <c r="AC62" i="390" s="1"/>
  <c r="W62" i="390"/>
  <c r="U62" i="390"/>
  <c r="T62" i="390" s="1"/>
  <c r="P62" i="390"/>
  <c r="N62" i="390"/>
  <c r="M62" i="390" s="1"/>
  <c r="AK61" i="390"/>
  <c r="AI61" i="390"/>
  <c r="AH61" i="390" s="1"/>
  <c r="AD61" i="390"/>
  <c r="AB61" i="390"/>
  <c r="AA61" i="390" s="1"/>
  <c r="W61" i="390"/>
  <c r="U61" i="390"/>
  <c r="T61" i="390" s="1"/>
  <c r="P61" i="390"/>
  <c r="N61" i="390"/>
  <c r="S61" i="390" s="1"/>
  <c r="AK57" i="390"/>
  <c r="AI57" i="390"/>
  <c r="AN57" i="390" s="1"/>
  <c r="AD57" i="390"/>
  <c r="AB57" i="390"/>
  <c r="AF57" i="390" s="1"/>
  <c r="W57" i="390"/>
  <c r="U57" i="390"/>
  <c r="X57" i="390" s="1"/>
  <c r="P57" i="390"/>
  <c r="N57" i="390"/>
  <c r="O57" i="390" s="1"/>
  <c r="AK56" i="390"/>
  <c r="AI56" i="390"/>
  <c r="AJ56" i="390" s="1"/>
  <c r="AD56" i="390"/>
  <c r="AB56" i="390"/>
  <c r="AC56" i="390" s="1"/>
  <c r="W56" i="390"/>
  <c r="U56" i="390"/>
  <c r="T56" i="390" s="1"/>
  <c r="P56" i="390"/>
  <c r="N56" i="390"/>
  <c r="M56" i="390" s="1"/>
  <c r="AK55" i="390"/>
  <c r="AI55" i="390"/>
  <c r="AH55" i="390" s="1"/>
  <c r="AD55" i="390"/>
  <c r="AB55" i="390"/>
  <c r="AG55" i="390" s="1"/>
  <c r="W55" i="390"/>
  <c r="U55" i="390"/>
  <c r="Z55" i="390" s="1"/>
  <c r="P55" i="390"/>
  <c r="N55" i="390"/>
  <c r="R55" i="390" s="1"/>
  <c r="AK54" i="390"/>
  <c r="AI54" i="390"/>
  <c r="AM54" i="390" s="1"/>
  <c r="AD54" i="390"/>
  <c r="AB54" i="390"/>
  <c r="AE54" i="390" s="1"/>
  <c r="W54" i="390"/>
  <c r="U54" i="390"/>
  <c r="T54" i="390" s="1"/>
  <c r="P54" i="390"/>
  <c r="N54" i="390"/>
  <c r="O54" i="390" s="1"/>
  <c r="AK53" i="390"/>
  <c r="AI53" i="390"/>
  <c r="AJ53" i="390" s="1"/>
  <c r="AD53" i="390"/>
  <c r="AB53" i="390"/>
  <c r="AF53" i="390" s="1"/>
  <c r="W53" i="390"/>
  <c r="U53" i="390"/>
  <c r="T53" i="390" s="1"/>
  <c r="P53" i="390"/>
  <c r="N53" i="390"/>
  <c r="S53" i="390" s="1"/>
  <c r="AK49" i="390"/>
  <c r="AI49" i="390"/>
  <c r="AN49" i="390" s="1"/>
  <c r="AD49" i="390"/>
  <c r="AB49" i="390"/>
  <c r="AF49" i="390" s="1"/>
  <c r="W49" i="390"/>
  <c r="U49" i="390"/>
  <c r="X49" i="390" s="1"/>
  <c r="P49" i="390"/>
  <c r="N49" i="390"/>
  <c r="O49" i="390" s="1"/>
  <c r="AK48" i="390"/>
  <c r="AI48" i="390"/>
  <c r="AJ48" i="390" s="1"/>
  <c r="AD48" i="390"/>
  <c r="AB48" i="390"/>
  <c r="AC48" i="390" s="1"/>
  <c r="W48" i="390"/>
  <c r="U48" i="390"/>
  <c r="V48" i="390" s="1"/>
  <c r="P48" i="390"/>
  <c r="N48" i="390"/>
  <c r="M48" i="390" s="1"/>
  <c r="AK47" i="390"/>
  <c r="AI47" i="390"/>
  <c r="AH47" i="390" s="1"/>
  <c r="AD47" i="390"/>
  <c r="AB47" i="390"/>
  <c r="AG47" i="390" s="1"/>
  <c r="W47" i="390"/>
  <c r="U47" i="390"/>
  <c r="Z47" i="390" s="1"/>
  <c r="P47" i="390"/>
  <c r="N47" i="390"/>
  <c r="R47" i="390" s="1"/>
  <c r="AK46" i="390"/>
  <c r="AI46" i="390"/>
  <c r="AM46" i="390" s="1"/>
  <c r="AD46" i="390"/>
  <c r="AB46" i="390"/>
  <c r="AE46" i="390" s="1"/>
  <c r="W46" i="390"/>
  <c r="U46" i="390"/>
  <c r="T46" i="390" s="1"/>
  <c r="P46" i="390"/>
  <c r="N46" i="390"/>
  <c r="O46" i="390" s="1"/>
  <c r="AK45" i="390"/>
  <c r="AI45" i="390"/>
  <c r="AJ45" i="390" s="1"/>
  <c r="AD45" i="390"/>
  <c r="AB45" i="390"/>
  <c r="AG45" i="390" s="1"/>
  <c r="W45" i="390"/>
  <c r="U45" i="390"/>
  <c r="T45" i="390" s="1"/>
  <c r="P45" i="390"/>
  <c r="N45" i="390"/>
  <c r="S45" i="390" s="1"/>
  <c r="AK116" i="390"/>
  <c r="AI116" i="390"/>
  <c r="AM116" i="390" s="1"/>
  <c r="AD116" i="390"/>
  <c r="AB116" i="390"/>
  <c r="AE116" i="390" s="1"/>
  <c r="W116" i="390"/>
  <c r="U116" i="390"/>
  <c r="Z116" i="390" s="1"/>
  <c r="P116" i="390"/>
  <c r="N116" i="390"/>
  <c r="O116" i="390" s="1"/>
  <c r="AK115" i="390"/>
  <c r="AI115" i="390"/>
  <c r="AD115" i="390"/>
  <c r="AB115" i="390"/>
  <c r="AC115" i="390" s="1"/>
  <c r="W115" i="390"/>
  <c r="U115" i="390"/>
  <c r="Y115" i="390" s="1"/>
  <c r="P115" i="390"/>
  <c r="N115" i="390"/>
  <c r="S115" i="390" s="1"/>
  <c r="AK108" i="390"/>
  <c r="AI108" i="390"/>
  <c r="AD108" i="390"/>
  <c r="AB108" i="390"/>
  <c r="AG108" i="390" s="1"/>
  <c r="W108" i="390"/>
  <c r="U108" i="390"/>
  <c r="P108" i="390"/>
  <c r="N108" i="390"/>
  <c r="O108" i="390" s="1"/>
  <c r="AK107" i="390"/>
  <c r="AI107" i="390"/>
  <c r="AH107" i="390" s="1"/>
  <c r="AD107" i="390"/>
  <c r="AB107" i="390"/>
  <c r="AA107" i="390" s="1"/>
  <c r="W107" i="390"/>
  <c r="U107" i="390"/>
  <c r="V107" i="390" s="1"/>
  <c r="P107" i="390"/>
  <c r="N107" i="390"/>
  <c r="O107" i="390" s="1"/>
  <c r="AK100" i="390"/>
  <c r="AI100" i="390"/>
  <c r="AH100" i="390" s="1"/>
  <c r="AD100" i="390"/>
  <c r="AB100" i="390"/>
  <c r="W100" i="390"/>
  <c r="U100" i="390"/>
  <c r="T100" i="390" s="1"/>
  <c r="P100" i="390"/>
  <c r="N100" i="390"/>
  <c r="M100" i="390" s="1"/>
  <c r="AK99" i="390"/>
  <c r="AI99" i="390"/>
  <c r="AD99" i="390"/>
  <c r="AB99" i="390"/>
  <c r="AE99" i="390" s="1"/>
  <c r="W99" i="390"/>
  <c r="U99" i="390"/>
  <c r="P99" i="390"/>
  <c r="N99" i="390"/>
  <c r="R99" i="390" s="1"/>
  <c r="AK92" i="390"/>
  <c r="AI92" i="390"/>
  <c r="AH92" i="390" s="1"/>
  <c r="AD92" i="390"/>
  <c r="AB92" i="390"/>
  <c r="AC92" i="390" s="1"/>
  <c r="W92" i="390"/>
  <c r="U92" i="390"/>
  <c r="T92" i="390" s="1"/>
  <c r="P92" i="390"/>
  <c r="N92" i="390"/>
  <c r="Q92" i="390" s="1"/>
  <c r="AK76" i="390"/>
  <c r="AI76" i="390"/>
  <c r="AM76" i="390" s="1"/>
  <c r="AD76" i="390"/>
  <c r="AB76" i="390"/>
  <c r="W76" i="390"/>
  <c r="U76" i="390"/>
  <c r="T76" i="390" s="1"/>
  <c r="P76" i="390"/>
  <c r="N76" i="390"/>
  <c r="M76" i="390" s="1"/>
  <c r="AK75" i="390"/>
  <c r="AI75" i="390"/>
  <c r="AJ75" i="390" s="1"/>
  <c r="AD75" i="390"/>
  <c r="AB75" i="390"/>
  <c r="AA75" i="390" s="1"/>
  <c r="W75" i="390"/>
  <c r="U75" i="390"/>
  <c r="X75" i="390" s="1"/>
  <c r="P75" i="390"/>
  <c r="N75" i="390"/>
  <c r="O75" i="390" s="1"/>
  <c r="AK68" i="390"/>
  <c r="AI68" i="390"/>
  <c r="AD68" i="390"/>
  <c r="AB68" i="390"/>
  <c r="W68" i="390"/>
  <c r="U68" i="390"/>
  <c r="T68" i="390" s="1"/>
  <c r="P68" i="390"/>
  <c r="N68" i="390"/>
  <c r="S68" i="390" s="1"/>
  <c r="AK67" i="390"/>
  <c r="AI67" i="390"/>
  <c r="AH67" i="390" s="1"/>
  <c r="AD67" i="390"/>
  <c r="AB67" i="390"/>
  <c r="AE67" i="390" s="1"/>
  <c r="W67" i="390"/>
  <c r="U67" i="390"/>
  <c r="V67" i="390" s="1"/>
  <c r="P67" i="390"/>
  <c r="N67" i="390"/>
  <c r="O67" i="390" s="1"/>
  <c r="AK66" i="390"/>
  <c r="AI66" i="390"/>
  <c r="AJ66" i="390" s="1"/>
  <c r="AD66" i="390"/>
  <c r="AB66" i="390"/>
  <c r="AA66" i="390" s="1"/>
  <c r="W66" i="390"/>
  <c r="U66" i="390"/>
  <c r="V66" i="390" s="1"/>
  <c r="P66" i="390"/>
  <c r="N66" i="390"/>
  <c r="O66" i="390" s="1"/>
  <c r="AK60" i="390"/>
  <c r="AI60" i="390"/>
  <c r="AH60" i="390" s="1"/>
  <c r="AD60" i="390"/>
  <c r="AB60" i="390"/>
  <c r="AE60" i="390" s="1"/>
  <c r="W60" i="390"/>
  <c r="U60" i="390"/>
  <c r="T60" i="390" s="1"/>
  <c r="P60" i="390"/>
  <c r="N60" i="390"/>
  <c r="O60" i="390" s="1"/>
  <c r="AK59" i="390"/>
  <c r="AI59" i="390"/>
  <c r="AJ59" i="390" s="1"/>
  <c r="AD59" i="390"/>
  <c r="AB59" i="390"/>
  <c r="AG59" i="390" s="1"/>
  <c r="W59" i="390"/>
  <c r="U59" i="390"/>
  <c r="V59" i="390" s="1"/>
  <c r="P59" i="390"/>
  <c r="N59" i="390"/>
  <c r="Q59" i="390" s="1"/>
  <c r="AK52" i="390"/>
  <c r="AI52" i="390"/>
  <c r="AL52" i="390" s="1"/>
  <c r="AD52" i="390"/>
  <c r="AB52" i="390"/>
  <c r="AA52" i="390" s="1"/>
  <c r="W52" i="390"/>
  <c r="U52" i="390"/>
  <c r="V52" i="390" s="1"/>
  <c r="P52" i="390"/>
  <c r="N52" i="390"/>
  <c r="S52" i="390" s="1"/>
  <c r="AK51" i="390"/>
  <c r="AI51" i="390"/>
  <c r="AN51" i="390" s="1"/>
  <c r="AD51" i="390"/>
  <c r="AB51" i="390"/>
  <c r="AC51" i="390" s="1"/>
  <c r="W51" i="390"/>
  <c r="U51" i="390"/>
  <c r="X51" i="390" s="1"/>
  <c r="P51" i="390"/>
  <c r="N51" i="390"/>
  <c r="S51" i="390" s="1"/>
  <c r="AK44" i="390"/>
  <c r="AI44" i="390"/>
  <c r="AH44" i="390" s="1"/>
  <c r="AD44" i="390"/>
  <c r="AB44" i="390"/>
  <c r="AC44" i="390" s="1"/>
  <c r="W44" i="390"/>
  <c r="U44" i="390"/>
  <c r="Z44" i="390" s="1"/>
  <c r="P44" i="390"/>
  <c r="N44" i="390"/>
  <c r="O44" i="390" s="1"/>
  <c r="AK43" i="390"/>
  <c r="AI43" i="390"/>
  <c r="AD43" i="390"/>
  <c r="AB43" i="390"/>
  <c r="AE43" i="390" s="1"/>
  <c r="W43" i="390"/>
  <c r="U43" i="390"/>
  <c r="Z43" i="390" s="1"/>
  <c r="P43" i="390"/>
  <c r="N43" i="390"/>
  <c r="M43" i="390" s="1"/>
  <c r="AK41" i="390"/>
  <c r="AI41" i="390"/>
  <c r="AH41" i="390" s="1"/>
  <c r="AD41" i="390"/>
  <c r="AB41" i="390"/>
  <c r="AE41" i="390" s="1"/>
  <c r="W41" i="390"/>
  <c r="U41" i="390"/>
  <c r="T41" i="390" s="1"/>
  <c r="P41" i="390"/>
  <c r="N41" i="390"/>
  <c r="O41" i="390" s="1"/>
  <c r="AK40" i="390"/>
  <c r="AI40" i="390"/>
  <c r="AJ40" i="390" s="1"/>
  <c r="AD40" i="390"/>
  <c r="AB40" i="390"/>
  <c r="AG40" i="390" s="1"/>
  <c r="W40" i="390"/>
  <c r="U40" i="390"/>
  <c r="X40" i="390" s="1"/>
  <c r="P40" i="390"/>
  <c r="N40" i="390"/>
  <c r="M40" i="390" s="1"/>
  <c r="AK39" i="390"/>
  <c r="AI39" i="390"/>
  <c r="AH39" i="390" s="1"/>
  <c r="AD39" i="390"/>
  <c r="AB39" i="390"/>
  <c r="AA39" i="390" s="1"/>
  <c r="W39" i="390"/>
  <c r="U39" i="390"/>
  <c r="T39" i="390" s="1"/>
  <c r="P39" i="390"/>
  <c r="N39" i="390"/>
  <c r="S39" i="390" s="1"/>
  <c r="AK38" i="390"/>
  <c r="AI38" i="390"/>
  <c r="AN38" i="390" s="1"/>
  <c r="AD38" i="390"/>
  <c r="AB38" i="390"/>
  <c r="AG38" i="390" s="1"/>
  <c r="W38" i="390"/>
  <c r="U38" i="390"/>
  <c r="Y38" i="390" s="1"/>
  <c r="P38" i="390"/>
  <c r="N38" i="390"/>
  <c r="Q38" i="390" s="1"/>
  <c r="AK37" i="390"/>
  <c r="AI37" i="390"/>
  <c r="AL37" i="390" s="1"/>
  <c r="AD37" i="390"/>
  <c r="AB37" i="390"/>
  <c r="AG37" i="390" s="1"/>
  <c r="W37" i="390"/>
  <c r="U37" i="390"/>
  <c r="V37" i="390" s="1"/>
  <c r="P37" i="390"/>
  <c r="N37" i="390"/>
  <c r="M37" i="390" s="1"/>
  <c r="AK35" i="390"/>
  <c r="AI35" i="390"/>
  <c r="AH35" i="390" s="1"/>
  <c r="AD35" i="390"/>
  <c r="AB35" i="390"/>
  <c r="AA35" i="390" s="1"/>
  <c r="W35" i="390"/>
  <c r="U35" i="390"/>
  <c r="Z35" i="390" s="1"/>
  <c r="P35" i="390"/>
  <c r="N35" i="390"/>
  <c r="S35" i="390" s="1"/>
  <c r="AK34" i="390"/>
  <c r="AI34" i="390"/>
  <c r="AN34" i="390" s="1"/>
  <c r="AD34" i="390"/>
  <c r="AB34" i="390"/>
  <c r="AF34" i="390" s="1"/>
  <c r="W34" i="390"/>
  <c r="U34" i="390"/>
  <c r="X34" i="390" s="1"/>
  <c r="P34" i="390"/>
  <c r="N34" i="390"/>
  <c r="Q34" i="390" s="1"/>
  <c r="AK33" i="390"/>
  <c r="AI33" i="390"/>
  <c r="AN33" i="390" s="1"/>
  <c r="AD33" i="390"/>
  <c r="AB33" i="390"/>
  <c r="AC33" i="390" s="1"/>
  <c r="W33" i="390"/>
  <c r="U33" i="390"/>
  <c r="T33" i="390" s="1"/>
  <c r="P33" i="390"/>
  <c r="N33" i="390"/>
  <c r="M33" i="390" s="1"/>
  <c r="AK32" i="390"/>
  <c r="AI32" i="390"/>
  <c r="AH32" i="390" s="1"/>
  <c r="AD32" i="390"/>
  <c r="AB32" i="390"/>
  <c r="AG32" i="390" s="1"/>
  <c r="W32" i="390"/>
  <c r="U32" i="390"/>
  <c r="Z32" i="390" s="1"/>
  <c r="P32" i="390"/>
  <c r="N32" i="390"/>
  <c r="R32" i="390" s="1"/>
  <c r="AK31" i="390"/>
  <c r="AI31" i="390"/>
  <c r="AM31" i="390" s="1"/>
  <c r="AD31" i="390"/>
  <c r="AB31" i="390"/>
  <c r="AE31" i="390" s="1"/>
  <c r="W31" i="390"/>
  <c r="U31" i="390"/>
  <c r="Y31" i="390" s="1"/>
  <c r="P31" i="390"/>
  <c r="N31" i="390"/>
  <c r="O31" i="390" s="1"/>
  <c r="AK30" i="390"/>
  <c r="AI30" i="390"/>
  <c r="AJ30" i="390" s="1"/>
  <c r="AD30" i="390"/>
  <c r="AB30" i="390"/>
  <c r="AA30" i="390" s="1"/>
  <c r="W30" i="390"/>
  <c r="U30" i="390"/>
  <c r="T30" i="390" s="1"/>
  <c r="P30" i="390"/>
  <c r="N30" i="390"/>
  <c r="S30" i="390" s="1"/>
  <c r="L18" i="390"/>
  <c r="L17" i="390"/>
  <c r="L15" i="390"/>
  <c r="L14" i="390"/>
  <c r="L13" i="390"/>
  <c r="L12" i="390"/>
  <c r="AK101" i="389"/>
  <c r="AI101" i="389"/>
  <c r="AD101" i="389"/>
  <c r="AB101" i="389"/>
  <c r="AG101" i="389" s="1"/>
  <c r="W101" i="389"/>
  <c r="U101" i="389"/>
  <c r="Y101" i="389" s="1"/>
  <c r="P101" i="389"/>
  <c r="N101" i="389"/>
  <c r="S101" i="389" s="1"/>
  <c r="L101" i="389"/>
  <c r="AK100" i="389"/>
  <c r="AI100" i="389"/>
  <c r="AL100" i="389" s="1"/>
  <c r="AD100" i="389"/>
  <c r="AB100" i="389"/>
  <c r="AG100" i="389" s="1"/>
  <c r="W100" i="389"/>
  <c r="U100" i="389"/>
  <c r="V100" i="389" s="1"/>
  <c r="P100" i="389"/>
  <c r="N100" i="389"/>
  <c r="R100" i="389" s="1"/>
  <c r="AK99" i="389"/>
  <c r="AI99" i="389"/>
  <c r="AJ99" i="389" s="1"/>
  <c r="AD99" i="389"/>
  <c r="AB99" i="389"/>
  <c r="W99" i="389"/>
  <c r="U99" i="389"/>
  <c r="Z99" i="389" s="1"/>
  <c r="P99" i="389"/>
  <c r="N99" i="389"/>
  <c r="S99" i="389" s="1"/>
  <c r="AK98" i="389"/>
  <c r="AI98" i="389"/>
  <c r="AN98" i="389" s="1"/>
  <c r="AD98" i="389"/>
  <c r="AB98" i="389"/>
  <c r="AA98" i="389" s="1"/>
  <c r="W98" i="389"/>
  <c r="U98" i="389"/>
  <c r="X98" i="389" s="1"/>
  <c r="P98" i="389"/>
  <c r="N98" i="389"/>
  <c r="AK97" i="389"/>
  <c r="AI97" i="389"/>
  <c r="AD97" i="389"/>
  <c r="AB97" i="389"/>
  <c r="AC97" i="389" s="1"/>
  <c r="W97" i="389"/>
  <c r="U97" i="389"/>
  <c r="T97" i="389" s="1"/>
  <c r="P97" i="389"/>
  <c r="N97" i="389"/>
  <c r="AK96" i="389"/>
  <c r="AI96" i="389"/>
  <c r="AD96" i="389"/>
  <c r="AB96" i="389"/>
  <c r="W96" i="389"/>
  <c r="U96" i="389"/>
  <c r="Z96" i="389" s="1"/>
  <c r="P96" i="389"/>
  <c r="N96" i="389"/>
  <c r="R96" i="389" s="1"/>
  <c r="AK95" i="389"/>
  <c r="AI95" i="389"/>
  <c r="AM95" i="389" s="1"/>
  <c r="AH95" i="389"/>
  <c r="AD95" i="389"/>
  <c r="AB95" i="389"/>
  <c r="W95" i="389"/>
  <c r="U95" i="389"/>
  <c r="P95" i="389"/>
  <c r="N95" i="389"/>
  <c r="O95" i="389" s="1"/>
  <c r="AM94" i="389"/>
  <c r="AL94" i="389"/>
  <c r="AK94" i="389"/>
  <c r="AI94" i="389"/>
  <c r="AJ94" i="389" s="1"/>
  <c r="AD94" i="389"/>
  <c r="AB94" i="389"/>
  <c r="AF94" i="389" s="1"/>
  <c r="AA94" i="389"/>
  <c r="W94" i="389"/>
  <c r="U94" i="389"/>
  <c r="P94" i="389"/>
  <c r="N94" i="389"/>
  <c r="M94" i="389" s="1"/>
  <c r="AK93" i="389"/>
  <c r="AI93" i="389"/>
  <c r="AD93" i="389"/>
  <c r="AB93" i="389"/>
  <c r="AA93" i="389" s="1"/>
  <c r="W93" i="389"/>
  <c r="U93" i="389"/>
  <c r="P93" i="389"/>
  <c r="N93" i="389"/>
  <c r="Q93" i="389" s="1"/>
  <c r="AK92" i="389"/>
  <c r="AI92" i="389"/>
  <c r="AJ92" i="389" s="1"/>
  <c r="AD92" i="389"/>
  <c r="AB92" i="389"/>
  <c r="AC92" i="389" s="1"/>
  <c r="Z92" i="389"/>
  <c r="W92" i="389"/>
  <c r="U92" i="389"/>
  <c r="Y92" i="389" s="1"/>
  <c r="P92" i="389"/>
  <c r="N92" i="389"/>
  <c r="S92" i="389" s="1"/>
  <c r="AK91" i="389"/>
  <c r="AI91" i="389"/>
  <c r="AD91" i="389"/>
  <c r="AB91" i="389"/>
  <c r="AG91" i="389" s="1"/>
  <c r="W91" i="389"/>
  <c r="U91" i="389"/>
  <c r="T91" i="389" s="1"/>
  <c r="P91" i="389"/>
  <c r="N91" i="389"/>
  <c r="Q91" i="389" s="1"/>
  <c r="M91" i="389"/>
  <c r="AK90" i="389"/>
  <c r="AI90" i="389"/>
  <c r="AN90" i="389" s="1"/>
  <c r="AD90" i="389"/>
  <c r="AB90" i="389"/>
  <c r="AE90" i="389" s="1"/>
  <c r="W90" i="389"/>
  <c r="U90" i="389"/>
  <c r="T90" i="389" s="1"/>
  <c r="P90" i="389"/>
  <c r="N90" i="389"/>
  <c r="O90" i="389" s="1"/>
  <c r="AK89" i="389"/>
  <c r="AI89" i="389"/>
  <c r="AH89" i="389" s="1"/>
  <c r="AG89" i="389"/>
  <c r="AD89" i="389"/>
  <c r="AB89" i="389"/>
  <c r="W89" i="389"/>
  <c r="U89" i="389"/>
  <c r="Z89" i="389" s="1"/>
  <c r="P89" i="389"/>
  <c r="N89" i="389"/>
  <c r="S89" i="389" s="1"/>
  <c r="AK88" i="389"/>
  <c r="AI88" i="389"/>
  <c r="AD88" i="389"/>
  <c r="AB88" i="389"/>
  <c r="AA88" i="389" s="1"/>
  <c r="W88" i="389"/>
  <c r="U88" i="389"/>
  <c r="X88" i="389" s="1"/>
  <c r="P88" i="389"/>
  <c r="N88" i="389"/>
  <c r="AK87" i="389"/>
  <c r="AI87" i="389"/>
  <c r="AD87" i="389"/>
  <c r="AB87" i="389"/>
  <c r="AA87" i="389" s="1"/>
  <c r="W87" i="389"/>
  <c r="U87" i="389"/>
  <c r="V87" i="389" s="1"/>
  <c r="T87" i="389"/>
  <c r="P87" i="389"/>
  <c r="N87" i="389"/>
  <c r="AK86" i="389"/>
  <c r="AI86" i="389"/>
  <c r="AN86" i="389" s="1"/>
  <c r="AD86" i="389"/>
  <c r="AB86" i="389"/>
  <c r="W86" i="389"/>
  <c r="U86" i="389"/>
  <c r="P86" i="389"/>
  <c r="N86" i="389"/>
  <c r="M86" i="389"/>
  <c r="AK85" i="389"/>
  <c r="AI85" i="389"/>
  <c r="AH85" i="389" s="1"/>
  <c r="AD85" i="389"/>
  <c r="AB85" i="389"/>
  <c r="AE85" i="389" s="1"/>
  <c r="W85" i="389"/>
  <c r="U85" i="389"/>
  <c r="X85" i="389" s="1"/>
  <c r="P85" i="389"/>
  <c r="N85" i="389"/>
  <c r="O85" i="389" s="1"/>
  <c r="AK84" i="389"/>
  <c r="AI84" i="389"/>
  <c r="AH84" i="389" s="1"/>
  <c r="AD84" i="389"/>
  <c r="AB84" i="389"/>
  <c r="AC84" i="389" s="1"/>
  <c r="W84" i="389"/>
  <c r="U84" i="389"/>
  <c r="Z84" i="389" s="1"/>
  <c r="P84" i="389"/>
  <c r="N84" i="389"/>
  <c r="S84" i="389" s="1"/>
  <c r="AK82" i="389"/>
  <c r="AI82" i="389"/>
  <c r="AN82" i="389" s="1"/>
  <c r="AD82" i="389"/>
  <c r="AB82" i="389"/>
  <c r="AF82" i="389" s="1"/>
  <c r="W82" i="389"/>
  <c r="U82" i="389"/>
  <c r="T82" i="389" s="1"/>
  <c r="P82" i="389"/>
  <c r="N82" i="389"/>
  <c r="Q82" i="389" s="1"/>
  <c r="L82" i="389"/>
  <c r="AK80" i="389"/>
  <c r="AI80" i="389"/>
  <c r="AL80" i="389" s="1"/>
  <c r="AD80" i="389"/>
  <c r="AB80" i="389"/>
  <c r="AG80" i="389" s="1"/>
  <c r="W80" i="389"/>
  <c r="U80" i="389"/>
  <c r="X80" i="389" s="1"/>
  <c r="P80" i="389"/>
  <c r="N80" i="389"/>
  <c r="S80" i="389" s="1"/>
  <c r="L80" i="389"/>
  <c r="AK79" i="389"/>
  <c r="AI79" i="389"/>
  <c r="AN79" i="389" s="1"/>
  <c r="AD79" i="389"/>
  <c r="AB79" i="389"/>
  <c r="AF79" i="389" s="1"/>
  <c r="W79" i="389"/>
  <c r="U79" i="389"/>
  <c r="P79" i="389"/>
  <c r="N79" i="389"/>
  <c r="R79" i="389" s="1"/>
  <c r="L79" i="389"/>
  <c r="AK78" i="389"/>
  <c r="AI78" i="389"/>
  <c r="AH78" i="389" s="1"/>
  <c r="AD78" i="389"/>
  <c r="AB78" i="389"/>
  <c r="AE78" i="389" s="1"/>
  <c r="W78" i="389"/>
  <c r="U78" i="389"/>
  <c r="P78" i="389"/>
  <c r="N78" i="389"/>
  <c r="O78" i="389" s="1"/>
  <c r="L78" i="389"/>
  <c r="AK77" i="389"/>
  <c r="AI77" i="389"/>
  <c r="AN77" i="389" s="1"/>
  <c r="AD77" i="389"/>
  <c r="AB77" i="389"/>
  <c r="AF77" i="389" s="1"/>
  <c r="W77" i="389"/>
  <c r="U77" i="389"/>
  <c r="P77" i="389"/>
  <c r="N77" i="389"/>
  <c r="S77" i="389" s="1"/>
  <c r="L77" i="389"/>
  <c r="AK76" i="389"/>
  <c r="AI76" i="389"/>
  <c r="AD76" i="389"/>
  <c r="AB76" i="389"/>
  <c r="W76" i="389"/>
  <c r="U76" i="389"/>
  <c r="T76" i="389" s="1"/>
  <c r="P76" i="389"/>
  <c r="N76" i="389"/>
  <c r="Q76" i="389" s="1"/>
  <c r="L76" i="389"/>
  <c r="AK75" i="389"/>
  <c r="AI75" i="389"/>
  <c r="AN75" i="389" s="1"/>
  <c r="AG75" i="389"/>
  <c r="AD75" i="389"/>
  <c r="AB75" i="389"/>
  <c r="AE75" i="389" s="1"/>
  <c r="W75" i="389"/>
  <c r="U75" i="389"/>
  <c r="V75" i="389" s="1"/>
  <c r="P75" i="389"/>
  <c r="N75" i="389"/>
  <c r="M75" i="389" s="1"/>
  <c r="L75" i="389"/>
  <c r="AK74" i="389"/>
  <c r="AI74" i="389"/>
  <c r="AH74" i="389" s="1"/>
  <c r="AD74" i="389"/>
  <c r="AB74" i="389"/>
  <c r="AG74" i="389" s="1"/>
  <c r="W74" i="389"/>
  <c r="U74" i="389"/>
  <c r="Z74" i="389" s="1"/>
  <c r="P74" i="389"/>
  <c r="N74" i="389"/>
  <c r="Q74" i="389" s="1"/>
  <c r="L74" i="389"/>
  <c r="AK73" i="389"/>
  <c r="AI73" i="389"/>
  <c r="AL73" i="389" s="1"/>
  <c r="AD73" i="389"/>
  <c r="AB73" i="389"/>
  <c r="W73" i="389"/>
  <c r="U73" i="389"/>
  <c r="X73" i="389" s="1"/>
  <c r="P73" i="389"/>
  <c r="N73" i="389"/>
  <c r="S73" i="389" s="1"/>
  <c r="L73" i="389"/>
  <c r="AK72" i="389"/>
  <c r="AI72" i="389"/>
  <c r="AD72" i="389"/>
  <c r="AB72" i="389"/>
  <c r="AC72" i="389" s="1"/>
  <c r="W72" i="389"/>
  <c r="U72" i="389"/>
  <c r="Y72" i="389" s="1"/>
  <c r="P72" i="389"/>
  <c r="N72" i="389"/>
  <c r="L72" i="389"/>
  <c r="AK71" i="389"/>
  <c r="AI71" i="389"/>
  <c r="AJ71" i="389" s="1"/>
  <c r="AD71" i="389"/>
  <c r="AB71" i="389"/>
  <c r="AG71" i="389" s="1"/>
  <c r="W71" i="389"/>
  <c r="U71" i="389"/>
  <c r="X71" i="389" s="1"/>
  <c r="P71" i="389"/>
  <c r="N71" i="389"/>
  <c r="R71" i="389" s="1"/>
  <c r="L71" i="389"/>
  <c r="AK70" i="389"/>
  <c r="AI70" i="389"/>
  <c r="AJ70" i="389" s="1"/>
  <c r="AD70" i="389"/>
  <c r="AB70" i="389"/>
  <c r="AG70" i="389" s="1"/>
  <c r="W70" i="389"/>
  <c r="U70" i="389"/>
  <c r="P70" i="389"/>
  <c r="N70" i="389"/>
  <c r="S70" i="389" s="1"/>
  <c r="L70" i="389"/>
  <c r="AK69" i="389"/>
  <c r="AI69" i="389"/>
  <c r="AH69" i="389" s="1"/>
  <c r="AD69" i="389"/>
  <c r="AB69" i="389"/>
  <c r="AG69" i="389" s="1"/>
  <c r="AA69" i="389"/>
  <c r="W69" i="389"/>
  <c r="U69" i="389"/>
  <c r="P69" i="389"/>
  <c r="N69" i="389"/>
  <c r="L69" i="389"/>
  <c r="AK68" i="389"/>
  <c r="AI68" i="389"/>
  <c r="AH68" i="389" s="1"/>
  <c r="AD68" i="389"/>
  <c r="AB68" i="389"/>
  <c r="AC68" i="389" s="1"/>
  <c r="W68" i="389"/>
  <c r="U68" i="389"/>
  <c r="V68" i="389" s="1"/>
  <c r="P68" i="389"/>
  <c r="N68" i="389"/>
  <c r="M68" i="389" s="1"/>
  <c r="L68" i="389"/>
  <c r="AK67" i="389"/>
  <c r="AI67" i="389"/>
  <c r="AH67" i="389" s="1"/>
  <c r="AD67" i="389"/>
  <c r="AB67" i="389"/>
  <c r="AG67" i="389" s="1"/>
  <c r="W67" i="389"/>
  <c r="U67" i="389"/>
  <c r="Z67" i="389" s="1"/>
  <c r="P67" i="389"/>
  <c r="N67" i="389"/>
  <c r="M67" i="389" s="1"/>
  <c r="L67" i="389"/>
  <c r="AK66" i="389"/>
  <c r="AI66" i="389"/>
  <c r="AN66" i="389" s="1"/>
  <c r="AD66" i="389"/>
  <c r="AB66" i="389"/>
  <c r="W66" i="389"/>
  <c r="U66" i="389"/>
  <c r="T66" i="389" s="1"/>
  <c r="P66" i="389"/>
  <c r="N66" i="389"/>
  <c r="S66" i="389" s="1"/>
  <c r="L66" i="389"/>
  <c r="AK65" i="389"/>
  <c r="AI65" i="389"/>
  <c r="AM65" i="389" s="1"/>
  <c r="AD65" i="389"/>
  <c r="AB65" i="389"/>
  <c r="AG65" i="389" s="1"/>
  <c r="W65" i="389"/>
  <c r="U65" i="389"/>
  <c r="Y65" i="389" s="1"/>
  <c r="P65" i="389"/>
  <c r="N65" i="389"/>
  <c r="Q65" i="389" s="1"/>
  <c r="M65" i="389"/>
  <c r="L65" i="389"/>
  <c r="AK64" i="389"/>
  <c r="AI64" i="389"/>
  <c r="AL64" i="389" s="1"/>
  <c r="AH64" i="389"/>
  <c r="AD64" i="389"/>
  <c r="AB64" i="389"/>
  <c r="AA64" i="389" s="1"/>
  <c r="W64" i="389"/>
  <c r="U64" i="389"/>
  <c r="T64" i="389" s="1"/>
  <c r="P64" i="389"/>
  <c r="N64" i="389"/>
  <c r="S64" i="389" s="1"/>
  <c r="L64" i="389"/>
  <c r="AK63" i="389"/>
  <c r="AI63" i="389"/>
  <c r="AN63" i="389" s="1"/>
  <c r="AD63" i="389"/>
  <c r="AB63" i="389"/>
  <c r="Z63" i="389"/>
  <c r="X63" i="389"/>
  <c r="W63" i="389"/>
  <c r="U63" i="389"/>
  <c r="Y63" i="389" s="1"/>
  <c r="P63" i="389"/>
  <c r="N63" i="389"/>
  <c r="Q63" i="389" s="1"/>
  <c r="L63" i="389"/>
  <c r="AK62" i="389"/>
  <c r="AI62" i="389"/>
  <c r="AN62" i="389" s="1"/>
  <c r="AD62" i="389"/>
  <c r="AB62" i="389"/>
  <c r="AG62" i="389" s="1"/>
  <c r="W62" i="389"/>
  <c r="U62" i="389"/>
  <c r="Y62" i="389" s="1"/>
  <c r="P62" i="389"/>
  <c r="N62" i="389"/>
  <c r="S62" i="389" s="1"/>
  <c r="L62" i="389"/>
  <c r="AK61" i="389"/>
  <c r="AI61" i="389"/>
  <c r="AN61" i="389" s="1"/>
  <c r="AD61" i="389"/>
  <c r="AB61" i="389"/>
  <c r="AA61" i="389" s="1"/>
  <c r="Z61" i="389"/>
  <c r="Y61" i="389"/>
  <c r="W61" i="389"/>
  <c r="U61" i="389"/>
  <c r="P61" i="389"/>
  <c r="N61" i="389"/>
  <c r="AK59" i="389"/>
  <c r="AI59" i="389"/>
  <c r="AN59" i="389" s="1"/>
  <c r="AD59" i="389"/>
  <c r="AB59" i="389"/>
  <c r="AE59" i="389" s="1"/>
  <c r="W59" i="389"/>
  <c r="U59" i="389"/>
  <c r="V59" i="389" s="1"/>
  <c r="P59" i="389"/>
  <c r="N59" i="389"/>
  <c r="Q59" i="389" s="1"/>
  <c r="L59" i="389"/>
  <c r="AK58" i="389"/>
  <c r="AI58" i="389"/>
  <c r="AH58" i="389" s="1"/>
  <c r="AD58" i="389"/>
  <c r="AB58" i="389"/>
  <c r="AE58" i="389" s="1"/>
  <c r="W58" i="389"/>
  <c r="U58" i="389"/>
  <c r="P58" i="389"/>
  <c r="N58" i="389"/>
  <c r="R58" i="389" s="1"/>
  <c r="L58" i="389"/>
  <c r="AK57" i="389"/>
  <c r="AI57" i="389"/>
  <c r="AJ57" i="389" s="1"/>
  <c r="AD57" i="389"/>
  <c r="AB57" i="389"/>
  <c r="W57" i="389"/>
  <c r="U57" i="389"/>
  <c r="Y57" i="389" s="1"/>
  <c r="P57" i="389"/>
  <c r="N57" i="389"/>
  <c r="L57" i="389"/>
  <c r="AK56" i="389"/>
  <c r="AI56" i="389"/>
  <c r="AJ56" i="389" s="1"/>
  <c r="AD56" i="389"/>
  <c r="AB56" i="389"/>
  <c r="W56" i="389"/>
  <c r="U56" i="389"/>
  <c r="T56" i="389" s="1"/>
  <c r="R56" i="389"/>
  <c r="P56" i="389"/>
  <c r="N56" i="389"/>
  <c r="S56" i="389" s="1"/>
  <c r="L56" i="389"/>
  <c r="AK55" i="389"/>
  <c r="AI55" i="389"/>
  <c r="AD55" i="389"/>
  <c r="AB55" i="389"/>
  <c r="AA55" i="389" s="1"/>
  <c r="W55" i="389"/>
  <c r="U55" i="389"/>
  <c r="P55" i="389"/>
  <c r="N55" i="389"/>
  <c r="Q55" i="389" s="1"/>
  <c r="L55" i="389"/>
  <c r="AK54" i="389"/>
  <c r="AI54" i="389"/>
  <c r="AD54" i="389"/>
  <c r="AB54" i="389"/>
  <c r="AF54" i="389" s="1"/>
  <c r="W54" i="389"/>
  <c r="U54" i="389"/>
  <c r="Z54" i="389" s="1"/>
  <c r="P54" i="389"/>
  <c r="N54" i="389"/>
  <c r="O54" i="389" s="1"/>
  <c r="L54" i="389"/>
  <c r="AK53" i="389"/>
  <c r="AI53" i="389"/>
  <c r="AN53" i="389" s="1"/>
  <c r="AD53" i="389"/>
  <c r="AB53" i="389"/>
  <c r="AF53" i="389" s="1"/>
  <c r="W53" i="389"/>
  <c r="U53" i="389"/>
  <c r="Z53" i="389" s="1"/>
  <c r="P53" i="389"/>
  <c r="N53" i="389"/>
  <c r="M53" i="389" s="1"/>
  <c r="L53" i="389"/>
  <c r="AK52" i="389"/>
  <c r="AI52" i="389"/>
  <c r="AN52" i="389" s="1"/>
  <c r="AD52" i="389"/>
  <c r="AB52" i="389"/>
  <c r="AA52" i="389" s="1"/>
  <c r="W52" i="389"/>
  <c r="U52" i="389"/>
  <c r="Y52" i="389" s="1"/>
  <c r="P52" i="389"/>
  <c r="N52" i="389"/>
  <c r="S52" i="389" s="1"/>
  <c r="L52" i="389"/>
  <c r="AK51" i="389"/>
  <c r="AI51" i="389"/>
  <c r="AH51" i="389" s="1"/>
  <c r="AD51" i="389"/>
  <c r="AB51" i="389"/>
  <c r="W51" i="389"/>
  <c r="U51" i="389"/>
  <c r="X51" i="389" s="1"/>
  <c r="P51" i="389"/>
  <c r="N51" i="389"/>
  <c r="R51" i="389" s="1"/>
  <c r="L51" i="389"/>
  <c r="AK50" i="389"/>
  <c r="AI50" i="389"/>
  <c r="AD50" i="389"/>
  <c r="AB50" i="389"/>
  <c r="AG50" i="389" s="1"/>
  <c r="W50" i="389"/>
  <c r="U50" i="389"/>
  <c r="Z50" i="389" s="1"/>
  <c r="P50" i="389"/>
  <c r="N50" i="389"/>
  <c r="M50" i="389" s="1"/>
  <c r="L50" i="389"/>
  <c r="AK49" i="389"/>
  <c r="AI49" i="389"/>
  <c r="AH49" i="389" s="1"/>
  <c r="AD49" i="389"/>
  <c r="AB49" i="389"/>
  <c r="AA49" i="389" s="1"/>
  <c r="Z49" i="389"/>
  <c r="W49" i="389"/>
  <c r="U49" i="389"/>
  <c r="Y49" i="389" s="1"/>
  <c r="P49" i="389"/>
  <c r="N49" i="389"/>
  <c r="O49" i="389" s="1"/>
  <c r="L49" i="389"/>
  <c r="AK48" i="389"/>
  <c r="AI48" i="389"/>
  <c r="AN48" i="389" s="1"/>
  <c r="AD48" i="389"/>
  <c r="AB48" i="389"/>
  <c r="AE48" i="389" s="1"/>
  <c r="W48" i="389"/>
  <c r="U48" i="389"/>
  <c r="T48" i="389" s="1"/>
  <c r="P48" i="389"/>
  <c r="N48" i="389"/>
  <c r="S48" i="389" s="1"/>
  <c r="L48" i="389"/>
  <c r="AK47" i="389"/>
  <c r="AI47" i="389"/>
  <c r="AN47" i="389" s="1"/>
  <c r="AD47" i="389"/>
  <c r="AB47" i="389"/>
  <c r="AC47" i="389" s="1"/>
  <c r="W47" i="389"/>
  <c r="U47" i="389"/>
  <c r="X47" i="389" s="1"/>
  <c r="R47" i="389"/>
  <c r="P47" i="389"/>
  <c r="N47" i="389"/>
  <c r="M47" i="389" s="1"/>
  <c r="L47" i="389"/>
  <c r="AK46" i="389"/>
  <c r="AI46" i="389"/>
  <c r="AD46" i="389"/>
  <c r="AB46" i="389"/>
  <c r="AF46" i="389" s="1"/>
  <c r="W46" i="389"/>
  <c r="U46" i="389"/>
  <c r="Z46" i="389" s="1"/>
  <c r="P46" i="389"/>
  <c r="N46" i="389"/>
  <c r="M46" i="389" s="1"/>
  <c r="L46" i="389"/>
  <c r="AK45" i="389"/>
  <c r="AI45" i="389"/>
  <c r="AH45" i="389" s="1"/>
  <c r="AD45" i="389"/>
  <c r="AB45" i="389"/>
  <c r="W45" i="389"/>
  <c r="U45" i="389"/>
  <c r="V45" i="389" s="1"/>
  <c r="P45" i="389"/>
  <c r="N45" i="389"/>
  <c r="S45" i="389" s="1"/>
  <c r="L45" i="389"/>
  <c r="AK44" i="389"/>
  <c r="AI44" i="389"/>
  <c r="AD44" i="389"/>
  <c r="AB44" i="389"/>
  <c r="AC44" i="389" s="1"/>
  <c r="W44" i="389"/>
  <c r="U44" i="389"/>
  <c r="T44" i="389" s="1"/>
  <c r="P44" i="389"/>
  <c r="N44" i="389"/>
  <c r="R44" i="389" s="1"/>
  <c r="L44" i="389"/>
  <c r="AK43" i="389"/>
  <c r="AI43" i="389"/>
  <c r="AL43" i="389" s="1"/>
  <c r="AD43" i="389"/>
  <c r="AB43" i="389"/>
  <c r="W43" i="389"/>
  <c r="U43" i="389"/>
  <c r="P43" i="389"/>
  <c r="N43" i="389"/>
  <c r="M43" i="389" s="1"/>
  <c r="L43" i="389"/>
  <c r="AK42" i="389"/>
  <c r="AI42" i="389"/>
  <c r="AL42" i="389" s="1"/>
  <c r="AG42" i="389"/>
  <c r="AD42" i="389"/>
  <c r="AB42" i="389"/>
  <c r="AE42" i="389" s="1"/>
  <c r="AA42" i="389"/>
  <c r="W42" i="389"/>
  <c r="U42" i="389"/>
  <c r="Z42" i="389" s="1"/>
  <c r="P42" i="389"/>
  <c r="N42" i="389"/>
  <c r="Q42" i="389" s="1"/>
  <c r="L42" i="389"/>
  <c r="AK41" i="389"/>
  <c r="AI41" i="389"/>
  <c r="AJ41" i="389" s="1"/>
  <c r="AE41" i="389"/>
  <c r="AD41" i="389"/>
  <c r="AB41" i="389"/>
  <c r="AA41" i="389" s="1"/>
  <c r="W41" i="389"/>
  <c r="U41" i="389"/>
  <c r="Y41" i="389" s="1"/>
  <c r="P41" i="389"/>
  <c r="N41" i="389"/>
  <c r="R41" i="389" s="1"/>
  <c r="L41" i="389"/>
  <c r="AM40" i="389"/>
  <c r="AK40" i="389"/>
  <c r="AI40" i="389"/>
  <c r="AJ40" i="389" s="1"/>
  <c r="AD40" i="389"/>
  <c r="AB40" i="389"/>
  <c r="AG40" i="389" s="1"/>
  <c r="AA40" i="389"/>
  <c r="W40" i="389"/>
  <c r="U40" i="389"/>
  <c r="T40" i="389" s="1"/>
  <c r="R40" i="389"/>
  <c r="Q40" i="389"/>
  <c r="P40" i="389"/>
  <c r="N40" i="389"/>
  <c r="S40" i="389" s="1"/>
  <c r="M40" i="389"/>
  <c r="L40" i="389"/>
  <c r="AK39" i="389"/>
  <c r="AI39" i="389"/>
  <c r="AN39" i="389" s="1"/>
  <c r="AD39" i="389"/>
  <c r="AB39" i="389"/>
  <c r="AF39" i="389" s="1"/>
  <c r="W39" i="389"/>
  <c r="U39" i="389"/>
  <c r="X39" i="389" s="1"/>
  <c r="P39" i="389"/>
  <c r="N39" i="389"/>
  <c r="M39" i="389" s="1"/>
  <c r="L39" i="389"/>
  <c r="AK38" i="389"/>
  <c r="AI38" i="389"/>
  <c r="AL38" i="389" s="1"/>
  <c r="AD38" i="389"/>
  <c r="AB38" i="389"/>
  <c r="AG38" i="389" s="1"/>
  <c r="W38" i="389"/>
  <c r="U38" i="389"/>
  <c r="V38" i="389" s="1"/>
  <c r="P38" i="389"/>
  <c r="N38" i="389"/>
  <c r="Q38" i="389" s="1"/>
  <c r="L38" i="389"/>
  <c r="AK37" i="389"/>
  <c r="AI37" i="389"/>
  <c r="AL37" i="389" s="1"/>
  <c r="AD37" i="389"/>
  <c r="AB37" i="389"/>
  <c r="AF37" i="389" s="1"/>
  <c r="W37" i="389"/>
  <c r="U37" i="389"/>
  <c r="Z37" i="389" s="1"/>
  <c r="P37" i="389"/>
  <c r="N37" i="389"/>
  <c r="S37" i="389" s="1"/>
  <c r="L37" i="389"/>
  <c r="AK36" i="389"/>
  <c r="AI36" i="389"/>
  <c r="AN36" i="389" s="1"/>
  <c r="AD36" i="389"/>
  <c r="AB36" i="389"/>
  <c r="AC36" i="389" s="1"/>
  <c r="X36" i="389"/>
  <c r="W36" i="389"/>
  <c r="U36" i="389"/>
  <c r="Y36" i="389" s="1"/>
  <c r="P36" i="389"/>
  <c r="N36" i="389"/>
  <c r="O36" i="389" s="1"/>
  <c r="L36" i="389"/>
  <c r="AK35" i="389"/>
  <c r="AI35" i="389"/>
  <c r="AN35" i="389" s="1"/>
  <c r="AH35" i="389"/>
  <c r="AD35" i="389"/>
  <c r="AB35" i="389"/>
  <c r="AG35" i="389" s="1"/>
  <c r="W35" i="389"/>
  <c r="U35" i="389"/>
  <c r="T35" i="389" s="1"/>
  <c r="P35" i="389"/>
  <c r="N35" i="389"/>
  <c r="M35" i="389" s="1"/>
  <c r="L35" i="389"/>
  <c r="AK34" i="389"/>
  <c r="AI34" i="389"/>
  <c r="AH34" i="389" s="1"/>
  <c r="AD34" i="389"/>
  <c r="AB34" i="389"/>
  <c r="AG34" i="389" s="1"/>
  <c r="W34" i="389"/>
  <c r="U34" i="389"/>
  <c r="Z34" i="389" s="1"/>
  <c r="P34" i="389"/>
  <c r="N34" i="389"/>
  <c r="O34" i="389" s="1"/>
  <c r="L34" i="389"/>
  <c r="AK33" i="389"/>
  <c r="AI33" i="389"/>
  <c r="AN33" i="389" s="1"/>
  <c r="AD33" i="389"/>
  <c r="AB33" i="389"/>
  <c r="AF33" i="389" s="1"/>
  <c r="W33" i="389"/>
  <c r="U33" i="389"/>
  <c r="Y33" i="389" s="1"/>
  <c r="P33" i="389"/>
  <c r="N33" i="389"/>
  <c r="R33" i="389" s="1"/>
  <c r="L33" i="389"/>
  <c r="AK32" i="389"/>
  <c r="AI32" i="389"/>
  <c r="AD32" i="389"/>
  <c r="AB32" i="389"/>
  <c r="AC32" i="389" s="1"/>
  <c r="Y32" i="389"/>
  <c r="X32" i="389"/>
  <c r="W32" i="389"/>
  <c r="U32" i="389"/>
  <c r="T32" i="389" s="1"/>
  <c r="P32" i="389"/>
  <c r="N32" i="389"/>
  <c r="R32" i="389" s="1"/>
  <c r="L32" i="389"/>
  <c r="AK31" i="389"/>
  <c r="AI31" i="389"/>
  <c r="AM31" i="389" s="1"/>
  <c r="AH31" i="389"/>
  <c r="AD31" i="389"/>
  <c r="AB31" i="389"/>
  <c r="AG31" i="389" s="1"/>
  <c r="X31" i="389"/>
  <c r="W31" i="389"/>
  <c r="U31" i="389"/>
  <c r="V31" i="389" s="1"/>
  <c r="P31" i="389"/>
  <c r="N31" i="389"/>
  <c r="R31" i="389" s="1"/>
  <c r="L31" i="389"/>
  <c r="AK30" i="389"/>
  <c r="AI30" i="389"/>
  <c r="AH30" i="389" s="1"/>
  <c r="AG30" i="389"/>
  <c r="AD30" i="389"/>
  <c r="AB30" i="389"/>
  <c r="AF30" i="389" s="1"/>
  <c r="W30" i="389"/>
  <c r="U30" i="389"/>
  <c r="X30" i="389" s="1"/>
  <c r="P30" i="389"/>
  <c r="N30" i="389"/>
  <c r="S30" i="389" s="1"/>
  <c r="L30" i="389"/>
  <c r="L18" i="389"/>
  <c r="L17" i="389"/>
  <c r="L15" i="389"/>
  <c r="L14" i="389"/>
  <c r="L13" i="389"/>
  <c r="L12" i="389"/>
  <c r="AE37" i="391" l="1"/>
  <c r="R38" i="391"/>
  <c r="Y78" i="391"/>
  <c r="AH42" i="389"/>
  <c r="Y44" i="391"/>
  <c r="AE100" i="391"/>
  <c r="V53" i="389"/>
  <c r="AA33" i="389"/>
  <c r="T45" i="389"/>
  <c r="AJ45" i="391"/>
  <c r="AN99" i="391"/>
  <c r="AH43" i="389"/>
  <c r="AA54" i="389"/>
  <c r="AM67" i="389"/>
  <c r="AM38" i="389"/>
  <c r="AA46" i="389"/>
  <c r="Q47" i="389"/>
  <c r="O58" i="389"/>
  <c r="AF70" i="389"/>
  <c r="AA78" i="389"/>
  <c r="AH99" i="389"/>
  <c r="AJ30" i="391"/>
  <c r="AC37" i="391"/>
  <c r="O38" i="391"/>
  <c r="V78" i="391"/>
  <c r="AA34" i="389"/>
  <c r="M36" i="389"/>
  <c r="AM39" i="389"/>
  <c r="M44" i="389"/>
  <c r="AA48" i="389"/>
  <c r="Z65" i="389"/>
  <c r="X92" i="389"/>
  <c r="AA97" i="389"/>
  <c r="AM30" i="391"/>
  <c r="AE31" i="391"/>
  <c r="AM41" i="391"/>
  <c r="AH42" i="391"/>
  <c r="V44" i="391"/>
  <c r="R57" i="391"/>
  <c r="M58" i="391"/>
  <c r="AN63" i="391"/>
  <c r="AF72" i="391"/>
  <c r="T80" i="391"/>
  <c r="AF85" i="391"/>
  <c r="Q113" i="390"/>
  <c r="AJ79" i="391"/>
  <c r="V80" i="391"/>
  <c r="T36" i="389"/>
  <c r="AL45" i="389"/>
  <c r="M51" i="389"/>
  <c r="R84" i="389"/>
  <c r="R90" i="389"/>
  <c r="V34" i="391"/>
  <c r="R58" i="391"/>
  <c r="X78" i="391"/>
  <c r="M90" i="391"/>
  <c r="Z97" i="391"/>
  <c r="O100" i="391"/>
  <c r="AM84" i="389"/>
  <c r="AE92" i="389"/>
  <c r="AF41" i="391"/>
  <c r="Q54" i="391"/>
  <c r="AG75" i="391"/>
  <c r="X80" i="391"/>
  <c r="AA50" i="389"/>
  <c r="AN65" i="389"/>
  <c r="AN84" i="389"/>
  <c r="T92" i="389"/>
  <c r="AF92" i="389"/>
  <c r="AH100" i="389"/>
  <c r="AH41" i="391"/>
  <c r="Z78" i="391"/>
  <c r="O90" i="391"/>
  <c r="R100" i="391"/>
  <c r="Y34" i="389"/>
  <c r="AA36" i="389"/>
  <c r="Q46" i="389"/>
  <c r="X48" i="389"/>
  <c r="AE54" i="389"/>
  <c r="M66" i="389"/>
  <c r="AA77" i="389"/>
  <c r="AA84" i="389"/>
  <c r="T98" i="389"/>
  <c r="Q90" i="391"/>
  <c r="O72" i="391"/>
  <c r="AJ85" i="391"/>
  <c r="V87" i="391"/>
  <c r="X100" i="389"/>
  <c r="R31" i="391"/>
  <c r="AJ35" i="391"/>
  <c r="AC38" i="391"/>
  <c r="AE47" i="391"/>
  <c r="AM52" i="391"/>
  <c r="AG56" i="391"/>
  <c r="V57" i="391"/>
  <c r="AM57" i="391"/>
  <c r="O61" i="391"/>
  <c r="AE73" i="391"/>
  <c r="AC85" i="389"/>
  <c r="O75" i="391"/>
  <c r="R53" i="389"/>
  <c r="AJ66" i="389"/>
  <c r="X72" i="389"/>
  <c r="AN94" i="389"/>
  <c r="Y30" i="389"/>
  <c r="AG39" i="389"/>
  <c r="S41" i="389"/>
  <c r="AC42" i="389"/>
  <c r="AF48" i="389"/>
  <c r="AN49" i="389"/>
  <c r="Q51" i="389"/>
  <c r="AL51" i="389"/>
  <c r="S53" i="389"/>
  <c r="X62" i="389"/>
  <c r="S63" i="389"/>
  <c r="Z64" i="389"/>
  <c r="Q66" i="389"/>
  <c r="AN71" i="389"/>
  <c r="Z72" i="389"/>
  <c r="T80" i="389"/>
  <c r="AF85" i="389"/>
  <c r="Y90" i="389"/>
  <c r="O91" i="389"/>
  <c r="AE94" i="389"/>
  <c r="AE97" i="389"/>
  <c r="V98" i="389"/>
  <c r="AL99" i="389"/>
  <c r="Y100" i="389"/>
  <c r="AM100" i="389"/>
  <c r="S31" i="391"/>
  <c r="T43" i="391"/>
  <c r="AH47" i="391"/>
  <c r="V52" i="391"/>
  <c r="AC66" i="391"/>
  <c r="S75" i="391"/>
  <c r="AA77" i="391"/>
  <c r="X87" i="391"/>
  <c r="R88" i="391"/>
  <c r="X92" i="391"/>
  <c r="AN97" i="391"/>
  <c r="AF70" i="390"/>
  <c r="O79" i="391"/>
  <c r="AL49" i="389"/>
  <c r="AE53" i="389"/>
  <c r="AL58" i="389"/>
  <c r="AC69" i="389"/>
  <c r="AC78" i="389"/>
  <c r="Q36" i="389"/>
  <c r="AE36" i="389"/>
  <c r="AH39" i="389"/>
  <c r="M42" i="389"/>
  <c r="R43" i="389"/>
  <c r="AG48" i="389"/>
  <c r="X49" i="389"/>
  <c r="AN51" i="389"/>
  <c r="AG52" i="389"/>
  <c r="AA58" i="389"/>
  <c r="T63" i="389"/>
  <c r="AJ65" i="389"/>
  <c r="AE84" i="389"/>
  <c r="Q85" i="389"/>
  <c r="X87" i="389"/>
  <c r="Q89" i="389"/>
  <c r="M90" i="389"/>
  <c r="Z90" i="389"/>
  <c r="R93" i="389"/>
  <c r="AG94" i="389"/>
  <c r="AF97" i="389"/>
  <c r="AM99" i="389"/>
  <c r="AA100" i="389"/>
  <c r="AN100" i="389"/>
  <c r="AM35" i="391"/>
  <c r="X57" i="391"/>
  <c r="R61" i="391"/>
  <c r="Z87" i="391"/>
  <c r="O33" i="389"/>
  <c r="AF84" i="389"/>
  <c r="Y87" i="389"/>
  <c r="R91" i="389"/>
  <c r="AH94" i="389"/>
  <c r="Y98" i="389"/>
  <c r="V43" i="391"/>
  <c r="AC46" i="391"/>
  <c r="AA48" i="391"/>
  <c r="Y52" i="391"/>
  <c r="M54" i="391"/>
  <c r="AG63" i="391"/>
  <c r="AF66" i="391"/>
  <c r="O69" i="391"/>
  <c r="S73" i="391"/>
  <c r="AM90" i="391"/>
  <c r="AA100" i="391"/>
  <c r="AJ39" i="389"/>
  <c r="O67" i="389"/>
  <c r="AC39" i="389"/>
  <c r="V63" i="389"/>
  <c r="AN40" i="389"/>
  <c r="Y48" i="389"/>
  <c r="AA53" i="389"/>
  <c r="T57" i="389"/>
  <c r="T72" i="389"/>
  <c r="S75" i="389"/>
  <c r="M79" i="389"/>
  <c r="AA85" i="389"/>
  <c r="Q90" i="389"/>
  <c r="AG92" i="389"/>
  <c r="S32" i="391"/>
  <c r="AN42" i="391"/>
  <c r="X43" i="391"/>
  <c r="AE46" i="391"/>
  <c r="O54" i="391"/>
  <c r="AE55" i="391"/>
  <c r="AA56" i="391"/>
  <c r="AH57" i="391"/>
  <c r="Q58" i="391"/>
  <c r="AJ63" i="391"/>
  <c r="V65" i="391"/>
  <c r="AC68" i="391"/>
  <c r="O74" i="391"/>
  <c r="AG85" i="391"/>
  <c r="AA86" i="391"/>
  <c r="T87" i="391"/>
  <c r="AC100" i="391"/>
  <c r="C19" i="395"/>
  <c r="L19" i="395" s="1"/>
  <c r="L7" i="395"/>
  <c r="O71" i="389"/>
  <c r="AC71" i="389"/>
  <c r="AA72" i="389"/>
  <c r="M73" i="389"/>
  <c r="AJ74" i="389"/>
  <c r="T75" i="389"/>
  <c r="O76" i="389"/>
  <c r="M78" i="389"/>
  <c r="T88" i="389"/>
  <c r="V89" i="389"/>
  <c r="AJ89" i="389"/>
  <c r="AH90" i="389"/>
  <c r="V97" i="389"/>
  <c r="T99" i="389"/>
  <c r="Z30" i="391"/>
  <c r="AN30" i="391"/>
  <c r="AE32" i="391"/>
  <c r="V33" i="391"/>
  <c r="AJ34" i="391"/>
  <c r="X35" i="391"/>
  <c r="AM37" i="391"/>
  <c r="AE40" i="391"/>
  <c r="M44" i="391"/>
  <c r="R49" i="391"/>
  <c r="AJ49" i="391"/>
  <c r="O50" i="391"/>
  <c r="V51" i="391"/>
  <c r="AL51" i="391"/>
  <c r="O55" i="391"/>
  <c r="AH55" i="391"/>
  <c r="AE56" i="391"/>
  <c r="AG57" i="391"/>
  <c r="AC58" i="391"/>
  <c r="AH61" i="391"/>
  <c r="AF63" i="391"/>
  <c r="O64" i="391"/>
  <c r="AH66" i="391"/>
  <c r="AE67" i="391"/>
  <c r="V68" i="391"/>
  <c r="AF69" i="391"/>
  <c r="AC71" i="391"/>
  <c r="AE72" i="391"/>
  <c r="R73" i="391"/>
  <c r="AH73" i="391"/>
  <c r="AJ74" i="391"/>
  <c r="AC82" i="391"/>
  <c r="AJ89" i="391"/>
  <c r="S90" i="391"/>
  <c r="AJ91" i="391"/>
  <c r="Y92" i="391"/>
  <c r="AC94" i="391"/>
  <c r="T101" i="391"/>
  <c r="AJ35" i="389"/>
  <c r="X37" i="389"/>
  <c r="AL82" i="389"/>
  <c r="AF32" i="391"/>
  <c r="Y35" i="391"/>
  <c r="R56" i="391"/>
  <c r="AG67" i="391"/>
  <c r="AG69" i="391"/>
  <c r="S71" i="391"/>
  <c r="AL87" i="391"/>
  <c r="Y88" i="391"/>
  <c r="R93" i="391"/>
  <c r="AE97" i="391"/>
  <c r="Q98" i="391"/>
  <c r="AM37" i="389"/>
  <c r="AJ52" i="389"/>
  <c r="R68" i="389"/>
  <c r="Y82" i="389"/>
  <c r="AF31" i="389"/>
  <c r="AG32" i="389"/>
  <c r="V33" i="389"/>
  <c r="Y37" i="389"/>
  <c r="Z41" i="389"/>
  <c r="AN41" i="389"/>
  <c r="X45" i="389"/>
  <c r="AE46" i="389"/>
  <c r="AC50" i="389"/>
  <c r="AC61" i="389"/>
  <c r="T62" i="389"/>
  <c r="AC64" i="389"/>
  <c r="AH65" i="389"/>
  <c r="S68" i="389"/>
  <c r="S71" i="389"/>
  <c r="V74" i="389"/>
  <c r="AN74" i="389"/>
  <c r="R76" i="389"/>
  <c r="S79" i="389"/>
  <c r="Z82" i="389"/>
  <c r="M84" i="389"/>
  <c r="M85" i="389"/>
  <c r="V88" i="389"/>
  <c r="Y89" i="389"/>
  <c r="AL89" i="389"/>
  <c r="AA92" i="389"/>
  <c r="AL92" i="389"/>
  <c r="S95" i="389"/>
  <c r="AN95" i="389"/>
  <c r="Y97" i="389"/>
  <c r="O36" i="391"/>
  <c r="AC41" i="391"/>
  <c r="AH43" i="391"/>
  <c r="AL49" i="391"/>
  <c r="Q50" i="391"/>
  <c r="Z51" i="391"/>
  <c r="R55" i="391"/>
  <c r="AJ55" i="391"/>
  <c r="S56" i="391"/>
  <c r="AF58" i="391"/>
  <c r="S64" i="391"/>
  <c r="AJ65" i="391"/>
  <c r="T71" i="391"/>
  <c r="AG71" i="391"/>
  <c r="AJ73" i="391"/>
  <c r="AN74" i="391"/>
  <c r="AM87" i="391"/>
  <c r="Z88" i="391"/>
  <c r="AN89" i="391"/>
  <c r="S93" i="391"/>
  <c r="AE94" i="391"/>
  <c r="AF97" i="391"/>
  <c r="R98" i="391"/>
  <c r="S100" i="391"/>
  <c r="AG100" i="391"/>
  <c r="V57" i="389"/>
  <c r="R62" i="389"/>
  <c r="Z101" i="389"/>
  <c r="X35" i="389"/>
  <c r="AA37" i="389"/>
  <c r="M38" i="389"/>
  <c r="AH38" i="389"/>
  <c r="AC40" i="389"/>
  <c r="Z45" i="389"/>
  <c r="T49" i="389"/>
  <c r="Q50" i="389"/>
  <c r="X57" i="389"/>
  <c r="R67" i="389"/>
  <c r="AE69" i="389"/>
  <c r="T71" i="389"/>
  <c r="V72" i="389"/>
  <c r="AE72" i="389"/>
  <c r="Q73" i="389"/>
  <c r="X75" i="389"/>
  <c r="AJ75" i="389"/>
  <c r="M77" i="389"/>
  <c r="Q78" i="389"/>
  <c r="AF78" i="389"/>
  <c r="AA82" i="389"/>
  <c r="AG87" i="389"/>
  <c r="AM89" i="389"/>
  <c r="AM90" i="389"/>
  <c r="M93" i="389"/>
  <c r="M96" i="389"/>
  <c r="Z97" i="389"/>
  <c r="AH30" i="391"/>
  <c r="AM40" i="391"/>
  <c r="AM49" i="391"/>
  <c r="R50" i="391"/>
  <c r="AM61" i="391"/>
  <c r="AM66" i="391"/>
  <c r="AG70" i="391"/>
  <c r="AE92" i="391"/>
  <c r="AG94" i="391"/>
  <c r="S98" i="391"/>
  <c r="Z101" i="391"/>
  <c r="AJ113" i="390"/>
  <c r="S50" i="389"/>
  <c r="AE50" i="389"/>
  <c r="Z57" i="389"/>
  <c r="AG64" i="389"/>
  <c r="S67" i="389"/>
  <c r="AF69" i="389"/>
  <c r="AF72" i="389"/>
  <c r="Y75" i="389"/>
  <c r="R78" i="389"/>
  <c r="Y88" i="389"/>
  <c r="AN89" i="389"/>
  <c r="AG37" i="391"/>
  <c r="AC39" i="391"/>
  <c r="AE41" i="391"/>
  <c r="AJ43" i="391"/>
  <c r="AN45" i="391"/>
  <c r="AN49" i="391"/>
  <c r="S50" i="391"/>
  <c r="AM55" i="391"/>
  <c r="Z57" i="391"/>
  <c r="AL57" i="391"/>
  <c r="AN61" i="391"/>
  <c r="AL65" i="391"/>
  <c r="AN66" i="391"/>
  <c r="AA67" i="391"/>
  <c r="V71" i="391"/>
  <c r="AJ71" i="391"/>
  <c r="V72" i="391"/>
  <c r="AM72" i="391"/>
  <c r="Y73" i="391"/>
  <c r="AC74" i="391"/>
  <c r="AF75" i="391"/>
  <c r="AE77" i="391"/>
  <c r="Z80" i="391"/>
  <c r="AL84" i="391"/>
  <c r="AC88" i="391"/>
  <c r="T92" i="391"/>
  <c r="V93" i="391"/>
  <c r="AH95" i="391"/>
  <c r="AM99" i="391"/>
  <c r="T89" i="390"/>
  <c r="V41" i="389"/>
  <c r="V49" i="389"/>
  <c r="O75" i="389"/>
  <c r="Z75" i="389"/>
  <c r="Z88" i="389"/>
  <c r="O93" i="389"/>
  <c r="Q30" i="389"/>
  <c r="AE32" i="389"/>
  <c r="AL41" i="389"/>
  <c r="AF50" i="389"/>
  <c r="AC55" i="389"/>
  <c r="AA32" i="389"/>
  <c r="AF35" i="389"/>
  <c r="AH37" i="389"/>
  <c r="R38" i="389"/>
  <c r="AL39" i="389"/>
  <c r="T41" i="389"/>
  <c r="AH41" i="389"/>
  <c r="AF42" i="389"/>
  <c r="Y44" i="389"/>
  <c r="R45" i="389"/>
  <c r="AM49" i="389"/>
  <c r="AE52" i="389"/>
  <c r="O53" i="389"/>
  <c r="S58" i="389"/>
  <c r="AC59" i="389"/>
  <c r="O63" i="389"/>
  <c r="AL65" i="389"/>
  <c r="M71" i="389"/>
  <c r="V73" i="389"/>
  <c r="M76" i="389"/>
  <c r="R77" i="389"/>
  <c r="AG82" i="389"/>
  <c r="R85" i="389"/>
  <c r="T89" i="389"/>
  <c r="V92" i="389"/>
  <c r="AC94" i="389"/>
  <c r="S96" i="389"/>
  <c r="T101" i="389"/>
  <c r="AN31" i="391"/>
  <c r="AC32" i="391"/>
  <c r="V35" i="391"/>
  <c r="AF39" i="391"/>
  <c r="AG41" i="391"/>
  <c r="AL43" i="391"/>
  <c r="AJ51" i="391"/>
  <c r="S54" i="391"/>
  <c r="M56" i="391"/>
  <c r="AC57" i="391"/>
  <c r="AA58" i="391"/>
  <c r="AC67" i="391"/>
  <c r="AC69" i="391"/>
  <c r="S77" i="391"/>
  <c r="AN78" i="391"/>
  <c r="AC79" i="391"/>
  <c r="Y82" i="391"/>
  <c r="AH87" i="391"/>
  <c r="S88" i="391"/>
  <c r="AG88" i="391"/>
  <c r="AA94" i="391"/>
  <c r="AA97" i="391"/>
  <c r="M98" i="391"/>
  <c r="AH50" i="389"/>
  <c r="AL50" i="389"/>
  <c r="AH55" i="389"/>
  <c r="AL55" i="389"/>
  <c r="AA34" i="391"/>
  <c r="AG34" i="391"/>
  <c r="S37" i="391"/>
  <c r="M37" i="391"/>
  <c r="R37" i="391"/>
  <c r="Q37" i="391"/>
  <c r="O32" i="389"/>
  <c r="AJ55" i="389"/>
  <c r="AJ61" i="389"/>
  <c r="AJ69" i="389"/>
  <c r="AL69" i="389"/>
  <c r="AE95" i="389"/>
  <c r="AC95" i="389"/>
  <c r="AA95" i="389"/>
  <c r="O37" i="391"/>
  <c r="Z118" i="390"/>
  <c r="V118" i="390"/>
  <c r="X121" i="390"/>
  <c r="Z121" i="390"/>
  <c r="M30" i="389"/>
  <c r="AA30" i="389"/>
  <c r="Y31" i="389"/>
  <c r="AJ31" i="389"/>
  <c r="X33" i="389"/>
  <c r="AC34" i="389"/>
  <c r="AM34" i="389"/>
  <c r="AF36" i="389"/>
  <c r="T37" i="389"/>
  <c r="O44" i="389"/>
  <c r="Y46" i="389"/>
  <c r="O48" i="389"/>
  <c r="AM50" i="389"/>
  <c r="Y53" i="389"/>
  <c r="R55" i="389"/>
  <c r="AC58" i="389"/>
  <c r="AG58" i="389"/>
  <c r="M59" i="389"/>
  <c r="AL62" i="389"/>
  <c r="AJ62" i="389"/>
  <c r="Y76" i="389"/>
  <c r="Z76" i="389"/>
  <c r="R86" i="389"/>
  <c r="S86" i="389"/>
  <c r="AF88" i="389"/>
  <c r="AG88" i="389"/>
  <c r="X40" i="391"/>
  <c r="V40" i="391"/>
  <c r="Y40" i="391"/>
  <c r="Y76" i="391"/>
  <c r="T76" i="391"/>
  <c r="Z76" i="391"/>
  <c r="X76" i="391"/>
  <c r="V76" i="391"/>
  <c r="V89" i="391"/>
  <c r="T89" i="391"/>
  <c r="Y91" i="391"/>
  <c r="T91" i="391"/>
  <c r="Z91" i="391"/>
  <c r="AE95" i="391"/>
  <c r="AA95" i="391"/>
  <c r="AG95" i="391"/>
  <c r="AF95" i="391"/>
  <c r="AG79" i="389"/>
  <c r="AC79" i="389"/>
  <c r="O98" i="389"/>
  <c r="Q98" i="389"/>
  <c r="AN44" i="389"/>
  <c r="AM44" i="389"/>
  <c r="R52" i="389"/>
  <c r="Q52" i="389"/>
  <c r="M52" i="389"/>
  <c r="AM61" i="389"/>
  <c r="AG66" i="389"/>
  <c r="AF66" i="389"/>
  <c r="AM69" i="389"/>
  <c r="AE77" i="389"/>
  <c r="AC87" i="389"/>
  <c r="AE87" i="389"/>
  <c r="AN91" i="389"/>
  <c r="AH91" i="389"/>
  <c r="AM91" i="389"/>
  <c r="AF95" i="389"/>
  <c r="R98" i="389"/>
  <c r="AF98" i="389"/>
  <c r="AG98" i="389"/>
  <c r="O100" i="389"/>
  <c r="M100" i="389"/>
  <c r="S100" i="389"/>
  <c r="AE30" i="391"/>
  <c r="AF30" i="391"/>
  <c r="AC30" i="391"/>
  <c r="V38" i="391"/>
  <c r="Z38" i="391"/>
  <c r="X38" i="391"/>
  <c r="AL54" i="391"/>
  <c r="AN54" i="391"/>
  <c r="AM54" i="391"/>
  <c r="AJ54" i="391"/>
  <c r="X61" i="391"/>
  <c r="V61" i="391"/>
  <c r="T61" i="391"/>
  <c r="Z61" i="391"/>
  <c r="Y61" i="391"/>
  <c r="AC87" i="391"/>
  <c r="AF87" i="391"/>
  <c r="AE87" i="391"/>
  <c r="AG90" i="391"/>
  <c r="AF90" i="391"/>
  <c r="AE90" i="391"/>
  <c r="AC90" i="391"/>
  <c r="AC38" i="389"/>
  <c r="V80" i="389"/>
  <c r="Z80" i="389"/>
  <c r="AL38" i="391"/>
  <c r="AN38" i="391"/>
  <c r="AM38" i="391"/>
  <c r="AJ38" i="391"/>
  <c r="Z31" i="389"/>
  <c r="Q32" i="389"/>
  <c r="AE37" i="389"/>
  <c r="AC51" i="389"/>
  <c r="AG51" i="389"/>
  <c r="Q57" i="389"/>
  <c r="O57" i="389"/>
  <c r="AM59" i="389"/>
  <c r="AL59" i="389"/>
  <c r="AH59" i="389"/>
  <c r="AL31" i="389"/>
  <c r="S32" i="389"/>
  <c r="AE34" i="389"/>
  <c r="V37" i="389"/>
  <c r="AM43" i="389"/>
  <c r="AN43" i="389"/>
  <c r="AJ43" i="389"/>
  <c r="Q44" i="389"/>
  <c r="AH47" i="389"/>
  <c r="AM47" i="389"/>
  <c r="AL47" i="389"/>
  <c r="O52" i="389"/>
  <c r="AH54" i="389"/>
  <c r="AL54" i="389"/>
  <c r="AN55" i="389"/>
  <c r="AF57" i="389"/>
  <c r="AA57" i="389"/>
  <c r="AJ59" i="389"/>
  <c r="R66" i="389"/>
  <c r="O66" i="389"/>
  <c r="AN69" i="389"/>
  <c r="AG76" i="389"/>
  <c r="AE76" i="389"/>
  <c r="Y80" i="389"/>
  <c r="Z86" i="389"/>
  <c r="X86" i="389"/>
  <c r="AN88" i="389"/>
  <c r="AL88" i="389"/>
  <c r="Y93" i="389"/>
  <c r="Z93" i="389"/>
  <c r="T93" i="389"/>
  <c r="S94" i="389"/>
  <c r="R94" i="389"/>
  <c r="AG95" i="389"/>
  <c r="S98" i="389"/>
  <c r="AC100" i="389"/>
  <c r="AF100" i="389"/>
  <c r="AE100" i="389"/>
  <c r="AE33" i="391"/>
  <c r="AA33" i="391"/>
  <c r="AG33" i="391"/>
  <c r="AF33" i="391"/>
  <c r="Q39" i="391"/>
  <c r="R39" i="391"/>
  <c r="M39" i="391"/>
  <c r="S39" i="391"/>
  <c r="X47" i="391"/>
  <c r="T47" i="391"/>
  <c r="Z47" i="391"/>
  <c r="Y47" i="391"/>
  <c r="V47" i="391"/>
  <c r="AF38" i="389"/>
  <c r="AE38" i="389"/>
  <c r="O42" i="389"/>
  <c r="S42" i="389"/>
  <c r="AG77" i="389"/>
  <c r="AC77" i="389"/>
  <c r="AN93" i="389"/>
  <c r="AM93" i="389"/>
  <c r="AH93" i="389"/>
  <c r="Z33" i="389"/>
  <c r="AG36" i="389"/>
  <c r="S49" i="389"/>
  <c r="AM55" i="389"/>
  <c r="O30" i="389"/>
  <c r="Z39" i="389"/>
  <c r="T39" i="389"/>
  <c r="R42" i="389"/>
  <c r="AE30" i="389"/>
  <c r="T31" i="389"/>
  <c r="AN31" i="389"/>
  <c r="AF32" i="389"/>
  <c r="AF34" i="389"/>
  <c r="R36" i="389"/>
  <c r="S36" i="389"/>
  <c r="V39" i="389"/>
  <c r="O40" i="389"/>
  <c r="X41" i="389"/>
  <c r="Q43" i="389"/>
  <c r="S44" i="389"/>
  <c r="Y45" i="389"/>
  <c r="AJ47" i="389"/>
  <c r="AH52" i="389"/>
  <c r="AM52" i="389"/>
  <c r="X54" i="389"/>
  <c r="V54" i="389"/>
  <c r="AG56" i="389"/>
  <c r="AF56" i="389"/>
  <c r="S57" i="389"/>
  <c r="AF58" i="389"/>
  <c r="R59" i="389"/>
  <c r="AH66" i="389"/>
  <c r="AM66" i="389"/>
  <c r="AL67" i="389"/>
  <c r="AJ67" i="389"/>
  <c r="AF73" i="389"/>
  <c r="AG73" i="389"/>
  <c r="AA73" i="389"/>
  <c r="AJ77" i="389"/>
  <c r="AH77" i="389"/>
  <c r="AM77" i="389"/>
  <c r="AL77" i="389"/>
  <c r="Z79" i="389"/>
  <c r="X79" i="389"/>
  <c r="AC80" i="389"/>
  <c r="AF80" i="389"/>
  <c r="AE80" i="389"/>
  <c r="AA80" i="389"/>
  <c r="AF87" i="389"/>
  <c r="AL90" i="389"/>
  <c r="AJ90" i="389"/>
  <c r="Q100" i="389"/>
  <c r="Q101" i="389"/>
  <c r="R101" i="389"/>
  <c r="M101" i="389"/>
  <c r="M30" i="391"/>
  <c r="S30" i="391"/>
  <c r="R30" i="391"/>
  <c r="Q30" i="391"/>
  <c r="T32" i="391"/>
  <c r="Z32" i="391"/>
  <c r="X32" i="391"/>
  <c r="V32" i="391"/>
  <c r="AC33" i="391"/>
  <c r="AN36" i="391"/>
  <c r="AM36" i="391"/>
  <c r="AL36" i="391"/>
  <c r="AJ36" i="391"/>
  <c r="O39" i="391"/>
  <c r="V42" i="391"/>
  <c r="Z42" i="391"/>
  <c r="AL46" i="391"/>
  <c r="AM46" i="391"/>
  <c r="AN46" i="391"/>
  <c r="AL61" i="389"/>
  <c r="AH61" i="389"/>
  <c r="AA63" i="389"/>
  <c r="AF63" i="389"/>
  <c r="AE63" i="389"/>
  <c r="M48" i="389"/>
  <c r="R48" i="389"/>
  <c r="Q48" i="389"/>
  <c r="T33" i="389"/>
  <c r="T50" i="389"/>
  <c r="Y50" i="389"/>
  <c r="AM51" i="389"/>
  <c r="AJ51" i="389"/>
  <c r="M56" i="389"/>
  <c r="Q56" i="389"/>
  <c r="T58" i="389"/>
  <c r="Z58" i="389"/>
  <c r="Q62" i="389"/>
  <c r="M62" i="389"/>
  <c r="O69" i="389"/>
  <c r="R69" i="389"/>
  <c r="O70" i="389"/>
  <c r="R70" i="389"/>
  <c r="Q70" i="389"/>
  <c r="M70" i="389"/>
  <c r="AN76" i="389"/>
  <c r="AM76" i="389"/>
  <c r="AH76" i="389"/>
  <c r="AM78" i="389"/>
  <c r="AN78" i="389"/>
  <c r="X82" i="389"/>
  <c r="V82" i="389"/>
  <c r="AJ84" i="389"/>
  <c r="AL84" i="389"/>
  <c r="AG86" i="389"/>
  <c r="AF86" i="389"/>
  <c r="AA86" i="389"/>
  <c r="V90" i="389"/>
  <c r="X90" i="389"/>
  <c r="AN101" i="389"/>
  <c r="AH101" i="389"/>
  <c r="M35" i="391"/>
  <c r="S35" i="391"/>
  <c r="Q35" i="391"/>
  <c r="O35" i="391"/>
  <c r="T46" i="391"/>
  <c r="Y46" i="391"/>
  <c r="X70" i="391"/>
  <c r="V70" i="391"/>
  <c r="T70" i="391"/>
  <c r="Z70" i="391"/>
  <c r="Y70" i="391"/>
  <c r="X36" i="391"/>
  <c r="Z36" i="391"/>
  <c r="Y36" i="391"/>
  <c r="V36" i="391"/>
  <c r="AE65" i="389"/>
  <c r="AC65" i="389"/>
  <c r="M32" i="389"/>
  <c r="AM35" i="389"/>
  <c r="AL35" i="389"/>
  <c r="AA38" i="389"/>
  <c r="X43" i="389"/>
  <c r="Y43" i="389"/>
  <c r="T43" i="389"/>
  <c r="AF45" i="389"/>
  <c r="AA45" i="389"/>
  <c r="V47" i="389"/>
  <c r="T47" i="389"/>
  <c r="Z47" i="389"/>
  <c r="Y47" i="389"/>
  <c r="V50" i="389"/>
  <c r="X53" i="389"/>
  <c r="T53" i="389"/>
  <c r="M55" i="389"/>
  <c r="O56" i="389"/>
  <c r="AL56" i="389"/>
  <c r="AN56" i="389"/>
  <c r="V58" i="389"/>
  <c r="O62" i="389"/>
  <c r="V67" i="389"/>
  <c r="Y67" i="389"/>
  <c r="X67" i="389"/>
  <c r="T67" i="389"/>
  <c r="AM70" i="389"/>
  <c r="AH70" i="389"/>
  <c r="AN70" i="389"/>
  <c r="AL75" i="389"/>
  <c r="AH75" i="389"/>
  <c r="AM75" i="389"/>
  <c r="AJ76" i="389"/>
  <c r="AA79" i="389"/>
  <c r="AM85" i="389"/>
  <c r="AN85" i="389"/>
  <c r="AC86" i="389"/>
  <c r="Y91" i="389"/>
  <c r="Z91" i="389"/>
  <c r="AG93" i="389"/>
  <c r="AE93" i="389"/>
  <c r="V95" i="389"/>
  <c r="X95" i="389"/>
  <c r="AG96" i="389"/>
  <c r="AC96" i="389"/>
  <c r="AA96" i="389"/>
  <c r="AJ97" i="389"/>
  <c r="AN97" i="389"/>
  <c r="AM97" i="389"/>
  <c r="AL97" i="389"/>
  <c r="Q33" i="391"/>
  <c r="S33" i="391"/>
  <c r="T36" i="391"/>
  <c r="Q48" i="391"/>
  <c r="R48" i="391"/>
  <c r="O48" i="391"/>
  <c r="M48" i="391"/>
  <c r="S48" i="391"/>
  <c r="AE52" i="391"/>
  <c r="AC52" i="391"/>
  <c r="AG52" i="391"/>
  <c r="AF52" i="391"/>
  <c r="AG59" i="389"/>
  <c r="AG61" i="389"/>
  <c r="AE64" i="389"/>
  <c r="AE71" i="389"/>
  <c r="Y73" i="389"/>
  <c r="Y74" i="389"/>
  <c r="AL74" i="389"/>
  <c r="Q75" i="389"/>
  <c r="AL47" i="391"/>
  <c r="AJ47" i="391"/>
  <c r="S52" i="391"/>
  <c r="Q52" i="391"/>
  <c r="AM53" i="391"/>
  <c r="AN53" i="391"/>
  <c r="AL53" i="391"/>
  <c r="AH53" i="391"/>
  <c r="AH59" i="391"/>
  <c r="AN59" i="391"/>
  <c r="AJ59" i="391"/>
  <c r="AF62" i="391"/>
  <c r="AE62" i="391"/>
  <c r="AC62" i="391"/>
  <c r="AA62" i="391"/>
  <c r="T63" i="391"/>
  <c r="X63" i="391"/>
  <c r="X66" i="391"/>
  <c r="Z66" i="391"/>
  <c r="V66" i="391"/>
  <c r="Z67" i="391"/>
  <c r="X67" i="391"/>
  <c r="T85" i="391"/>
  <c r="Z85" i="391"/>
  <c r="Y85" i="391"/>
  <c r="X85" i="391"/>
  <c r="AH92" i="391"/>
  <c r="AN92" i="391"/>
  <c r="AM92" i="391"/>
  <c r="AL92" i="391"/>
  <c r="AJ94" i="391"/>
  <c r="AM94" i="391"/>
  <c r="AL94" i="391"/>
  <c r="AG117" i="390"/>
  <c r="AF117" i="390"/>
  <c r="AC46" i="389"/>
  <c r="AC54" i="389"/>
  <c r="V64" i="389"/>
  <c r="AF64" i="389"/>
  <c r="AM74" i="389"/>
  <c r="R75" i="389"/>
  <c r="S76" i="389"/>
  <c r="O77" i="389"/>
  <c r="S78" i="389"/>
  <c r="AG78" i="389"/>
  <c r="AG84" i="389"/>
  <c r="Z87" i="389"/>
  <c r="S90" i="389"/>
  <c r="S93" i="389"/>
  <c r="M95" i="389"/>
  <c r="AN99" i="389"/>
  <c r="M38" i="391"/>
  <c r="S44" i="391"/>
  <c r="O44" i="391"/>
  <c r="AA44" i="391"/>
  <c r="AE44" i="391"/>
  <c r="AE49" i="391"/>
  <c r="AF49" i="391"/>
  <c r="AC49" i="391"/>
  <c r="AJ53" i="391"/>
  <c r="AH67" i="391"/>
  <c r="AM67" i="391"/>
  <c r="R71" i="391"/>
  <c r="O71" i="391"/>
  <c r="S82" i="391"/>
  <c r="R82" i="391"/>
  <c r="Q82" i="391"/>
  <c r="O82" i="391"/>
  <c r="AG84" i="391"/>
  <c r="AF84" i="391"/>
  <c r="AE84" i="391"/>
  <c r="AC84" i="391"/>
  <c r="M31" i="391"/>
  <c r="AA31" i="391"/>
  <c r="AH37" i="391"/>
  <c r="S42" i="391"/>
  <c r="O42" i="391"/>
  <c r="R46" i="391"/>
  <c r="O46" i="391"/>
  <c r="T54" i="391"/>
  <c r="Y54" i="391"/>
  <c r="X55" i="391"/>
  <c r="V55" i="391"/>
  <c r="Y59" i="391"/>
  <c r="Z59" i="391"/>
  <c r="V59" i="391"/>
  <c r="V100" i="391"/>
  <c r="Y100" i="391"/>
  <c r="X100" i="391"/>
  <c r="Q47" i="391"/>
  <c r="O47" i="391"/>
  <c r="X53" i="391"/>
  <c r="Z53" i="391"/>
  <c r="Y53" i="391"/>
  <c r="T53" i="391"/>
  <c r="Q62" i="391"/>
  <c r="R62" i="391"/>
  <c r="O62" i="391"/>
  <c r="M62" i="391"/>
  <c r="AJ62" i="391"/>
  <c r="AM62" i="391"/>
  <c r="AE64" i="391"/>
  <c r="AF64" i="391"/>
  <c r="AC64" i="391"/>
  <c r="AA64" i="391"/>
  <c r="R86" i="391"/>
  <c r="S86" i="391"/>
  <c r="Q86" i="391"/>
  <c r="O86" i="391"/>
  <c r="AJ120" i="390"/>
  <c r="AH120" i="390"/>
  <c r="AN120" i="390"/>
  <c r="AM120" i="390"/>
  <c r="AM41" i="389"/>
  <c r="AG46" i="389"/>
  <c r="R50" i="389"/>
  <c r="T51" i="389"/>
  <c r="AF52" i="389"/>
  <c r="AG54" i="389"/>
  <c r="AG55" i="389"/>
  <c r="AM58" i="389"/>
  <c r="AA71" i="389"/>
  <c r="AG72" i="389"/>
  <c r="T74" i="389"/>
  <c r="AE91" i="389"/>
  <c r="Q95" i="389"/>
  <c r="O31" i="391"/>
  <c r="AC31" i="391"/>
  <c r="AA32" i="391"/>
  <c r="AN32" i="391"/>
  <c r="Y33" i="391"/>
  <c r="X34" i="391"/>
  <c r="AL34" i="391"/>
  <c r="T35" i="391"/>
  <c r="AG35" i="391"/>
  <c r="AJ37" i="391"/>
  <c r="AN41" i="391"/>
  <c r="AJ41" i="391"/>
  <c r="Q42" i="391"/>
  <c r="AL42" i="391"/>
  <c r="AJ42" i="391"/>
  <c r="R44" i="391"/>
  <c r="AF44" i="391"/>
  <c r="Q46" i="391"/>
  <c r="AF48" i="391"/>
  <c r="AE48" i="391"/>
  <c r="AC48" i="391"/>
  <c r="V53" i="391"/>
  <c r="AG54" i="391"/>
  <c r="AE54" i="391"/>
  <c r="Y55" i="391"/>
  <c r="X59" i="391"/>
  <c r="S70" i="391"/>
  <c r="Q70" i="391"/>
  <c r="O84" i="389"/>
  <c r="S85" i="389"/>
  <c r="AG85" i="389"/>
  <c r="S91" i="389"/>
  <c r="R95" i="389"/>
  <c r="X97" i="389"/>
  <c r="AG97" i="389"/>
  <c r="Z98" i="389"/>
  <c r="Z100" i="389"/>
  <c r="Y34" i="391"/>
  <c r="AN34" i="391"/>
  <c r="R36" i="391"/>
  <c r="Q38" i="391"/>
  <c r="AF38" i="391"/>
  <c r="AG39" i="391"/>
  <c r="AE39" i="391"/>
  <c r="AN40" i="391"/>
  <c r="AJ40" i="391"/>
  <c r="R42" i="391"/>
  <c r="AG44" i="391"/>
  <c r="S46" i="391"/>
  <c r="R47" i="391"/>
  <c r="AE50" i="391"/>
  <c r="AG50" i="391"/>
  <c r="AF50" i="391"/>
  <c r="AA50" i="391"/>
  <c r="Z55" i="391"/>
  <c r="S62" i="391"/>
  <c r="AG64" i="391"/>
  <c r="M66" i="391"/>
  <c r="Q66" i="391"/>
  <c r="O66" i="391"/>
  <c r="Q67" i="391"/>
  <c r="R67" i="391"/>
  <c r="O67" i="391"/>
  <c r="M67" i="391"/>
  <c r="T72" i="391"/>
  <c r="Z72" i="391"/>
  <c r="X72" i="391"/>
  <c r="AL72" i="391"/>
  <c r="AJ72" i="391"/>
  <c r="AH72" i="391"/>
  <c r="AM76" i="391"/>
  <c r="AL76" i="391"/>
  <c r="AN80" i="391"/>
  <c r="AM80" i="391"/>
  <c r="AL80" i="391"/>
  <c r="AJ80" i="391"/>
  <c r="Z95" i="391"/>
  <c r="Y95" i="391"/>
  <c r="X95" i="391"/>
  <c r="V95" i="391"/>
  <c r="R96" i="391"/>
  <c r="S96" i="391"/>
  <c r="Q101" i="391"/>
  <c r="S101" i="391"/>
  <c r="R101" i="391"/>
  <c r="Z43" i="391"/>
  <c r="AM43" i="391"/>
  <c r="X51" i="391"/>
  <c r="Z52" i="391"/>
  <c r="S55" i="391"/>
  <c r="AN55" i="391"/>
  <c r="AH56" i="391"/>
  <c r="AF57" i="391"/>
  <c r="AN57" i="391"/>
  <c r="S58" i="391"/>
  <c r="AG58" i="391"/>
  <c r="S61" i="391"/>
  <c r="AH63" i="391"/>
  <c r="M64" i="391"/>
  <c r="X65" i="391"/>
  <c r="AN65" i="391"/>
  <c r="AE66" i="391"/>
  <c r="T68" i="391"/>
  <c r="AF68" i="391"/>
  <c r="S69" i="391"/>
  <c r="AE69" i="391"/>
  <c r="AH74" i="391"/>
  <c r="M75" i="391"/>
  <c r="AG77" i="391"/>
  <c r="M79" i="391"/>
  <c r="AA82" i="391"/>
  <c r="AM84" i="391"/>
  <c r="AH85" i="391"/>
  <c r="AN87" i="391"/>
  <c r="AE88" i="391"/>
  <c r="AL89" i="391"/>
  <c r="AN90" i="391"/>
  <c r="Z92" i="391"/>
  <c r="T93" i="391"/>
  <c r="X97" i="391"/>
  <c r="AG97" i="391"/>
  <c r="Z98" i="391"/>
  <c r="M100" i="391"/>
  <c r="T120" i="390"/>
  <c r="M73" i="391"/>
  <c r="AA75" i="391"/>
  <c r="AH78" i="391"/>
  <c r="M88" i="391"/>
  <c r="AM89" i="391"/>
  <c r="Y97" i="391"/>
  <c r="AH97" i="391"/>
  <c r="AA98" i="391"/>
  <c r="AH99" i="391"/>
  <c r="M121" i="390"/>
  <c r="AF65" i="391"/>
  <c r="Y69" i="391"/>
  <c r="O73" i="391"/>
  <c r="Z74" i="391"/>
  <c r="AC75" i="391"/>
  <c r="AJ78" i="391"/>
  <c r="Q85" i="391"/>
  <c r="O88" i="391"/>
  <c r="R91" i="391"/>
  <c r="O94" i="391"/>
  <c r="AC98" i="391"/>
  <c r="AJ99" i="391"/>
  <c r="T51" i="391"/>
  <c r="O56" i="391"/>
  <c r="AC56" i="391"/>
  <c r="AJ61" i="391"/>
  <c r="AC63" i="391"/>
  <c r="AL63" i="391"/>
  <c r="Q64" i="391"/>
  <c r="T65" i="391"/>
  <c r="AA66" i="391"/>
  <c r="AJ66" i="391"/>
  <c r="X68" i="391"/>
  <c r="M69" i="391"/>
  <c r="Q72" i="391"/>
  <c r="AC73" i="391"/>
  <c r="AL74" i="391"/>
  <c r="Q75" i="391"/>
  <c r="O77" i="391"/>
  <c r="Q79" i="391"/>
  <c r="AE80" i="391"/>
  <c r="AE82" i="391"/>
  <c r="R85" i="391"/>
  <c r="AL85" i="391"/>
  <c r="AA88" i="391"/>
  <c r="X90" i="391"/>
  <c r="S91" i="391"/>
  <c r="AF92" i="391"/>
  <c r="Z93" i="391"/>
  <c r="Q95" i="391"/>
  <c r="AL97" i="391"/>
  <c r="AM100" i="391"/>
  <c r="AF104" i="390"/>
  <c r="AC109" i="390"/>
  <c r="AA112" i="390"/>
  <c r="R63" i="391"/>
  <c r="AL78" i="391"/>
  <c r="S79" i="391"/>
  <c r="AF80" i="391"/>
  <c r="AG82" i="391"/>
  <c r="AN85" i="391"/>
  <c r="Y90" i="391"/>
  <c r="R95" i="391"/>
  <c r="AN95" i="391"/>
  <c r="AM97" i="391"/>
  <c r="AG98" i="391"/>
  <c r="AN100" i="391"/>
  <c r="R121" i="390"/>
  <c r="L47" i="392"/>
  <c r="L73" i="392"/>
  <c r="L62" i="392"/>
  <c r="L72" i="392"/>
  <c r="L70" i="392"/>
  <c r="L71" i="392"/>
  <c r="L65" i="392"/>
  <c r="L67" i="392"/>
  <c r="L57" i="392"/>
  <c r="L66" i="392"/>
  <c r="L64" i="392"/>
  <c r="L63" i="392"/>
  <c r="L69" i="392"/>
  <c r="L58" i="392"/>
  <c r="L59" i="392"/>
  <c r="L74" i="392"/>
  <c r="L56" i="392"/>
  <c r="L60" i="392"/>
  <c r="L37" i="392"/>
  <c r="L38" i="392"/>
  <c r="L42" i="392"/>
  <c r="L46" i="392"/>
  <c r="L30" i="392"/>
  <c r="L51" i="392"/>
  <c r="L52" i="392"/>
  <c r="L40" i="392"/>
  <c r="L54" i="392"/>
  <c r="L31" i="392"/>
  <c r="L39" i="392"/>
  <c r="L53" i="392"/>
  <c r="L50" i="392"/>
  <c r="L45" i="392"/>
  <c r="L49" i="392"/>
  <c r="L43" i="392"/>
  <c r="AH112" i="390"/>
  <c r="AA101" i="390"/>
  <c r="AG118" i="390"/>
  <c r="AA121" i="390"/>
  <c r="Z102" i="390"/>
  <c r="M109" i="390"/>
  <c r="AE109" i="390"/>
  <c r="X110" i="390"/>
  <c r="AH113" i="390"/>
  <c r="Y117" i="390"/>
  <c r="X118" i="390"/>
  <c r="AC121" i="390"/>
  <c r="M97" i="390"/>
  <c r="AA102" i="390"/>
  <c r="AF109" i="390"/>
  <c r="AA111" i="390"/>
  <c r="AA117" i="390"/>
  <c r="Q118" i="390"/>
  <c r="Y118" i="390"/>
  <c r="M119" i="390"/>
  <c r="AE120" i="390"/>
  <c r="R118" i="390"/>
  <c r="AN101" i="390"/>
  <c r="AA105" i="390"/>
  <c r="S113" i="390"/>
  <c r="S118" i="390"/>
  <c r="AA118" i="390"/>
  <c r="S87" i="390"/>
  <c r="AN109" i="390"/>
  <c r="Y110" i="390"/>
  <c r="AL117" i="390"/>
  <c r="V120" i="390"/>
  <c r="AF120" i="390"/>
  <c r="V112" i="390"/>
  <c r="T88" i="390"/>
  <c r="Z110" i="390"/>
  <c r="T111" i="390"/>
  <c r="X112" i="390"/>
  <c r="Z113" i="390"/>
  <c r="AC117" i="390"/>
  <c r="AM117" i="390"/>
  <c r="T119" i="390"/>
  <c r="AL119" i="390"/>
  <c r="AG120" i="390"/>
  <c r="Y112" i="390"/>
  <c r="AN117" i="390"/>
  <c r="X120" i="390"/>
  <c r="AJ119" i="390"/>
  <c r="T110" i="390"/>
  <c r="V111" i="390"/>
  <c r="Z112" i="390"/>
  <c r="V117" i="390"/>
  <c r="AE117" i="390"/>
  <c r="AH118" i="390"/>
  <c r="O120" i="390"/>
  <c r="Y120" i="390"/>
  <c r="S121" i="390"/>
  <c r="AH121" i="390"/>
  <c r="S105" i="390"/>
  <c r="AG110" i="390"/>
  <c r="AA89" i="390"/>
  <c r="S97" i="390"/>
  <c r="AL101" i="390"/>
  <c r="Y111" i="390"/>
  <c r="R113" i="390"/>
  <c r="X117" i="390"/>
  <c r="Q120" i="390"/>
  <c r="S81" i="390"/>
  <c r="T94" i="390"/>
  <c r="X102" i="390"/>
  <c r="AL109" i="390"/>
  <c r="AF110" i="390"/>
  <c r="AL111" i="390"/>
  <c r="AG112" i="390"/>
  <c r="Y113" i="390"/>
  <c r="M117" i="390"/>
  <c r="AF118" i="390"/>
  <c r="AN118" i="390"/>
  <c r="S119" i="390"/>
  <c r="AA119" i="390"/>
  <c r="AL120" i="390"/>
  <c r="Q121" i="390"/>
  <c r="Y121" i="390"/>
  <c r="AG121" i="390"/>
  <c r="X94" i="390"/>
  <c r="S95" i="390"/>
  <c r="Q112" i="390"/>
  <c r="V119" i="390"/>
  <c r="T121" i="390"/>
  <c r="AJ121" i="390"/>
  <c r="O79" i="390"/>
  <c r="AL80" i="390"/>
  <c r="AC85" i="390"/>
  <c r="Z94" i="390"/>
  <c r="AC102" i="390"/>
  <c r="S103" i="390"/>
  <c r="AJ103" i="390"/>
  <c r="Y104" i="390"/>
  <c r="AM104" i="390"/>
  <c r="Q110" i="390"/>
  <c r="AL112" i="390"/>
  <c r="Q117" i="390"/>
  <c r="AJ118" i="390"/>
  <c r="O119" i="390"/>
  <c r="AE119" i="390"/>
  <c r="AM119" i="390"/>
  <c r="R120" i="390"/>
  <c r="V104" i="390"/>
  <c r="O117" i="390"/>
  <c r="AN80" i="390"/>
  <c r="AC101" i="390"/>
  <c r="Q102" i="390"/>
  <c r="T103" i="390"/>
  <c r="AA104" i="390"/>
  <c r="AG109" i="390"/>
  <c r="S110" i="390"/>
  <c r="AA110" i="390"/>
  <c r="AM112" i="390"/>
  <c r="T113" i="390"/>
  <c r="R117" i="390"/>
  <c r="Z117" i="390"/>
  <c r="AH117" i="390"/>
  <c r="M118" i="390"/>
  <c r="AC118" i="390"/>
  <c r="X119" i="390"/>
  <c r="AF119" i="390"/>
  <c r="AN119" i="390"/>
  <c r="S120" i="390"/>
  <c r="AA120" i="390"/>
  <c r="V121" i="390"/>
  <c r="AL121" i="390"/>
  <c r="AC119" i="390"/>
  <c r="Y88" i="390"/>
  <c r="Y96" i="390"/>
  <c r="AE102" i="390"/>
  <c r="AF105" i="390"/>
  <c r="X109" i="390"/>
  <c r="AE112" i="390"/>
  <c r="AN112" i="390"/>
  <c r="AL118" i="390"/>
  <c r="Q119" i="390"/>
  <c r="Y119" i="390"/>
  <c r="AE121" i="390"/>
  <c r="AM121" i="390"/>
  <c r="Z88" i="390"/>
  <c r="Z96" i="390"/>
  <c r="Q97" i="390"/>
  <c r="AF102" i="390"/>
  <c r="V103" i="390"/>
  <c r="O104" i="390"/>
  <c r="AC104" i="390"/>
  <c r="R105" i="390"/>
  <c r="AF112" i="390"/>
  <c r="M113" i="390"/>
  <c r="AN110" i="390"/>
  <c r="S111" i="390"/>
  <c r="AG113" i="390"/>
  <c r="O94" i="390"/>
  <c r="V109" i="390"/>
  <c r="AJ111" i="390"/>
  <c r="O112" i="390"/>
  <c r="AF69" i="390"/>
  <c r="Y73" i="390"/>
  <c r="AE85" i="390"/>
  <c r="Y94" i="390"/>
  <c r="R95" i="390"/>
  <c r="Y102" i="390"/>
  <c r="AL104" i="390"/>
  <c r="T105" i="390"/>
  <c r="O109" i="390"/>
  <c r="AM109" i="390"/>
  <c r="R110" i="390"/>
  <c r="AH110" i="390"/>
  <c r="M111" i="390"/>
  <c r="AC111" i="390"/>
  <c r="AA113" i="390"/>
  <c r="R94" i="390"/>
  <c r="AN104" i="390"/>
  <c r="AG105" i="390"/>
  <c r="Q109" i="390"/>
  <c r="Y109" i="390"/>
  <c r="AJ110" i="390"/>
  <c r="O111" i="390"/>
  <c r="AE111" i="390"/>
  <c r="AM111" i="390"/>
  <c r="R112" i="390"/>
  <c r="AC113" i="390"/>
  <c r="T84" i="390"/>
  <c r="M93" i="390"/>
  <c r="AJ93" i="390"/>
  <c r="S94" i="390"/>
  <c r="V96" i="390"/>
  <c r="Y97" i="390"/>
  <c r="AF101" i="390"/>
  <c r="S102" i="390"/>
  <c r="AN102" i="390"/>
  <c r="AE104" i="390"/>
  <c r="X105" i="390"/>
  <c r="AH105" i="390"/>
  <c r="R109" i="390"/>
  <c r="Z109" i="390"/>
  <c r="AH109" i="390"/>
  <c r="M110" i="390"/>
  <c r="AC110" i="390"/>
  <c r="X111" i="390"/>
  <c r="AF111" i="390"/>
  <c r="AN111" i="390"/>
  <c r="S112" i="390"/>
  <c r="V113" i="390"/>
  <c r="AL113" i="390"/>
  <c r="Q94" i="390"/>
  <c r="Y89" i="390"/>
  <c r="Z97" i="390"/>
  <c r="Y105" i="390"/>
  <c r="AL110" i="390"/>
  <c r="Q111" i="390"/>
  <c r="AE113" i="390"/>
  <c r="AM113" i="390"/>
  <c r="Z89" i="390"/>
  <c r="AM93" i="390"/>
  <c r="X96" i="390"/>
  <c r="AA97" i="390"/>
  <c r="V101" i="390"/>
  <c r="V102" i="390"/>
  <c r="Q105" i="390"/>
  <c r="Z105" i="390"/>
  <c r="Q78" i="390"/>
  <c r="AH94" i="390"/>
  <c r="AH96" i="390"/>
  <c r="M101" i="390"/>
  <c r="AA103" i="390"/>
  <c r="AM80" i="390"/>
  <c r="AL85" i="390"/>
  <c r="T87" i="390"/>
  <c r="Q89" i="390"/>
  <c r="AL93" i="390"/>
  <c r="AA94" i="390"/>
  <c r="T95" i="390"/>
  <c r="AA96" i="390"/>
  <c r="R97" i="390"/>
  <c r="O101" i="390"/>
  <c r="AE101" i="390"/>
  <c r="AM101" i="390"/>
  <c r="R102" i="390"/>
  <c r="AH102" i="390"/>
  <c r="M103" i="390"/>
  <c r="AC103" i="390"/>
  <c r="X104" i="390"/>
  <c r="Z78" i="390"/>
  <c r="AM85" i="390"/>
  <c r="AF86" i="390"/>
  <c r="R89" i="390"/>
  <c r="AM94" i="390"/>
  <c r="AL96" i="390"/>
  <c r="X101" i="390"/>
  <c r="AL103" i="390"/>
  <c r="Q104" i="390"/>
  <c r="AJ105" i="390"/>
  <c r="M81" i="390"/>
  <c r="AN85" i="390"/>
  <c r="AG86" i="390"/>
  <c r="AG88" i="390"/>
  <c r="AC93" i="390"/>
  <c r="AN93" i="390"/>
  <c r="AN94" i="390"/>
  <c r="AM96" i="390"/>
  <c r="T97" i="390"/>
  <c r="AG97" i="390"/>
  <c r="Q101" i="390"/>
  <c r="Y101" i="390"/>
  <c r="AJ102" i="390"/>
  <c r="O103" i="390"/>
  <c r="AE103" i="390"/>
  <c r="AM103" i="390"/>
  <c r="R104" i="390"/>
  <c r="Z104" i="390"/>
  <c r="AH104" i="390"/>
  <c r="M105" i="390"/>
  <c r="AC105" i="390"/>
  <c r="V88" i="390"/>
  <c r="AH88" i="390"/>
  <c r="AE94" i="390"/>
  <c r="M95" i="390"/>
  <c r="AA95" i="390"/>
  <c r="AE96" i="390"/>
  <c r="AN96" i="390"/>
  <c r="AH97" i="390"/>
  <c r="R101" i="390"/>
  <c r="Z101" i="390"/>
  <c r="AH101" i="390"/>
  <c r="M102" i="390"/>
  <c r="X103" i="390"/>
  <c r="AF103" i="390"/>
  <c r="AN103" i="390"/>
  <c r="S104" i="390"/>
  <c r="AL105" i="390"/>
  <c r="O78" i="390"/>
  <c r="AE93" i="390"/>
  <c r="AF94" i="390"/>
  <c r="AF96" i="390"/>
  <c r="AL102" i="390"/>
  <c r="Q103" i="390"/>
  <c r="Y103" i="390"/>
  <c r="AM105" i="390"/>
  <c r="R81" i="390"/>
  <c r="M85" i="390"/>
  <c r="AG94" i="390"/>
  <c r="AG96" i="390"/>
  <c r="AC95" i="390"/>
  <c r="O96" i="390"/>
  <c r="O93" i="390"/>
  <c r="AL72" i="390"/>
  <c r="S78" i="390"/>
  <c r="AF85" i="390"/>
  <c r="X86" i="390"/>
  <c r="V87" i="390"/>
  <c r="AL88" i="390"/>
  <c r="S89" i="390"/>
  <c r="X93" i="390"/>
  <c r="AF93" i="390"/>
  <c r="V95" i="390"/>
  <c r="AL95" i="390"/>
  <c r="Q96" i="390"/>
  <c r="AJ97" i="390"/>
  <c r="V93" i="390"/>
  <c r="AJ95" i="390"/>
  <c r="AJ78" i="390"/>
  <c r="AA70" i="390"/>
  <c r="Q72" i="390"/>
  <c r="AM72" i="390"/>
  <c r="AH73" i="390"/>
  <c r="AM78" i="390"/>
  <c r="AF81" i="390"/>
  <c r="AG85" i="390"/>
  <c r="Q86" i="390"/>
  <c r="Y86" i="390"/>
  <c r="AM88" i="390"/>
  <c r="AG89" i="390"/>
  <c r="Q93" i="390"/>
  <c r="Y93" i="390"/>
  <c r="AG93" i="390"/>
  <c r="AJ94" i="390"/>
  <c r="O95" i="390"/>
  <c r="AE95" i="390"/>
  <c r="AM95" i="390"/>
  <c r="R96" i="390"/>
  <c r="AC97" i="390"/>
  <c r="AN78" i="390"/>
  <c r="AH80" i="390"/>
  <c r="AG81" i="390"/>
  <c r="R86" i="390"/>
  <c r="Z86" i="390"/>
  <c r="AN86" i="390"/>
  <c r="AA87" i="390"/>
  <c r="AE88" i="390"/>
  <c r="AN88" i="390"/>
  <c r="AH89" i="390"/>
  <c r="R93" i="390"/>
  <c r="Z93" i="390"/>
  <c r="X95" i="390"/>
  <c r="AF95" i="390"/>
  <c r="AN95" i="390"/>
  <c r="S96" i="390"/>
  <c r="V97" i="390"/>
  <c r="AL97" i="390"/>
  <c r="V86" i="390"/>
  <c r="AH81" i="390"/>
  <c r="S86" i="390"/>
  <c r="AA86" i="390"/>
  <c r="AF88" i="390"/>
  <c r="M89" i="390"/>
  <c r="Y95" i="390"/>
  <c r="AE97" i="390"/>
  <c r="AM97" i="390"/>
  <c r="AJ77" i="390"/>
  <c r="AJ87" i="390"/>
  <c r="Q91" i="390"/>
  <c r="AG69" i="390"/>
  <c r="Y70" i="390"/>
  <c r="M73" i="390"/>
  <c r="T78" i="390"/>
  <c r="O85" i="390"/>
  <c r="AH86" i="390"/>
  <c r="M87" i="390"/>
  <c r="AC87" i="390"/>
  <c r="AL77" i="390"/>
  <c r="AF78" i="390"/>
  <c r="Y79" i="390"/>
  <c r="AE80" i="390"/>
  <c r="X85" i="390"/>
  <c r="AL87" i="390"/>
  <c r="Q88" i="390"/>
  <c r="AJ89" i="390"/>
  <c r="V72" i="390"/>
  <c r="V79" i="390"/>
  <c r="AF83" i="390"/>
  <c r="V71" i="390"/>
  <c r="AN77" i="390"/>
  <c r="V78" i="390"/>
  <c r="AG78" i="390"/>
  <c r="Z79" i="390"/>
  <c r="AF80" i="390"/>
  <c r="Y81" i="390"/>
  <c r="Q85" i="390"/>
  <c r="Y85" i="390"/>
  <c r="AJ86" i="390"/>
  <c r="O87" i="390"/>
  <c r="AE87" i="390"/>
  <c r="AM87" i="390"/>
  <c r="R88" i="390"/>
  <c r="AC89" i="390"/>
  <c r="X69" i="390"/>
  <c r="AH72" i="390"/>
  <c r="Q73" i="390"/>
  <c r="AJ73" i="390"/>
  <c r="AC77" i="390"/>
  <c r="R79" i="390"/>
  <c r="AA79" i="390"/>
  <c r="V80" i="390"/>
  <c r="AG80" i="390"/>
  <c r="Z81" i="390"/>
  <c r="AJ81" i="390"/>
  <c r="R85" i="390"/>
  <c r="Z85" i="390"/>
  <c r="AH85" i="390"/>
  <c r="M86" i="390"/>
  <c r="AC86" i="390"/>
  <c r="X87" i="390"/>
  <c r="AF87" i="390"/>
  <c r="AN87" i="390"/>
  <c r="S88" i="390"/>
  <c r="AA88" i="390"/>
  <c r="V89" i="390"/>
  <c r="AL89" i="390"/>
  <c r="V85" i="390"/>
  <c r="O88" i="390"/>
  <c r="Y71" i="390"/>
  <c r="X78" i="390"/>
  <c r="S79" i="390"/>
  <c r="AL86" i="390"/>
  <c r="Q87" i="390"/>
  <c r="Y87" i="390"/>
  <c r="AE89" i="390"/>
  <c r="AM89" i="390"/>
  <c r="AC80" i="390"/>
  <c r="T83" i="390"/>
  <c r="AC69" i="390"/>
  <c r="Q70" i="390"/>
  <c r="AA71" i="390"/>
  <c r="T72" i="390"/>
  <c r="M77" i="390"/>
  <c r="AG77" i="390"/>
  <c r="T79" i="390"/>
  <c r="Q81" i="390"/>
  <c r="AC81" i="390"/>
  <c r="AN81" i="390"/>
  <c r="AL83" i="390"/>
  <c r="S70" i="390"/>
  <c r="T71" i="390"/>
  <c r="AE72" i="390"/>
  <c r="O77" i="390"/>
  <c r="AE77" i="390"/>
  <c r="AM77" i="390"/>
  <c r="R78" i="390"/>
  <c r="AH78" i="390"/>
  <c r="M79" i="390"/>
  <c r="AC79" i="390"/>
  <c r="X80" i="390"/>
  <c r="AA81" i="390"/>
  <c r="V77" i="390"/>
  <c r="AJ79" i="390"/>
  <c r="Z83" i="390"/>
  <c r="AJ84" i="390"/>
  <c r="T70" i="390"/>
  <c r="AG72" i="390"/>
  <c r="X77" i="390"/>
  <c r="AF77" i="390"/>
  <c r="AA78" i="390"/>
  <c r="AL79" i="390"/>
  <c r="Q80" i="390"/>
  <c r="Y80" i="390"/>
  <c r="T81" i="390"/>
  <c r="O80" i="390"/>
  <c r="Q77" i="390"/>
  <c r="Y77" i="390"/>
  <c r="AE79" i="390"/>
  <c r="AM79" i="390"/>
  <c r="R80" i="390"/>
  <c r="Z80" i="390"/>
  <c r="AA69" i="390"/>
  <c r="AL69" i="390"/>
  <c r="V70" i="390"/>
  <c r="AG70" i="390"/>
  <c r="AL71" i="390"/>
  <c r="Y72" i="390"/>
  <c r="R73" i="390"/>
  <c r="R77" i="390"/>
  <c r="Z77" i="390"/>
  <c r="AC78" i="390"/>
  <c r="AF79" i="390"/>
  <c r="AN79" i="390"/>
  <c r="S80" i="390"/>
  <c r="V81" i="390"/>
  <c r="AL81" i="390"/>
  <c r="AN69" i="390"/>
  <c r="X71" i="390"/>
  <c r="Z72" i="390"/>
  <c r="T73" i="390"/>
  <c r="AH83" i="390"/>
  <c r="M69" i="390"/>
  <c r="X70" i="390"/>
  <c r="AA72" i="390"/>
  <c r="S71" i="390"/>
  <c r="V69" i="390"/>
  <c r="AJ71" i="390"/>
  <c r="O72" i="390"/>
  <c r="Z73" i="390"/>
  <c r="AN70" i="390"/>
  <c r="AG73" i="390"/>
  <c r="AN83" i="390"/>
  <c r="O69" i="390"/>
  <c r="AM69" i="390"/>
  <c r="R70" i="390"/>
  <c r="AH70" i="390"/>
  <c r="M71" i="390"/>
  <c r="AC71" i="390"/>
  <c r="AF72" i="390"/>
  <c r="AN72" i="390"/>
  <c r="S73" i="390"/>
  <c r="AA73" i="390"/>
  <c r="Q83" i="390"/>
  <c r="AG83" i="390"/>
  <c r="Q69" i="390"/>
  <c r="Y69" i="390"/>
  <c r="AJ70" i="390"/>
  <c r="O71" i="390"/>
  <c r="AE71" i="390"/>
  <c r="AM71" i="390"/>
  <c r="R72" i="390"/>
  <c r="AC73" i="390"/>
  <c r="AH91" i="390"/>
  <c r="R69" i="390"/>
  <c r="Z69" i="390"/>
  <c r="AH69" i="390"/>
  <c r="M70" i="390"/>
  <c r="AC70" i="390"/>
  <c r="AF71" i="390"/>
  <c r="AN71" i="390"/>
  <c r="S72" i="390"/>
  <c r="V73" i="390"/>
  <c r="AL73" i="390"/>
  <c r="AL70" i="390"/>
  <c r="Q71" i="390"/>
  <c r="AE73" i="390"/>
  <c r="AM73" i="390"/>
  <c r="AJ83" i="390"/>
  <c r="Y30" i="391"/>
  <c r="AG30" i="391"/>
  <c r="T31" i="391"/>
  <c r="AJ31" i="391"/>
  <c r="O32" i="391"/>
  <c r="AM32" i="391"/>
  <c r="R33" i="391"/>
  <c r="Z33" i="391"/>
  <c r="AH33" i="391"/>
  <c r="M34" i="391"/>
  <c r="AC34" i="391"/>
  <c r="AF35" i="391"/>
  <c r="AN35" i="391"/>
  <c r="S36" i="391"/>
  <c r="AA36" i="391"/>
  <c r="V37" i="391"/>
  <c r="Y38" i="391"/>
  <c r="AG38" i="391"/>
  <c r="T39" i="391"/>
  <c r="AJ39" i="391"/>
  <c r="O40" i="391"/>
  <c r="AG40" i="391"/>
  <c r="M41" i="391"/>
  <c r="V41" i="391"/>
  <c r="AA42" i="391"/>
  <c r="O43" i="391"/>
  <c r="M45" i="391"/>
  <c r="AA46" i="391"/>
  <c r="AF46" i="391"/>
  <c r="T48" i="391"/>
  <c r="Y48" i="391"/>
  <c r="X48" i="391"/>
  <c r="V48" i="391"/>
  <c r="AA54" i="391"/>
  <c r="AF54" i="391"/>
  <c r="T56" i="391"/>
  <c r="Y56" i="391"/>
  <c r="X56" i="391"/>
  <c r="V56" i="391"/>
  <c r="Q68" i="391"/>
  <c r="O68" i="391"/>
  <c r="S68" i="391"/>
  <c r="R68" i="391"/>
  <c r="M68" i="391"/>
  <c r="AA30" i="391"/>
  <c r="V31" i="391"/>
  <c r="AL31" i="391"/>
  <c r="Q32" i="391"/>
  <c r="Y32" i="391"/>
  <c r="T33" i="391"/>
  <c r="AJ33" i="391"/>
  <c r="O34" i="391"/>
  <c r="AE34" i="391"/>
  <c r="AM34" i="391"/>
  <c r="R35" i="391"/>
  <c r="AH35" i="391"/>
  <c r="M36" i="391"/>
  <c r="AC36" i="391"/>
  <c r="X37" i="391"/>
  <c r="AF37" i="391"/>
  <c r="AA38" i="391"/>
  <c r="V39" i="391"/>
  <c r="AL39" i="391"/>
  <c r="Q40" i="391"/>
  <c r="Z40" i="391"/>
  <c r="O41" i="391"/>
  <c r="X41" i="391"/>
  <c r="T42" i="391"/>
  <c r="AC42" i="391"/>
  <c r="R43" i="391"/>
  <c r="Z45" i="391"/>
  <c r="Z48" i="391"/>
  <c r="AJ48" i="391"/>
  <c r="AN48" i="391"/>
  <c r="AL48" i="391"/>
  <c r="T49" i="391"/>
  <c r="Y49" i="391"/>
  <c r="S53" i="391"/>
  <c r="O53" i="391"/>
  <c r="M53" i="391"/>
  <c r="Z56" i="391"/>
  <c r="AJ56" i="391"/>
  <c r="AN56" i="391"/>
  <c r="AL56" i="391"/>
  <c r="Z64" i="391"/>
  <c r="Y64" i="391"/>
  <c r="X64" i="391"/>
  <c r="V64" i="391"/>
  <c r="T64" i="391"/>
  <c r="M51" i="391"/>
  <c r="R51" i="391"/>
  <c r="Q51" i="391"/>
  <c r="O51" i="391"/>
  <c r="T30" i="391"/>
  <c r="AM31" i="391"/>
  <c r="R32" i="391"/>
  <c r="AH32" i="391"/>
  <c r="M33" i="391"/>
  <c r="AF34" i="391"/>
  <c r="AA35" i="391"/>
  <c r="Y37" i="391"/>
  <c r="T38" i="391"/>
  <c r="AM39" i="391"/>
  <c r="R40" i="391"/>
  <c r="AA40" i="391"/>
  <c r="Y41" i="391"/>
  <c r="S43" i="391"/>
  <c r="AC43" i="391"/>
  <c r="AG43" i="391"/>
  <c r="AN44" i="391"/>
  <c r="AJ44" i="391"/>
  <c r="Q45" i="391"/>
  <c r="AA45" i="391"/>
  <c r="AF45" i="391"/>
  <c r="AE45" i="391"/>
  <c r="Z50" i="391"/>
  <c r="V50" i="391"/>
  <c r="T50" i="391"/>
  <c r="S51" i="391"/>
  <c r="AC51" i="391"/>
  <c r="AG51" i="391"/>
  <c r="AE51" i="391"/>
  <c r="Z58" i="391"/>
  <c r="X58" i="391"/>
  <c r="V58" i="391"/>
  <c r="T58" i="391"/>
  <c r="AG61" i="391"/>
  <c r="AF61" i="391"/>
  <c r="AE61" i="391"/>
  <c r="AC61" i="391"/>
  <c r="AA61" i="391"/>
  <c r="X31" i="391"/>
  <c r="AL33" i="391"/>
  <c r="Q34" i="391"/>
  <c r="AE36" i="391"/>
  <c r="Z37" i="391"/>
  <c r="X39" i="391"/>
  <c r="AN39" i="391"/>
  <c r="S40" i="391"/>
  <c r="Q41" i="391"/>
  <c r="Z41" i="391"/>
  <c r="AE42" i="391"/>
  <c r="M52" i="391"/>
  <c r="R52" i="391"/>
  <c r="AA53" i="391"/>
  <c r="AF53" i="391"/>
  <c r="AE53" i="391"/>
  <c r="AC53" i="391"/>
  <c r="AH58" i="391"/>
  <c r="AN58" i="391"/>
  <c r="AM58" i="391"/>
  <c r="AL58" i="391"/>
  <c r="AJ58" i="391"/>
  <c r="AM68" i="391"/>
  <c r="AN68" i="391"/>
  <c r="AL68" i="391"/>
  <c r="AJ68" i="391"/>
  <c r="AH68" i="391"/>
  <c r="M80" i="391"/>
  <c r="S80" i="391"/>
  <c r="Q80" i="391"/>
  <c r="R80" i="391"/>
  <c r="O80" i="391"/>
  <c r="V30" i="391"/>
  <c r="Y31" i="391"/>
  <c r="AJ32" i="391"/>
  <c r="O33" i="391"/>
  <c r="AM33" i="391"/>
  <c r="R34" i="391"/>
  <c r="AC35" i="391"/>
  <c r="AF36" i="391"/>
  <c r="Y39" i="391"/>
  <c r="T40" i="391"/>
  <c r="AC40" i="391"/>
  <c r="AL40" i="391"/>
  <c r="R41" i="391"/>
  <c r="X42" i="391"/>
  <c r="AF42" i="391"/>
  <c r="AE43" i="391"/>
  <c r="AL44" i="391"/>
  <c r="T45" i="391"/>
  <c r="V46" i="391"/>
  <c r="Z46" i="391"/>
  <c r="X46" i="391"/>
  <c r="X49" i="391"/>
  <c r="X50" i="391"/>
  <c r="AH50" i="391"/>
  <c r="AM50" i="391"/>
  <c r="AL50" i="391"/>
  <c r="AJ50" i="391"/>
  <c r="AF51" i="391"/>
  <c r="O52" i="391"/>
  <c r="AN52" i="391"/>
  <c r="AJ52" i="391"/>
  <c r="AH52" i="391"/>
  <c r="R53" i="391"/>
  <c r="V54" i="391"/>
  <c r="Z54" i="391"/>
  <c r="X54" i="391"/>
  <c r="Y58" i="391"/>
  <c r="AH86" i="391"/>
  <c r="AN86" i="391"/>
  <c r="AM86" i="391"/>
  <c r="AL86" i="391"/>
  <c r="AJ86" i="391"/>
  <c r="S45" i="391"/>
  <c r="O45" i="391"/>
  <c r="Y42" i="391"/>
  <c r="M43" i="391"/>
  <c r="AF43" i="391"/>
  <c r="X44" i="391"/>
  <c r="T44" i="391"/>
  <c r="AM44" i="391"/>
  <c r="AG45" i="391"/>
  <c r="Z49" i="391"/>
  <c r="Y50" i="391"/>
  <c r="AH51" i="391"/>
  <c r="AM51" i="391"/>
  <c r="AG53" i="391"/>
  <c r="AJ69" i="391"/>
  <c r="AH69" i="391"/>
  <c r="AN69" i="391"/>
  <c r="AM69" i="391"/>
  <c r="AL69" i="391"/>
  <c r="AM70" i="391"/>
  <c r="AN70" i="391"/>
  <c r="AL70" i="391"/>
  <c r="AJ70" i="391"/>
  <c r="AH70" i="391"/>
  <c r="AG47" i="391"/>
  <c r="AC47" i="391"/>
  <c r="AA47" i="391"/>
  <c r="O49" i="391"/>
  <c r="S49" i="391"/>
  <c r="Q49" i="391"/>
  <c r="AG55" i="391"/>
  <c r="AC55" i="391"/>
  <c r="AA55" i="391"/>
  <c r="O57" i="391"/>
  <c r="S57" i="391"/>
  <c r="Q57" i="391"/>
  <c r="M59" i="391"/>
  <c r="S59" i="391"/>
  <c r="R59" i="391"/>
  <c r="Q59" i="391"/>
  <c r="O59" i="391"/>
  <c r="AC59" i="391"/>
  <c r="AA59" i="391"/>
  <c r="AG59" i="391"/>
  <c r="AE59" i="391"/>
  <c r="Y57" i="391"/>
  <c r="AM59" i="391"/>
  <c r="V62" i="391"/>
  <c r="AL62" i="391"/>
  <c r="Q63" i="391"/>
  <c r="Y63" i="391"/>
  <c r="AJ64" i="391"/>
  <c r="O65" i="391"/>
  <c r="AE65" i="391"/>
  <c r="AM65" i="391"/>
  <c r="R66" i="391"/>
  <c r="AH71" i="391"/>
  <c r="AN71" i="391"/>
  <c r="AG73" i="391"/>
  <c r="S74" i="391"/>
  <c r="Q74" i="391"/>
  <c r="X74" i="391"/>
  <c r="AL75" i="391"/>
  <c r="AJ75" i="391"/>
  <c r="AH75" i="391"/>
  <c r="AG76" i="391"/>
  <c r="AE76" i="391"/>
  <c r="AC76" i="391"/>
  <c r="AN76" i="391"/>
  <c r="T77" i="391"/>
  <c r="Z77" i="391"/>
  <c r="X77" i="391"/>
  <c r="O78" i="391"/>
  <c r="M78" i="391"/>
  <c r="S78" i="391"/>
  <c r="AG79" i="391"/>
  <c r="AF79" i="391"/>
  <c r="T84" i="391"/>
  <c r="Z84" i="391"/>
  <c r="Y84" i="391"/>
  <c r="X84" i="391"/>
  <c r="AG91" i="391"/>
  <c r="AF91" i="391"/>
  <c r="AE91" i="391"/>
  <c r="AC91" i="391"/>
  <c r="AN93" i="391"/>
  <c r="AM93" i="391"/>
  <c r="AL93" i="391"/>
  <c r="M97" i="391"/>
  <c r="S97" i="391"/>
  <c r="R97" i="391"/>
  <c r="Q97" i="391"/>
  <c r="AA99" i="391"/>
  <c r="AG99" i="391"/>
  <c r="AF99" i="391"/>
  <c r="AE99" i="391"/>
  <c r="AH46" i="391"/>
  <c r="M47" i="391"/>
  <c r="AA49" i="391"/>
  <c r="T52" i="391"/>
  <c r="AH54" i="391"/>
  <c r="M55" i="391"/>
  <c r="AA57" i="391"/>
  <c r="M61" i="391"/>
  <c r="X62" i="391"/>
  <c r="AN62" i="391"/>
  <c r="S63" i="391"/>
  <c r="AA63" i="391"/>
  <c r="AL64" i="391"/>
  <c r="Q65" i="391"/>
  <c r="Y65" i="391"/>
  <c r="AG65" i="391"/>
  <c r="T66" i="391"/>
  <c r="Z68" i="391"/>
  <c r="R70" i="391"/>
  <c r="AA71" i="391"/>
  <c r="AC72" i="391"/>
  <c r="AA72" i="391"/>
  <c r="Z73" i="391"/>
  <c r="AN73" i="391"/>
  <c r="AL73" i="391"/>
  <c r="AA74" i="391"/>
  <c r="AG74" i="391"/>
  <c r="AE74" i="391"/>
  <c r="AM75" i="391"/>
  <c r="AF76" i="391"/>
  <c r="M77" i="391"/>
  <c r="Q78" i="391"/>
  <c r="AN82" i="391"/>
  <c r="AM82" i="391"/>
  <c r="AL82" i="391"/>
  <c r="AJ82" i="391"/>
  <c r="Z89" i="391"/>
  <c r="Y89" i="391"/>
  <c r="X89" i="391"/>
  <c r="AG96" i="391"/>
  <c r="AF96" i="391"/>
  <c r="AE96" i="391"/>
  <c r="S99" i="391"/>
  <c r="R99" i="391"/>
  <c r="Q99" i="391"/>
  <c r="O99" i="391"/>
  <c r="AG101" i="391"/>
  <c r="AF101" i="391"/>
  <c r="AE101" i="391"/>
  <c r="AC101" i="391"/>
  <c r="Y62" i="391"/>
  <c r="AM64" i="391"/>
  <c r="R65" i="391"/>
  <c r="AL67" i="391"/>
  <c r="AJ67" i="391"/>
  <c r="Q69" i="391"/>
  <c r="Q71" i="391"/>
  <c r="AL71" i="391"/>
  <c r="AA73" i="391"/>
  <c r="R74" i="391"/>
  <c r="AN75" i="391"/>
  <c r="AH76" i="391"/>
  <c r="Y77" i="391"/>
  <c r="AJ77" i="391"/>
  <c r="AH77" i="391"/>
  <c r="AN77" i="391"/>
  <c r="R78" i="391"/>
  <c r="AE78" i="391"/>
  <c r="AC78" i="391"/>
  <c r="AA78" i="391"/>
  <c r="AE79" i="391"/>
  <c r="Z86" i="391"/>
  <c r="Y86" i="391"/>
  <c r="X86" i="391"/>
  <c r="V86" i="391"/>
  <c r="AN88" i="391"/>
  <c r="AM88" i="391"/>
  <c r="AL88" i="391"/>
  <c r="AJ88" i="391"/>
  <c r="AN91" i="391"/>
  <c r="AM91" i="391"/>
  <c r="AL91" i="391"/>
  <c r="AC96" i="391"/>
  <c r="Z62" i="391"/>
  <c r="AH62" i="391"/>
  <c r="M63" i="391"/>
  <c r="AN64" i="391"/>
  <c r="S65" i="391"/>
  <c r="AA65" i="391"/>
  <c r="AG68" i="391"/>
  <c r="AE68" i="391"/>
  <c r="AE70" i="391"/>
  <c r="AC70" i="391"/>
  <c r="T74" i="391"/>
  <c r="AH79" i="391"/>
  <c r="AN79" i="391"/>
  <c r="AL79" i="391"/>
  <c r="M87" i="391"/>
  <c r="S87" i="391"/>
  <c r="R87" i="391"/>
  <c r="Q87" i="391"/>
  <c r="S94" i="391"/>
  <c r="R94" i="391"/>
  <c r="Q94" i="391"/>
  <c r="T69" i="391"/>
  <c r="Z69" i="391"/>
  <c r="V75" i="391"/>
  <c r="T75" i="391"/>
  <c r="Z75" i="391"/>
  <c r="Q76" i="391"/>
  <c r="O76" i="391"/>
  <c r="M76" i="391"/>
  <c r="Z79" i="391"/>
  <c r="Y79" i="391"/>
  <c r="X79" i="391"/>
  <c r="V79" i="391"/>
  <c r="S84" i="391"/>
  <c r="R84" i="391"/>
  <c r="Q84" i="391"/>
  <c r="AA89" i="391"/>
  <c r="AG89" i="391"/>
  <c r="AF89" i="391"/>
  <c r="AE89" i="391"/>
  <c r="AG93" i="391"/>
  <c r="AF93" i="391"/>
  <c r="AE93" i="391"/>
  <c r="AC93" i="391"/>
  <c r="AH96" i="391"/>
  <c r="AN96" i="391"/>
  <c r="AM96" i="391"/>
  <c r="AL96" i="391"/>
  <c r="Z99" i="391"/>
  <c r="Y99" i="391"/>
  <c r="X99" i="391"/>
  <c r="AN101" i="391"/>
  <c r="AM101" i="391"/>
  <c r="AL101" i="391"/>
  <c r="V67" i="391"/>
  <c r="T67" i="391"/>
  <c r="AN67" i="391"/>
  <c r="V69" i="391"/>
  <c r="AF70" i="391"/>
  <c r="Z71" i="391"/>
  <c r="X71" i="391"/>
  <c r="AE71" i="391"/>
  <c r="M72" i="391"/>
  <c r="S72" i="391"/>
  <c r="V74" i="391"/>
  <c r="Q77" i="391"/>
  <c r="AM77" i="391"/>
  <c r="AG78" i="391"/>
  <c r="O84" i="391"/>
  <c r="AG86" i="391"/>
  <c r="AF86" i="391"/>
  <c r="AE86" i="391"/>
  <c r="AC89" i="391"/>
  <c r="M92" i="391"/>
  <c r="S92" i="391"/>
  <c r="R92" i="391"/>
  <c r="Q92" i="391"/>
  <c r="AJ96" i="391"/>
  <c r="AN98" i="391"/>
  <c r="AM98" i="391"/>
  <c r="AL98" i="391"/>
  <c r="AJ98" i="391"/>
  <c r="V99" i="391"/>
  <c r="AJ101" i="391"/>
  <c r="O70" i="391"/>
  <c r="M70" i="391"/>
  <c r="X73" i="391"/>
  <c r="V73" i="391"/>
  <c r="X75" i="391"/>
  <c r="R76" i="391"/>
  <c r="X82" i="391"/>
  <c r="V82" i="391"/>
  <c r="T82" i="391"/>
  <c r="S89" i="391"/>
  <c r="R89" i="391"/>
  <c r="Q89" i="391"/>
  <c r="O89" i="391"/>
  <c r="AA91" i="391"/>
  <c r="AH93" i="391"/>
  <c r="T94" i="391"/>
  <c r="Z94" i="391"/>
  <c r="Y94" i="391"/>
  <c r="X94" i="391"/>
  <c r="Z96" i="391"/>
  <c r="Y96" i="391"/>
  <c r="X96" i="391"/>
  <c r="V96" i="391"/>
  <c r="AG80" i="391"/>
  <c r="AN84" i="391"/>
  <c r="S85" i="391"/>
  <c r="AA85" i="391"/>
  <c r="AG87" i="391"/>
  <c r="T88" i="391"/>
  <c r="Z90" i="391"/>
  <c r="AH90" i="391"/>
  <c r="M91" i="391"/>
  <c r="AG92" i="391"/>
  <c r="M93" i="391"/>
  <c r="AN94" i="391"/>
  <c r="S95" i="391"/>
  <c r="T98" i="391"/>
  <c r="Z100" i="391"/>
  <c r="AH100" i="391"/>
  <c r="M101" i="391"/>
  <c r="AJ95" i="391"/>
  <c r="O96" i="391"/>
  <c r="V101" i="391"/>
  <c r="AA80" i="391"/>
  <c r="AH84" i="391"/>
  <c r="M85" i="391"/>
  <c r="AC85" i="391"/>
  <c r="AA87" i="391"/>
  <c r="V88" i="391"/>
  <c r="T90" i="391"/>
  <c r="AJ90" i="391"/>
  <c r="O91" i="391"/>
  <c r="AA92" i="391"/>
  <c r="O93" i="391"/>
  <c r="AH94" i="391"/>
  <c r="M95" i="391"/>
  <c r="AC95" i="391"/>
  <c r="V98" i="391"/>
  <c r="T100" i="391"/>
  <c r="AJ100" i="391"/>
  <c r="O101" i="391"/>
  <c r="X91" i="391"/>
  <c r="X93" i="391"/>
  <c r="AL95" i="391"/>
  <c r="Q96" i="391"/>
  <c r="AE98" i="391"/>
  <c r="X101" i="391"/>
  <c r="V83" i="390"/>
  <c r="M84" i="390"/>
  <c r="AA91" i="390"/>
  <c r="X83" i="390"/>
  <c r="O84" i="390"/>
  <c r="R91" i="390"/>
  <c r="AC91" i="390"/>
  <c r="S91" i="390"/>
  <c r="Q84" i="390"/>
  <c r="AG91" i="390"/>
  <c r="R83" i="390"/>
  <c r="S84" i="390"/>
  <c r="M91" i="390"/>
  <c r="Y91" i="390"/>
  <c r="Z91" i="390"/>
  <c r="AA84" i="390"/>
  <c r="S83" i="390"/>
  <c r="AA83" i="390"/>
  <c r="V84" i="390"/>
  <c r="AL84" i="390"/>
  <c r="T91" i="390"/>
  <c r="AJ91" i="390"/>
  <c r="AE84" i="390"/>
  <c r="AM84" i="390"/>
  <c r="AC84" i="390"/>
  <c r="M83" i="390"/>
  <c r="AC83" i="390"/>
  <c r="X84" i="390"/>
  <c r="AF84" i="390"/>
  <c r="AN84" i="390"/>
  <c r="V91" i="390"/>
  <c r="AL91" i="390"/>
  <c r="Y84" i="390"/>
  <c r="AE91" i="390"/>
  <c r="AM91" i="390"/>
  <c r="AA62" i="390"/>
  <c r="Y62" i="390"/>
  <c r="Z63" i="390"/>
  <c r="AN61" i="390"/>
  <c r="AA48" i="390"/>
  <c r="AA64" i="390"/>
  <c r="X61" i="390"/>
  <c r="V62" i="390"/>
  <c r="M53" i="390"/>
  <c r="X62" i="390"/>
  <c r="V64" i="390"/>
  <c r="X46" i="390"/>
  <c r="AC61" i="390"/>
  <c r="AG65" i="390"/>
  <c r="Y46" i="390"/>
  <c r="AE62" i="390"/>
  <c r="V63" i="390"/>
  <c r="AJ63" i="390"/>
  <c r="Y64" i="390"/>
  <c r="Q65" i="390"/>
  <c r="AH65" i="390"/>
  <c r="AF62" i="390"/>
  <c r="R65" i="390"/>
  <c r="V56" i="390"/>
  <c r="AJ61" i="390"/>
  <c r="AG62" i="390"/>
  <c r="X63" i="390"/>
  <c r="AL63" i="390"/>
  <c r="T65" i="390"/>
  <c r="AJ65" i="390"/>
  <c r="Y63" i="390"/>
  <c r="X56" i="390"/>
  <c r="AL61" i="390"/>
  <c r="AN65" i="390"/>
  <c r="AA46" i="390"/>
  <c r="AA55" i="390"/>
  <c r="AH64" i="390"/>
  <c r="O62" i="390"/>
  <c r="AF61" i="390"/>
  <c r="O64" i="390"/>
  <c r="AL64" i="390"/>
  <c r="AA49" i="390"/>
  <c r="Q54" i="390"/>
  <c r="Q62" i="390"/>
  <c r="AC64" i="390"/>
  <c r="AM64" i="390"/>
  <c r="AG48" i="390"/>
  <c r="R54" i="390"/>
  <c r="AF56" i="390"/>
  <c r="AA57" i="390"/>
  <c r="V61" i="390"/>
  <c r="S62" i="390"/>
  <c r="Q64" i="390"/>
  <c r="M65" i="390"/>
  <c r="X65" i="390"/>
  <c r="AG56" i="390"/>
  <c r="AE64" i="390"/>
  <c r="Y65" i="390"/>
  <c r="AN37" i="390"/>
  <c r="T48" i="390"/>
  <c r="AG64" i="390"/>
  <c r="Z65" i="390"/>
  <c r="T47" i="390"/>
  <c r="AA53" i="390"/>
  <c r="M61" i="390"/>
  <c r="AN62" i="390"/>
  <c r="S63" i="390"/>
  <c r="AA63" i="390"/>
  <c r="S54" i="390"/>
  <c r="Z57" i="390"/>
  <c r="O61" i="390"/>
  <c r="AE61" i="390"/>
  <c r="AM61" i="390"/>
  <c r="R62" i="390"/>
  <c r="Z62" i="390"/>
  <c r="AH62" i="390"/>
  <c r="M63" i="390"/>
  <c r="AC63" i="390"/>
  <c r="X64" i="390"/>
  <c r="AN64" i="390"/>
  <c r="S65" i="390"/>
  <c r="AA65" i="390"/>
  <c r="AG53" i="390"/>
  <c r="AN54" i="390"/>
  <c r="Y56" i="390"/>
  <c r="Q61" i="390"/>
  <c r="Y61" i="390"/>
  <c r="AG61" i="390"/>
  <c r="AJ62" i="390"/>
  <c r="O63" i="390"/>
  <c r="AE63" i="390"/>
  <c r="AM63" i="390"/>
  <c r="R64" i="390"/>
  <c r="Z64" i="390"/>
  <c r="AC65" i="390"/>
  <c r="Z54" i="390"/>
  <c r="Q57" i="390"/>
  <c r="R61" i="390"/>
  <c r="Z61" i="390"/>
  <c r="AF63" i="390"/>
  <c r="AN63" i="390"/>
  <c r="S64" i="390"/>
  <c r="AL65" i="390"/>
  <c r="AA54" i="390"/>
  <c r="T55" i="390"/>
  <c r="R57" i="390"/>
  <c r="AL62" i="390"/>
  <c r="Q63" i="390"/>
  <c r="AE65" i="390"/>
  <c r="S57" i="390"/>
  <c r="AH33" i="390"/>
  <c r="AF46" i="390"/>
  <c r="AL53" i="390"/>
  <c r="AC54" i="390"/>
  <c r="AJ44" i="390"/>
  <c r="AA45" i="390"/>
  <c r="AH46" i="390"/>
  <c r="AA47" i="390"/>
  <c r="AC53" i="390"/>
  <c r="AM53" i="390"/>
  <c r="V54" i="390"/>
  <c r="S55" i="390"/>
  <c r="AA56" i="390"/>
  <c r="AL56" i="390"/>
  <c r="T57" i="390"/>
  <c r="AG57" i="390"/>
  <c r="AJ35" i="390"/>
  <c r="AN53" i="390"/>
  <c r="AF54" i="390"/>
  <c r="AM56" i="390"/>
  <c r="AH57" i="390"/>
  <c r="AC45" i="390"/>
  <c r="AE53" i="390"/>
  <c r="X54" i="390"/>
  <c r="AG54" i="390"/>
  <c r="AN56" i="390"/>
  <c r="AM35" i="390"/>
  <c r="Y51" i="390"/>
  <c r="Y54" i="390"/>
  <c r="AE56" i="390"/>
  <c r="Y57" i="390"/>
  <c r="O56" i="390"/>
  <c r="X37" i="390"/>
  <c r="AM45" i="390"/>
  <c r="AH48" i="390"/>
  <c r="Z49" i="390"/>
  <c r="O53" i="390"/>
  <c r="AH54" i="390"/>
  <c r="M55" i="390"/>
  <c r="AC55" i="390"/>
  <c r="V53" i="390"/>
  <c r="AJ55" i="390"/>
  <c r="AA37" i="390"/>
  <c r="X67" i="390"/>
  <c r="AH116" i="390"/>
  <c r="AN45" i="390"/>
  <c r="X48" i="390"/>
  <c r="X53" i="390"/>
  <c r="V55" i="390"/>
  <c r="AL55" i="390"/>
  <c r="Q56" i="390"/>
  <c r="AJ57" i="390"/>
  <c r="Y48" i="390"/>
  <c r="Q53" i="390"/>
  <c r="Y53" i="390"/>
  <c r="AJ54" i="390"/>
  <c r="O55" i="390"/>
  <c r="AE55" i="390"/>
  <c r="AM55" i="390"/>
  <c r="R56" i="390"/>
  <c r="Z56" i="390"/>
  <c r="AH56" i="390"/>
  <c r="M57" i="390"/>
  <c r="AC57" i="390"/>
  <c r="AL66" i="390"/>
  <c r="AA67" i="390"/>
  <c r="AE45" i="390"/>
  <c r="S47" i="390"/>
  <c r="Z48" i="390"/>
  <c r="R53" i="390"/>
  <c r="Z53" i="390"/>
  <c r="AH53" i="390"/>
  <c r="M54" i="390"/>
  <c r="X55" i="390"/>
  <c r="AF55" i="390"/>
  <c r="AN55" i="390"/>
  <c r="S56" i="390"/>
  <c r="V57" i="390"/>
  <c r="AL57" i="390"/>
  <c r="Y67" i="390"/>
  <c r="AM52" i="390"/>
  <c r="AF60" i="390"/>
  <c r="AN116" i="390"/>
  <c r="AF45" i="390"/>
  <c r="AL54" i="390"/>
  <c r="Q55" i="390"/>
  <c r="Y55" i="390"/>
  <c r="AE57" i="390"/>
  <c r="AM57" i="390"/>
  <c r="AH40" i="390"/>
  <c r="Y43" i="390"/>
  <c r="V46" i="390"/>
  <c r="AG46" i="390"/>
  <c r="Q49" i="390"/>
  <c r="M108" i="390"/>
  <c r="M115" i="390"/>
  <c r="M45" i="390"/>
  <c r="AN35" i="390"/>
  <c r="AM66" i="390"/>
  <c r="AG99" i="390"/>
  <c r="Q46" i="390"/>
  <c r="R49" i="390"/>
  <c r="AG33" i="390"/>
  <c r="AA34" i="390"/>
  <c r="O51" i="390"/>
  <c r="X59" i="390"/>
  <c r="S108" i="390"/>
  <c r="AJ116" i="390"/>
  <c r="R46" i="390"/>
  <c r="Z46" i="390"/>
  <c r="AL48" i="390"/>
  <c r="S49" i="390"/>
  <c r="AG49" i="390"/>
  <c r="Z59" i="390"/>
  <c r="R92" i="390"/>
  <c r="Q99" i="390"/>
  <c r="AA115" i="390"/>
  <c r="S46" i="390"/>
  <c r="AN46" i="390"/>
  <c r="AM48" i="390"/>
  <c r="AH49" i="390"/>
  <c r="S92" i="390"/>
  <c r="S99" i="390"/>
  <c r="AL116" i="390"/>
  <c r="AL45" i="390"/>
  <c r="M47" i="390"/>
  <c r="AE48" i="390"/>
  <c r="AN48" i="390"/>
  <c r="Q52" i="390"/>
  <c r="AH66" i="390"/>
  <c r="AA108" i="390"/>
  <c r="AF48" i="390"/>
  <c r="M49" i="390"/>
  <c r="Y49" i="390"/>
  <c r="O48" i="390"/>
  <c r="AC34" i="390"/>
  <c r="Y40" i="390"/>
  <c r="AL51" i="390"/>
  <c r="Y52" i="390"/>
  <c r="AN52" i="390"/>
  <c r="Y92" i="390"/>
  <c r="X107" i="390"/>
  <c r="O45" i="390"/>
  <c r="AC47" i="390"/>
  <c r="O33" i="390"/>
  <c r="AJ47" i="390"/>
  <c r="Z40" i="390"/>
  <c r="AM51" i="390"/>
  <c r="M66" i="390"/>
  <c r="Q67" i="390"/>
  <c r="Y75" i="390"/>
  <c r="AA92" i="390"/>
  <c r="AM92" i="390"/>
  <c r="Y107" i="390"/>
  <c r="X116" i="390"/>
  <c r="X45" i="390"/>
  <c r="V47" i="390"/>
  <c r="AL47" i="390"/>
  <c r="Q48" i="390"/>
  <c r="T49" i="390"/>
  <c r="AJ49" i="390"/>
  <c r="AJ92" i="390"/>
  <c r="V116" i="390"/>
  <c r="AG34" i="390"/>
  <c r="R67" i="390"/>
  <c r="Z75" i="390"/>
  <c r="Q45" i="390"/>
  <c r="Y45" i="390"/>
  <c r="AJ46" i="390"/>
  <c r="O47" i="390"/>
  <c r="AE47" i="390"/>
  <c r="AM47" i="390"/>
  <c r="R48" i="390"/>
  <c r="AC49" i="390"/>
  <c r="V45" i="390"/>
  <c r="AH31" i="390"/>
  <c r="AA41" i="390"/>
  <c r="Z51" i="390"/>
  <c r="AH52" i="390"/>
  <c r="AG60" i="390"/>
  <c r="S67" i="390"/>
  <c r="M99" i="390"/>
  <c r="R45" i="390"/>
  <c r="Z45" i="390"/>
  <c r="AH45" i="390"/>
  <c r="M46" i="390"/>
  <c r="AC46" i="390"/>
  <c r="X47" i="390"/>
  <c r="AF47" i="390"/>
  <c r="AN47" i="390"/>
  <c r="S48" i="390"/>
  <c r="V49" i="390"/>
  <c r="AL49" i="390"/>
  <c r="R100" i="390"/>
  <c r="AL46" i="390"/>
  <c r="Q47" i="390"/>
  <c r="Y47" i="390"/>
  <c r="AE49" i="390"/>
  <c r="AM49" i="390"/>
  <c r="AE33" i="390"/>
  <c r="Z37" i="390"/>
  <c r="X43" i="390"/>
  <c r="R52" i="390"/>
  <c r="AJ52" i="390"/>
  <c r="AN66" i="390"/>
  <c r="O99" i="390"/>
  <c r="AF99" i="390"/>
  <c r="S100" i="390"/>
  <c r="T116" i="390"/>
  <c r="V41" i="390"/>
  <c r="AC67" i="390"/>
  <c r="Q75" i="390"/>
  <c r="AL76" i="390"/>
  <c r="Q107" i="390"/>
  <c r="O115" i="390"/>
  <c r="O40" i="390"/>
  <c r="AJ100" i="390"/>
  <c r="AL30" i="390"/>
  <c r="AJ31" i="390"/>
  <c r="R34" i="390"/>
  <c r="AC30" i="390"/>
  <c r="AM30" i="390"/>
  <c r="X31" i="390"/>
  <c r="AJ33" i="390"/>
  <c r="S34" i="390"/>
  <c r="AH34" i="390"/>
  <c r="S38" i="390"/>
  <c r="AJ39" i="390"/>
  <c r="Q40" i="390"/>
  <c r="X44" i="390"/>
  <c r="V60" i="390"/>
  <c r="AE66" i="390"/>
  <c r="R75" i="390"/>
  <c r="M92" i="390"/>
  <c r="AA99" i="390"/>
  <c r="R107" i="390"/>
  <c r="Z107" i="390"/>
  <c r="AC108" i="390"/>
  <c r="AN30" i="390"/>
  <c r="Z31" i="390"/>
  <c r="AN31" i="390"/>
  <c r="Q37" i="390"/>
  <c r="T38" i="390"/>
  <c r="R40" i="390"/>
  <c r="X41" i="390"/>
  <c r="Y44" i="390"/>
  <c r="AF59" i="390"/>
  <c r="AF66" i="390"/>
  <c r="AF67" i="390"/>
  <c r="S75" i="390"/>
  <c r="S107" i="390"/>
  <c r="Q115" i="390"/>
  <c r="AE30" i="390"/>
  <c r="AJ32" i="390"/>
  <c r="AL33" i="390"/>
  <c r="R37" i="390"/>
  <c r="AL39" i="390"/>
  <c r="S40" i="390"/>
  <c r="Z41" i="390"/>
  <c r="AH51" i="390"/>
  <c r="AH59" i="390"/>
  <c r="X60" i="390"/>
  <c r="AG66" i="390"/>
  <c r="M67" i="390"/>
  <c r="AG67" i="390"/>
  <c r="T75" i="390"/>
  <c r="O92" i="390"/>
  <c r="AC99" i="390"/>
  <c r="T107" i="390"/>
  <c r="AE108" i="390"/>
  <c r="R115" i="390"/>
  <c r="V31" i="390"/>
  <c r="AC66" i="390"/>
  <c r="AF30" i="390"/>
  <c r="AM33" i="390"/>
  <c r="AM39" i="390"/>
  <c r="AG30" i="390"/>
  <c r="T31" i="390"/>
  <c r="AG31" i="390"/>
  <c r="T32" i="390"/>
  <c r="AF33" i="390"/>
  <c r="AL35" i="390"/>
  <c r="AM37" i="390"/>
  <c r="AA38" i="390"/>
  <c r="AN39" i="390"/>
  <c r="V43" i="390"/>
  <c r="AJ51" i="390"/>
  <c r="Z67" i="390"/>
  <c r="V75" i="390"/>
  <c r="AC39" i="390"/>
  <c r="AC52" i="390"/>
  <c r="V30" i="390"/>
  <c r="Q31" i="390"/>
  <c r="S32" i="390"/>
  <c r="X33" i="390"/>
  <c r="M34" i="390"/>
  <c r="S37" i="390"/>
  <c r="AC37" i="390"/>
  <c r="V38" i="390"/>
  <c r="T40" i="390"/>
  <c r="AC41" i="390"/>
  <c r="Q44" i="390"/>
  <c r="AA44" i="390"/>
  <c r="AG52" i="390"/>
  <c r="AA59" i="390"/>
  <c r="Y60" i="390"/>
  <c r="V33" i="390"/>
  <c r="Y30" i="390"/>
  <c r="R31" i="390"/>
  <c r="Y33" i="390"/>
  <c r="Y34" i="390"/>
  <c r="AE39" i="390"/>
  <c r="AF40" i="390"/>
  <c r="AG43" i="390"/>
  <c r="S44" i="390"/>
  <c r="Z60" i="390"/>
  <c r="S31" i="390"/>
  <c r="Z33" i="390"/>
  <c r="O34" i="390"/>
  <c r="Z34" i="390"/>
  <c r="AC35" i="390"/>
  <c r="AE37" i="390"/>
  <c r="Z38" i="390"/>
  <c r="AG39" i="390"/>
  <c r="V40" i="390"/>
  <c r="AF41" i="390"/>
  <c r="T44" i="390"/>
  <c r="M52" i="390"/>
  <c r="X52" i="390"/>
  <c r="AC59" i="390"/>
  <c r="AA60" i="390"/>
  <c r="AF37" i="390"/>
  <c r="AG41" i="390"/>
  <c r="O32" i="390"/>
  <c r="AF31" i="390"/>
  <c r="M32" i="390"/>
  <c r="M35" i="390"/>
  <c r="O37" i="390"/>
  <c r="Y37" i="390"/>
  <c r="R38" i="390"/>
  <c r="V39" i="390"/>
  <c r="Y41" i="390"/>
  <c r="V44" i="390"/>
  <c r="V51" i="390"/>
  <c r="O52" i="390"/>
  <c r="Z52" i="390"/>
  <c r="AE59" i="390"/>
  <c r="AC60" i="390"/>
  <c r="AH43" i="390"/>
  <c r="AM43" i="390"/>
  <c r="AG68" i="390"/>
  <c r="AF68" i="390"/>
  <c r="AE68" i="390"/>
  <c r="AG100" i="390"/>
  <c r="AF100" i="390"/>
  <c r="AE100" i="390"/>
  <c r="AA100" i="390"/>
  <c r="AJ38" i="390"/>
  <c r="M30" i="390"/>
  <c r="AA32" i="390"/>
  <c r="T35" i="390"/>
  <c r="AH38" i="390"/>
  <c r="M39" i="390"/>
  <c r="M41" i="390"/>
  <c r="M59" i="390"/>
  <c r="M60" i="390"/>
  <c r="T66" i="390"/>
  <c r="Z66" i="390"/>
  <c r="Y66" i="390"/>
  <c r="M68" i="390"/>
  <c r="AA68" i="390"/>
  <c r="AN75" i="390"/>
  <c r="AM75" i="390"/>
  <c r="AL75" i="390"/>
  <c r="R43" i="390"/>
  <c r="O43" i="390"/>
  <c r="V35" i="390"/>
  <c r="X30" i="390"/>
  <c r="AA31" i="390"/>
  <c r="V32" i="390"/>
  <c r="AL32" i="390"/>
  <c r="Q33" i="390"/>
  <c r="T34" i="390"/>
  <c r="AJ34" i="390"/>
  <c r="O35" i="390"/>
  <c r="AE35" i="390"/>
  <c r="AH37" i="390"/>
  <c r="M38" i="390"/>
  <c r="AC38" i="390"/>
  <c r="X39" i="390"/>
  <c r="AF39" i="390"/>
  <c r="AA40" i="390"/>
  <c r="Q41" i="390"/>
  <c r="AM41" i="390"/>
  <c r="AJ41" i="390"/>
  <c r="Q43" i="390"/>
  <c r="AA43" i="390"/>
  <c r="AL44" i="390"/>
  <c r="Q51" i="390"/>
  <c r="AA51" i="390"/>
  <c r="AF51" i="390"/>
  <c r="Q60" i="390"/>
  <c r="AM60" i="390"/>
  <c r="AJ60" i="390"/>
  <c r="X66" i="390"/>
  <c r="V99" i="390"/>
  <c r="T99" i="390"/>
  <c r="Z99" i="390"/>
  <c r="Y99" i="390"/>
  <c r="X99" i="390"/>
  <c r="Q30" i="390"/>
  <c r="AE32" i="390"/>
  <c r="AM32" i="390"/>
  <c r="R33" i="390"/>
  <c r="X35" i="390"/>
  <c r="AF35" i="390"/>
  <c r="AL38" i="390"/>
  <c r="Q39" i="390"/>
  <c r="Y39" i="390"/>
  <c r="AL40" i="390"/>
  <c r="R41" i="390"/>
  <c r="S43" i="390"/>
  <c r="AL43" i="390"/>
  <c r="AM44" i="390"/>
  <c r="R51" i="390"/>
  <c r="R59" i="390"/>
  <c r="AL59" i="390"/>
  <c r="R60" i="390"/>
  <c r="AM67" i="390"/>
  <c r="AL67" i="390"/>
  <c r="AJ67" i="390"/>
  <c r="AH68" i="390"/>
  <c r="AN68" i="390"/>
  <c r="AM68" i="390"/>
  <c r="AF75" i="390"/>
  <c r="AE75" i="390"/>
  <c r="AC75" i="390"/>
  <c r="AF76" i="390"/>
  <c r="AA76" i="390"/>
  <c r="AG76" i="390"/>
  <c r="AL99" i="390"/>
  <c r="AJ99" i="390"/>
  <c r="AH99" i="390"/>
  <c r="R68" i="390"/>
  <c r="Q68" i="390"/>
  <c r="O68" i="390"/>
  <c r="O30" i="390"/>
  <c r="AJ43" i="390"/>
  <c r="R30" i="390"/>
  <c r="Z30" i="390"/>
  <c r="AH30" i="390"/>
  <c r="M31" i="390"/>
  <c r="AC31" i="390"/>
  <c r="X32" i="390"/>
  <c r="AF32" i="390"/>
  <c r="AN32" i="390"/>
  <c r="S33" i="390"/>
  <c r="AA33" i="390"/>
  <c r="V34" i="390"/>
  <c r="AL34" i="390"/>
  <c r="Q35" i="390"/>
  <c r="Y35" i="390"/>
  <c r="AG35" i="390"/>
  <c r="T37" i="390"/>
  <c r="AJ37" i="390"/>
  <c r="O38" i="390"/>
  <c r="AE38" i="390"/>
  <c r="AM38" i="390"/>
  <c r="R39" i="390"/>
  <c r="Z39" i="390"/>
  <c r="AC40" i="390"/>
  <c r="AM40" i="390"/>
  <c r="S41" i="390"/>
  <c r="AL41" i="390"/>
  <c r="T43" i="390"/>
  <c r="AC43" i="390"/>
  <c r="AN43" i="390"/>
  <c r="AE44" i="390"/>
  <c r="AN44" i="390"/>
  <c r="T51" i="390"/>
  <c r="T52" i="390"/>
  <c r="S59" i="390"/>
  <c r="AM59" i="390"/>
  <c r="S60" i="390"/>
  <c r="AL60" i="390"/>
  <c r="S66" i="390"/>
  <c r="R66" i="390"/>
  <c r="Q66" i="390"/>
  <c r="Z68" i="390"/>
  <c r="Y68" i="390"/>
  <c r="X68" i="390"/>
  <c r="AJ68" i="390"/>
  <c r="S76" i="390"/>
  <c r="R76" i="390"/>
  <c r="Q76" i="390"/>
  <c r="AC76" i="390"/>
  <c r="AM107" i="390"/>
  <c r="AL107" i="390"/>
  <c r="AN107" i="390"/>
  <c r="AH108" i="390"/>
  <c r="AN108" i="390"/>
  <c r="AJ108" i="390"/>
  <c r="AM108" i="390"/>
  <c r="AL108" i="390"/>
  <c r="AC32" i="390"/>
  <c r="O39" i="390"/>
  <c r="AC68" i="390"/>
  <c r="AL31" i="390"/>
  <c r="Q32" i="390"/>
  <c r="Y32" i="390"/>
  <c r="AE34" i="390"/>
  <c r="AM34" i="390"/>
  <c r="R35" i="390"/>
  <c r="X38" i="390"/>
  <c r="AF38" i="390"/>
  <c r="AN40" i="390"/>
  <c r="AN41" i="390"/>
  <c r="AF44" i="390"/>
  <c r="AE51" i="390"/>
  <c r="AE52" i="390"/>
  <c r="T59" i="390"/>
  <c r="Y59" i="390"/>
  <c r="AN59" i="390"/>
  <c r="AN60" i="390"/>
  <c r="AN67" i="390"/>
  <c r="V68" i="390"/>
  <c r="AG75" i="390"/>
  <c r="O76" i="390"/>
  <c r="AM99" i="390"/>
  <c r="AJ107" i="390"/>
  <c r="Z108" i="390"/>
  <c r="Y108" i="390"/>
  <c r="X108" i="390"/>
  <c r="T108" i="390"/>
  <c r="V108" i="390"/>
  <c r="AN115" i="390"/>
  <c r="AM115" i="390"/>
  <c r="AL115" i="390"/>
  <c r="AH115" i="390"/>
  <c r="Z76" i="390"/>
  <c r="Y76" i="390"/>
  <c r="X76" i="390"/>
  <c r="O59" i="390"/>
  <c r="V76" i="390"/>
  <c r="AC100" i="390"/>
  <c r="AE40" i="390"/>
  <c r="AF43" i="390"/>
  <c r="M44" i="390"/>
  <c r="R44" i="390"/>
  <c r="AG44" i="390"/>
  <c r="M51" i="390"/>
  <c r="AG51" i="390"/>
  <c r="AF52" i="390"/>
  <c r="AL68" i="390"/>
  <c r="AH75" i="390"/>
  <c r="AE76" i="390"/>
  <c r="AF92" i="390"/>
  <c r="AG92" i="390"/>
  <c r="AE92" i="390"/>
  <c r="AN99" i="390"/>
  <c r="Y100" i="390"/>
  <c r="X100" i="390"/>
  <c r="Z100" i="390"/>
  <c r="V100" i="390"/>
  <c r="X115" i="390"/>
  <c r="V115" i="390"/>
  <c r="Z115" i="390"/>
  <c r="T115" i="390"/>
  <c r="AJ115" i="390"/>
  <c r="T67" i="390"/>
  <c r="M75" i="390"/>
  <c r="X92" i="390"/>
  <c r="V92" i="390"/>
  <c r="AN100" i="390"/>
  <c r="AM100" i="390"/>
  <c r="AF115" i="390"/>
  <c r="AE115" i="390"/>
  <c r="S116" i="390"/>
  <c r="R116" i="390"/>
  <c r="Q116" i="390"/>
  <c r="M116" i="390"/>
  <c r="AA116" i="390"/>
  <c r="AG116" i="390"/>
  <c r="AC116" i="390"/>
  <c r="AH76" i="390"/>
  <c r="AN76" i="390"/>
  <c r="AE107" i="390"/>
  <c r="AC107" i="390"/>
  <c r="AG107" i="390"/>
  <c r="AJ76" i="390"/>
  <c r="Q100" i="390"/>
  <c r="O100" i="390"/>
  <c r="Z92" i="390"/>
  <c r="AN92" i="390"/>
  <c r="AL92" i="390"/>
  <c r="AL100" i="390"/>
  <c r="AF107" i="390"/>
  <c r="R108" i="390"/>
  <c r="Q108" i="390"/>
  <c r="AG115" i="390"/>
  <c r="AF116" i="390"/>
  <c r="M107" i="390"/>
  <c r="AF108" i="390"/>
  <c r="Y116" i="390"/>
  <c r="AN46" i="389"/>
  <c r="AJ46" i="389"/>
  <c r="S61" i="389"/>
  <c r="O61" i="389"/>
  <c r="AL32" i="389"/>
  <c r="AH32" i="389"/>
  <c r="O35" i="389"/>
  <c r="S35" i="389"/>
  <c r="O37" i="389"/>
  <c r="AJ48" i="389"/>
  <c r="X55" i="389"/>
  <c r="T55" i="389"/>
  <c r="O64" i="389"/>
  <c r="V30" i="389"/>
  <c r="M31" i="389"/>
  <c r="Q33" i="389"/>
  <c r="M33" i="389"/>
  <c r="AH33" i="389"/>
  <c r="M34" i="389"/>
  <c r="V34" i="389"/>
  <c r="V35" i="389"/>
  <c r="Z36" i="389"/>
  <c r="V36" i="389"/>
  <c r="AN37" i="389"/>
  <c r="S38" i="389"/>
  <c r="AG41" i="389"/>
  <c r="AC41" i="389"/>
  <c r="AJ42" i="389"/>
  <c r="AN42" i="389"/>
  <c r="Z43" i="389"/>
  <c r="AA44" i="389"/>
  <c r="AJ44" i="389"/>
  <c r="AJ45" i="389"/>
  <c r="O46" i="389"/>
  <c r="AH46" i="389"/>
  <c r="T52" i="389"/>
  <c r="M54" i="389"/>
  <c r="Q54" i="389"/>
  <c r="AN54" i="389"/>
  <c r="AJ54" i="389"/>
  <c r="AC56" i="389"/>
  <c r="AL57" i="389"/>
  <c r="AH57" i="389"/>
  <c r="M61" i="389"/>
  <c r="O65" i="389"/>
  <c r="S65" i="389"/>
  <c r="AC66" i="389"/>
  <c r="M87" i="389"/>
  <c r="R87" i="389"/>
  <c r="Q87" i="389"/>
  <c r="O87" i="389"/>
  <c r="S87" i="389"/>
  <c r="AE43" i="389"/>
  <c r="AA43" i="389"/>
  <c r="AG49" i="389"/>
  <c r="AC49" i="389"/>
  <c r="V78" i="389"/>
  <c r="T78" i="389"/>
  <c r="Z78" i="389"/>
  <c r="Y78" i="389"/>
  <c r="X78" i="389"/>
  <c r="AJ33" i="389"/>
  <c r="AC43" i="389"/>
  <c r="T94" i="389"/>
  <c r="Z94" i="389"/>
  <c r="Y94" i="389"/>
  <c r="X94" i="389"/>
  <c r="V94" i="389"/>
  <c r="Z30" i="389"/>
  <c r="AN30" i="389"/>
  <c r="AJ30" i="389"/>
  <c r="Q31" i="389"/>
  <c r="AJ32" i="389"/>
  <c r="Y35" i="389"/>
  <c r="AH36" i="389"/>
  <c r="AL36" i="389"/>
  <c r="S39" i="389"/>
  <c r="O39" i="389"/>
  <c r="V40" i="389"/>
  <c r="Z40" i="389"/>
  <c r="AE40" i="389"/>
  <c r="AF41" i="389"/>
  <c r="T42" i="389"/>
  <c r="X42" i="389"/>
  <c r="AM42" i="389"/>
  <c r="AM45" i="389"/>
  <c r="R46" i="389"/>
  <c r="AL46" i="389"/>
  <c r="AE49" i="389"/>
  <c r="V51" i="389"/>
  <c r="X52" i="389"/>
  <c r="AJ53" i="389"/>
  <c r="R54" i="389"/>
  <c r="AM54" i="389"/>
  <c r="V55" i="389"/>
  <c r="V56" i="389"/>
  <c r="Z56" i="389"/>
  <c r="AM57" i="389"/>
  <c r="Q61" i="389"/>
  <c r="AC62" i="389"/>
  <c r="AL63" i="389"/>
  <c r="AH63" i="389"/>
  <c r="R65" i="389"/>
  <c r="Z66" i="389"/>
  <c r="V66" i="389"/>
  <c r="T69" i="389"/>
  <c r="V69" i="389"/>
  <c r="Z69" i="389"/>
  <c r="V70" i="389"/>
  <c r="Y70" i="389"/>
  <c r="X70" i="389"/>
  <c r="T70" i="389"/>
  <c r="M72" i="389"/>
  <c r="Q72" i="389"/>
  <c r="O72" i="389"/>
  <c r="T77" i="389"/>
  <c r="Y77" i="389"/>
  <c r="X77" i="389"/>
  <c r="V77" i="389"/>
  <c r="Z77" i="389"/>
  <c r="X38" i="389"/>
  <c r="T38" i="389"/>
  <c r="T59" i="389"/>
  <c r="X59" i="389"/>
  <c r="O88" i="389"/>
  <c r="M88" i="389"/>
  <c r="S88" i="389"/>
  <c r="R88" i="389"/>
  <c r="Q88" i="389"/>
  <c r="AA47" i="389"/>
  <c r="AE47" i="389"/>
  <c r="AN68" i="389"/>
  <c r="AJ68" i="389"/>
  <c r="R30" i="389"/>
  <c r="AA31" i="389"/>
  <c r="AE31" i="389"/>
  <c r="S33" i="389"/>
  <c r="AG33" i="389"/>
  <c r="AC33" i="389"/>
  <c r="AL33" i="389"/>
  <c r="Q34" i="389"/>
  <c r="AJ34" i="389"/>
  <c r="AN34" i="389"/>
  <c r="Q35" i="389"/>
  <c r="Z35" i="389"/>
  <c r="AJ36" i="389"/>
  <c r="R37" i="389"/>
  <c r="AJ37" i="389"/>
  <c r="O38" i="389"/>
  <c r="Y38" i="389"/>
  <c r="Y39" i="389"/>
  <c r="AF40" i="389"/>
  <c r="Q41" i="389"/>
  <c r="M41" i="389"/>
  <c r="V42" i="389"/>
  <c r="V43" i="389"/>
  <c r="AF43" i="389"/>
  <c r="Z44" i="389"/>
  <c r="V44" i="389"/>
  <c r="AE44" i="389"/>
  <c r="AE45" i="389"/>
  <c r="AN45" i="389"/>
  <c r="S46" i="389"/>
  <c r="AM46" i="389"/>
  <c r="AF49" i="389"/>
  <c r="S54" i="389"/>
  <c r="AG57" i="389"/>
  <c r="AC57" i="389"/>
  <c r="AN57" i="389"/>
  <c r="Y59" i="389"/>
  <c r="R61" i="389"/>
  <c r="AJ63" i="389"/>
  <c r="R64" i="389"/>
  <c r="T65" i="389"/>
  <c r="X65" i="389"/>
  <c r="AL68" i="389"/>
  <c r="AJ72" i="389"/>
  <c r="AM72" i="389"/>
  <c r="AN72" i="389"/>
  <c r="AL72" i="389"/>
  <c r="AH72" i="389"/>
  <c r="AL48" i="389"/>
  <c r="AH48" i="389"/>
  <c r="AM48" i="389"/>
  <c r="AJ64" i="389"/>
  <c r="AN64" i="389"/>
  <c r="AL30" i="389"/>
  <c r="AC31" i="389"/>
  <c r="AM32" i="389"/>
  <c r="AM33" i="389"/>
  <c r="R34" i="389"/>
  <c r="R35" i="389"/>
  <c r="AE35" i="389"/>
  <c r="AA35" i="389"/>
  <c r="Z38" i="389"/>
  <c r="AN38" i="389"/>
  <c r="AJ38" i="389"/>
  <c r="Q39" i="389"/>
  <c r="X40" i="389"/>
  <c r="O41" i="389"/>
  <c r="AG43" i="389"/>
  <c r="AF44" i="389"/>
  <c r="M45" i="389"/>
  <c r="Q45" i="389"/>
  <c r="X46" i="389"/>
  <c r="T46" i="389"/>
  <c r="AF47" i="389"/>
  <c r="AC48" i="389"/>
  <c r="O50" i="389"/>
  <c r="O51" i="389"/>
  <c r="S51" i="389"/>
  <c r="Y51" i="389"/>
  <c r="AM53" i="389"/>
  <c r="Y55" i="389"/>
  <c r="X56" i="389"/>
  <c r="O59" i="389"/>
  <c r="S59" i="389"/>
  <c r="Z59" i="389"/>
  <c r="X61" i="389"/>
  <c r="T61" i="389"/>
  <c r="AF62" i="389"/>
  <c r="AM64" i="389"/>
  <c r="V65" i="389"/>
  <c r="X66" i="389"/>
  <c r="AC67" i="389"/>
  <c r="AE67" i="389"/>
  <c r="AA67" i="389"/>
  <c r="AF67" i="389"/>
  <c r="AM68" i="389"/>
  <c r="X69" i="389"/>
  <c r="Z70" i="389"/>
  <c r="R72" i="389"/>
  <c r="T30" i="389"/>
  <c r="AC30" i="389"/>
  <c r="AM30" i="389"/>
  <c r="AN32" i="389"/>
  <c r="AE33" i="389"/>
  <c r="S34" i="389"/>
  <c r="AL34" i="389"/>
  <c r="AC35" i="389"/>
  <c r="AM36" i="389"/>
  <c r="AC37" i="389"/>
  <c r="AG37" i="389"/>
  <c r="R39" i="389"/>
  <c r="AA39" i="389"/>
  <c r="AE39" i="389"/>
  <c r="Y40" i="389"/>
  <c r="AL40" i="389"/>
  <c r="AH40" i="389"/>
  <c r="Y42" i="389"/>
  <c r="O43" i="389"/>
  <c r="S43" i="389"/>
  <c r="X44" i="389"/>
  <c r="AG44" i="389"/>
  <c r="O45" i="389"/>
  <c r="V46" i="389"/>
  <c r="AG47" i="389"/>
  <c r="Q49" i="389"/>
  <c r="M49" i="389"/>
  <c r="R49" i="389"/>
  <c r="AJ49" i="389"/>
  <c r="Z51" i="389"/>
  <c r="AC52" i="389"/>
  <c r="AC53" i="389"/>
  <c r="AG53" i="389"/>
  <c r="S55" i="389"/>
  <c r="O55" i="389"/>
  <c r="Z55" i="389"/>
  <c r="Y56" i="389"/>
  <c r="AE57" i="389"/>
  <c r="Q58" i="389"/>
  <c r="M58" i="389"/>
  <c r="V61" i="389"/>
  <c r="V62" i="389"/>
  <c r="Z62" i="389"/>
  <c r="AM63" i="389"/>
  <c r="Y66" i="389"/>
  <c r="AG68" i="389"/>
  <c r="AF68" i="389"/>
  <c r="AA68" i="389"/>
  <c r="AE68" i="389"/>
  <c r="Y69" i="389"/>
  <c r="AE70" i="389"/>
  <c r="AA70" i="389"/>
  <c r="AC70" i="389"/>
  <c r="S72" i="389"/>
  <c r="S31" i="389"/>
  <c r="O31" i="389"/>
  <c r="M37" i="389"/>
  <c r="Q37" i="389"/>
  <c r="Z52" i="389"/>
  <c r="V52" i="389"/>
  <c r="Q64" i="389"/>
  <c r="M64" i="389"/>
  <c r="AA99" i="389"/>
  <c r="AG99" i="389"/>
  <c r="AF99" i="389"/>
  <c r="AE99" i="389"/>
  <c r="AC99" i="389"/>
  <c r="AC45" i="389"/>
  <c r="AG45" i="389"/>
  <c r="AH53" i="389"/>
  <c r="AL53" i="389"/>
  <c r="AA62" i="389"/>
  <c r="AE62" i="389"/>
  <c r="V32" i="389"/>
  <c r="Z32" i="389"/>
  <c r="T34" i="389"/>
  <c r="X34" i="389"/>
  <c r="AH44" i="389"/>
  <c r="AL44" i="389"/>
  <c r="S47" i="389"/>
  <c r="O47" i="389"/>
  <c r="V48" i="389"/>
  <c r="Z48" i="389"/>
  <c r="AJ50" i="389"/>
  <c r="AN50" i="389"/>
  <c r="AE51" i="389"/>
  <c r="AA51" i="389"/>
  <c r="AF51" i="389"/>
  <c r="AA56" i="389"/>
  <c r="AE56" i="389"/>
  <c r="AJ58" i="389"/>
  <c r="AN58" i="389"/>
  <c r="AG63" i="389"/>
  <c r="AC63" i="389"/>
  <c r="AE66" i="389"/>
  <c r="AA66" i="389"/>
  <c r="Q68" i="389"/>
  <c r="O68" i="389"/>
  <c r="S69" i="389"/>
  <c r="Q69" i="389"/>
  <c r="M69" i="389"/>
  <c r="AJ87" i="389"/>
  <c r="AH87" i="389"/>
  <c r="AN87" i="389"/>
  <c r="AM87" i="389"/>
  <c r="AL87" i="389"/>
  <c r="Y54" i="389"/>
  <c r="AM56" i="389"/>
  <c r="R57" i="389"/>
  <c r="AF59" i="389"/>
  <c r="AM62" i="389"/>
  <c r="R63" i="389"/>
  <c r="AF65" i="389"/>
  <c r="Y68" i="389"/>
  <c r="X68" i="389"/>
  <c r="AH71" i="389"/>
  <c r="AL71" i="389"/>
  <c r="T84" i="389"/>
  <c r="Y84" i="389"/>
  <c r="X84" i="389"/>
  <c r="V84" i="389"/>
  <c r="M92" i="389"/>
  <c r="R92" i="389"/>
  <c r="Q92" i="389"/>
  <c r="O92" i="389"/>
  <c r="X50" i="389"/>
  <c r="AL52" i="389"/>
  <c r="Q53" i="389"/>
  <c r="T54" i="389"/>
  <c r="AE55" i="389"/>
  <c r="AH56" i="389"/>
  <c r="M57" i="389"/>
  <c r="X58" i="389"/>
  <c r="AA59" i="389"/>
  <c r="AE61" i="389"/>
  <c r="AH62" i="389"/>
  <c r="M63" i="389"/>
  <c r="X64" i="389"/>
  <c r="AA65" i="389"/>
  <c r="AL66" i="389"/>
  <c r="Q67" i="389"/>
  <c r="Z68" i="389"/>
  <c r="AM71" i="389"/>
  <c r="AN73" i="389"/>
  <c r="AM73" i="389"/>
  <c r="AJ73" i="389"/>
  <c r="AH73" i="389"/>
  <c r="AH79" i="389"/>
  <c r="AM79" i="389"/>
  <c r="AL79" i="389"/>
  <c r="AJ79" i="389"/>
  <c r="O82" i="389"/>
  <c r="M82" i="389"/>
  <c r="S82" i="389"/>
  <c r="R82" i="389"/>
  <c r="AF55" i="389"/>
  <c r="Y58" i="389"/>
  <c r="AF61" i="389"/>
  <c r="Y64" i="389"/>
  <c r="AH96" i="389"/>
  <c r="AN96" i="389"/>
  <c r="AM96" i="389"/>
  <c r="AL96" i="389"/>
  <c r="AJ96" i="389"/>
  <c r="V85" i="389"/>
  <c r="T85" i="389"/>
  <c r="Z85" i="389"/>
  <c r="Y85" i="389"/>
  <c r="AA89" i="389"/>
  <c r="AF89" i="389"/>
  <c r="AE89" i="389"/>
  <c r="AC89" i="389"/>
  <c r="AC90" i="389"/>
  <c r="AA90" i="389"/>
  <c r="AG90" i="389"/>
  <c r="AF90" i="389"/>
  <c r="AN67" i="389"/>
  <c r="T68" i="389"/>
  <c r="Z71" i="389"/>
  <c r="Y71" i="389"/>
  <c r="V71" i="389"/>
  <c r="AF71" i="389"/>
  <c r="O73" i="389"/>
  <c r="R73" i="389"/>
  <c r="S74" i="389"/>
  <c r="R74" i="389"/>
  <c r="O74" i="389"/>
  <c r="M74" i="389"/>
  <c r="AA74" i="389"/>
  <c r="AF74" i="389"/>
  <c r="AE74" i="389"/>
  <c r="AC74" i="389"/>
  <c r="AC75" i="389"/>
  <c r="AA75" i="389"/>
  <c r="AF75" i="389"/>
  <c r="M80" i="389"/>
  <c r="R80" i="389"/>
  <c r="Q80" i="389"/>
  <c r="O80" i="389"/>
  <c r="AJ80" i="389"/>
  <c r="AH80" i="389"/>
  <c r="AN80" i="389"/>
  <c r="AM80" i="389"/>
  <c r="AH86" i="389"/>
  <c r="AM86" i="389"/>
  <c r="AL86" i="389"/>
  <c r="AJ86" i="389"/>
  <c r="M97" i="389"/>
  <c r="S97" i="389"/>
  <c r="R97" i="389"/>
  <c r="Q97" i="389"/>
  <c r="O97" i="389"/>
  <c r="Z73" i="389"/>
  <c r="AA76" i="389"/>
  <c r="T79" i="389"/>
  <c r="AH82" i="389"/>
  <c r="T86" i="389"/>
  <c r="AH88" i="389"/>
  <c r="M89" i="389"/>
  <c r="AA91" i="389"/>
  <c r="AM92" i="389"/>
  <c r="Y95" i="389"/>
  <c r="T96" i="389"/>
  <c r="AH98" i="389"/>
  <c r="M99" i="389"/>
  <c r="AA101" i="389"/>
  <c r="AJ91" i="389"/>
  <c r="AN92" i="389"/>
  <c r="AJ93" i="389"/>
  <c r="O94" i="389"/>
  <c r="Z95" i="389"/>
  <c r="V99" i="389"/>
  <c r="AJ101" i="389"/>
  <c r="T73" i="389"/>
  <c r="AC76" i="389"/>
  <c r="V79" i="389"/>
  <c r="AJ82" i="389"/>
  <c r="V86" i="389"/>
  <c r="AJ88" i="389"/>
  <c r="O89" i="389"/>
  <c r="AC91" i="389"/>
  <c r="AC93" i="389"/>
  <c r="V96" i="389"/>
  <c r="AJ98" i="389"/>
  <c r="O99" i="389"/>
  <c r="AC101" i="389"/>
  <c r="AC73" i="389"/>
  <c r="X74" i="389"/>
  <c r="V76" i="389"/>
  <c r="AL76" i="389"/>
  <c r="Q77" i="389"/>
  <c r="AJ78" i="389"/>
  <c r="O79" i="389"/>
  <c r="AE79" i="389"/>
  <c r="AC82" i="389"/>
  <c r="Q84" i="389"/>
  <c r="AJ85" i="389"/>
  <c r="O86" i="389"/>
  <c r="AE86" i="389"/>
  <c r="AC88" i="389"/>
  <c r="X89" i="389"/>
  <c r="V91" i="389"/>
  <c r="AL91" i="389"/>
  <c r="AH92" i="389"/>
  <c r="V93" i="389"/>
  <c r="AL93" i="389"/>
  <c r="Q94" i="389"/>
  <c r="T95" i="389"/>
  <c r="AJ95" i="389"/>
  <c r="O96" i="389"/>
  <c r="AE96" i="389"/>
  <c r="AH97" i="389"/>
  <c r="M98" i="389"/>
  <c r="AC98" i="389"/>
  <c r="X99" i="389"/>
  <c r="V101" i="389"/>
  <c r="AL101" i="389"/>
  <c r="X96" i="389"/>
  <c r="AF96" i="389"/>
  <c r="AL98" i="389"/>
  <c r="Q99" i="389"/>
  <c r="Y99" i="389"/>
  <c r="T100" i="389"/>
  <c r="AJ100" i="389"/>
  <c r="O101" i="389"/>
  <c r="AE101" i="389"/>
  <c r="AM101" i="389"/>
  <c r="AL70" i="389"/>
  <c r="Q71" i="389"/>
  <c r="AE73" i="389"/>
  <c r="X76" i="389"/>
  <c r="AF76" i="389"/>
  <c r="AL78" i="389"/>
  <c r="Q79" i="389"/>
  <c r="Y79" i="389"/>
  <c r="AE82" i="389"/>
  <c r="AM82" i="389"/>
  <c r="AL85" i="389"/>
  <c r="Q86" i="389"/>
  <c r="Y86" i="389"/>
  <c r="AE88" i="389"/>
  <c r="AM88" i="389"/>
  <c r="R89" i="389"/>
  <c r="X91" i="389"/>
  <c r="AF91" i="389"/>
  <c r="X93" i="389"/>
  <c r="AF93" i="389"/>
  <c r="AL95" i="389"/>
  <c r="Q96" i="389"/>
  <c r="Y96" i="389"/>
  <c r="AE98" i="389"/>
  <c r="AM98" i="389"/>
  <c r="R99" i="389"/>
  <c r="X101" i="389"/>
  <c r="AF101" i="389"/>
  <c r="L94" i="391" l="1"/>
  <c r="L94" i="389"/>
  <c r="L90" i="389"/>
  <c r="L85" i="389"/>
  <c r="L90" i="391"/>
  <c r="L88" i="391"/>
  <c r="L100" i="389"/>
  <c r="L95" i="389"/>
  <c r="L89" i="391"/>
  <c r="L99" i="391"/>
  <c r="L100" i="391"/>
  <c r="L88" i="389"/>
  <c r="L98" i="391"/>
  <c r="L86" i="391"/>
  <c r="L86" i="389"/>
  <c r="L91" i="389"/>
  <c r="L120" i="390"/>
  <c r="L121" i="390"/>
  <c r="L119" i="390"/>
  <c r="L113" i="390"/>
  <c r="L112" i="390"/>
  <c r="L118" i="390"/>
  <c r="L94" i="390"/>
  <c r="L96" i="390"/>
  <c r="L105" i="390"/>
  <c r="L103" i="390"/>
  <c r="L111" i="390"/>
  <c r="L110" i="390"/>
  <c r="L104" i="390"/>
  <c r="L89" i="390"/>
  <c r="L97" i="390"/>
  <c r="L102" i="390"/>
  <c r="L95" i="390"/>
  <c r="L88" i="390"/>
  <c r="L80" i="390"/>
  <c r="L81" i="390"/>
  <c r="L86" i="390"/>
  <c r="L78" i="390"/>
  <c r="L87" i="390"/>
  <c r="L73" i="390"/>
  <c r="L79" i="390"/>
  <c r="L72" i="390"/>
  <c r="L70" i="390"/>
  <c r="L71" i="390"/>
  <c r="L96" i="391"/>
  <c r="L95" i="391"/>
  <c r="L91" i="391"/>
  <c r="L87" i="391"/>
  <c r="L97" i="391"/>
  <c r="L85" i="391"/>
  <c r="L76" i="390"/>
  <c r="L84" i="390"/>
  <c r="L100" i="390"/>
  <c r="L83" i="390"/>
  <c r="L91" i="390"/>
  <c r="L75" i="390"/>
  <c r="L67" i="390"/>
  <c r="L107" i="390"/>
  <c r="L92" i="390"/>
  <c r="L99" i="390"/>
  <c r="L115" i="390"/>
  <c r="L116" i="390"/>
  <c r="L68" i="390"/>
  <c r="L108" i="390"/>
  <c r="L64" i="390"/>
  <c r="L62" i="390"/>
  <c r="L65" i="390"/>
  <c r="L63" i="390"/>
  <c r="L56" i="390"/>
  <c r="L48" i="390"/>
  <c r="L57" i="390"/>
  <c r="L54" i="390"/>
  <c r="L55" i="390"/>
  <c r="L49" i="390"/>
  <c r="L46" i="390"/>
  <c r="L47" i="390"/>
  <c r="L43" i="390"/>
  <c r="L40" i="390"/>
  <c r="L33" i="390"/>
  <c r="L51" i="390"/>
  <c r="L37" i="390"/>
  <c r="L32" i="390"/>
  <c r="L39" i="390"/>
  <c r="L35" i="390"/>
  <c r="L60" i="390"/>
  <c r="L30" i="390"/>
  <c r="L52" i="390"/>
  <c r="L34" i="390"/>
  <c r="L44" i="390"/>
  <c r="L31" i="390"/>
  <c r="L59" i="390"/>
  <c r="L38" i="390"/>
  <c r="L41" i="390"/>
  <c r="L97" i="389"/>
  <c r="L98" i="389"/>
  <c r="L99" i="389"/>
  <c r="L87" i="389"/>
  <c r="L96" i="389"/>
  <c r="L89" i="389"/>
  <c r="Y240" i="335" l="1"/>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U6" i="335"/>
  <c r="U5" i="335"/>
  <c r="U4" i="335"/>
  <c r="AN240" i="335"/>
  <c r="AL240" i="335"/>
  <c r="AJ240" i="335"/>
  <c r="AO240" i="335" s="1"/>
  <c r="AH240" i="335"/>
  <c r="AG240" i="335"/>
  <c r="AD240" i="335" s="1"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N227" i="335"/>
  <c r="AL227" i="335"/>
  <c r="AJ227" i="335"/>
  <c r="AH227" i="335"/>
  <c r="AG227" i="335"/>
  <c r="AE227" i="335" s="1" a="1"/>
  <c r="AE227" i="335" s="1"/>
  <c r="AN226" i="335"/>
  <c r="AL226" i="335"/>
  <c r="AJ226" i="335"/>
  <c r="AK226" i="335" s="1"/>
  <c r="AH226" i="335"/>
  <c r="AG226" i="335"/>
  <c r="AE226" i="335" s="1" a="1"/>
  <c r="AE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N221" i="335"/>
  <c r="AL221" i="335"/>
  <c r="AJ221" i="335"/>
  <c r="AH221" i="335"/>
  <c r="AG221" i="335"/>
  <c r="AE221" i="335" s="1" a="1"/>
  <c r="AE221" i="335" s="1"/>
  <c r="AN220" i="335"/>
  <c r="AL220" i="335"/>
  <c r="AJ220" i="335"/>
  <c r="AO220" i="335" s="1"/>
  <c r="AH220" i="335"/>
  <c r="AG220" i="335"/>
  <c r="AE220" i="335" s="1" a="1"/>
  <c r="AE220" i="335" s="1"/>
  <c r="AN219" i="335"/>
  <c r="AL219" i="335"/>
  <c r="AJ219" i="335"/>
  <c r="AH219" i="335"/>
  <c r="AG219" i="335"/>
  <c r="AE219" i="335" s="1" a="1"/>
  <c r="AE219" i="335" s="1"/>
  <c r="AN218" i="335"/>
  <c r="AL218" i="335"/>
  <c r="AJ218" i="335"/>
  <c r="AH218" i="335"/>
  <c r="AG218" i="335"/>
  <c r="AE218" i="335" s="1" a="1"/>
  <c r="AE218" i="335" s="1"/>
  <c r="AN217" i="335"/>
  <c r="AL217" i="335"/>
  <c r="AJ217" i="335"/>
  <c r="AO217" i="335" s="1"/>
  <c r="AH217" i="335"/>
  <c r="AG217" i="335"/>
  <c r="AD217" i="335" s="1" a="1"/>
  <c r="AD217" i="335" s="1"/>
  <c r="AN216" i="335"/>
  <c r="AL216" i="335"/>
  <c r="AJ216" i="335"/>
  <c r="AO216" i="335" s="1"/>
  <c r="AH216" i="335"/>
  <c r="AG216"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s="1"/>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N169" i="335"/>
  <c r="AL169" i="335"/>
  <c r="AJ169" i="335"/>
  <c r="AO169" i="335" s="1"/>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AN164" i="335"/>
  <c r="AL164" i="335"/>
  <c r="AJ164" i="335"/>
  <c r="AH164" i="335"/>
  <c r="AG164" i="335"/>
  <c r="AE164" i="335" s="1" a="1"/>
  <c r="AE164" i="335" s="1"/>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N124" i="335"/>
  <c r="AL124" i="335"/>
  <c r="AJ124" i="335"/>
  <c r="AK124" i="335" s="1"/>
  <c r="AH124" i="335"/>
  <c r="AG124" i="335"/>
  <c r="AE124" i="335" s="1" a="1"/>
  <c r="AE124" i="335" s="1"/>
  <c r="AN123" i="335"/>
  <c r="AL123" i="335"/>
  <c r="AJ123" i="335"/>
  <c r="AH123" i="335"/>
  <c r="AG123" i="335"/>
  <c r="AN122" i="335"/>
  <c r="AL122" i="335"/>
  <c r="AJ122" i="335"/>
  <c r="AK122" i="335" s="1"/>
  <c r="AH122" i="335"/>
  <c r="AG122" i="335"/>
  <c r="AE122" i="335" s="1" a="1"/>
  <c r="AE122" i="335" s="1"/>
  <c r="AN121" i="335"/>
  <c r="AL121" i="335"/>
  <c r="AJ121" i="335"/>
  <c r="AO121" i="335" s="1"/>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s="1" a="1"/>
  <c r="AE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N96" i="335"/>
  <c r="AL96" i="335"/>
  <c r="AJ96" i="335"/>
  <c r="AH96" i="335"/>
  <c r="AG96" i="335"/>
  <c r="AD96" i="335" s="1" a="1"/>
  <c r="AD96" i="335" s="1"/>
  <c r="AN95" i="335"/>
  <c r="AL95" i="335"/>
  <c r="AJ95" i="335"/>
  <c r="G95" i="335" s="1" a="1"/>
  <c r="G95" i="335" s="1"/>
  <c r="AH95" i="335"/>
  <c r="AG95" i="335"/>
  <c r="AD95" i="335" s="1" a="1"/>
  <c r="AD95" i="335" s="1"/>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N85" i="335"/>
  <c r="AL85" i="335"/>
  <c r="AJ85" i="335"/>
  <c r="AH85" i="335"/>
  <c r="AG85" i="335"/>
  <c r="AE85" i="335" s="1" a="1"/>
  <c r="AE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N60" i="335"/>
  <c r="AL60" i="335"/>
  <c r="AJ60" i="335"/>
  <c r="G60" i="335" s="1" a="1"/>
  <c r="G60" i="335" s="1"/>
  <c r="AH60" i="335"/>
  <c r="AG60" i="335"/>
  <c r="AD60" i="335" s="1" a="1"/>
  <c r="AD60" i="335" s="1"/>
  <c r="AN59" i="335"/>
  <c r="AL59" i="335"/>
  <c r="AJ59" i="335"/>
  <c r="G59" i="335" s="1" a="1"/>
  <c r="G59" i="335" s="1"/>
  <c r="AH59" i="335"/>
  <c r="AG59" i="335"/>
  <c r="AE59" i="335" s="1" a="1"/>
  <c r="AE59" i="335" s="1"/>
  <c r="AN58" i="335"/>
  <c r="AL58" i="335"/>
  <c r="AJ58" i="335"/>
  <c r="AH58" i="335"/>
  <c r="AG58" i="335"/>
  <c r="AE58" i="335" s="1" a="1"/>
  <c r="AE58" i="335" s="1"/>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N34" i="335"/>
  <c r="AL34" i="335"/>
  <c r="AJ34" i="335"/>
  <c r="AH34" i="335"/>
  <c r="AG34" i="335"/>
  <c r="AE34" i="335" s="1" a="1"/>
  <c r="AE34" i="335" s="1"/>
  <c r="AN33" i="335"/>
  <c r="AL33" i="335"/>
  <c r="AJ33" i="335"/>
  <c r="AK33" i="335" s="1"/>
  <c r="AH33" i="335"/>
  <c r="AG33" i="335"/>
  <c r="AN32" i="335"/>
  <c r="AL32" i="335"/>
  <c r="AJ32" i="335"/>
  <c r="AO32" i="335" s="1"/>
  <c r="AH32" i="335"/>
  <c r="AG32" i="335"/>
  <c r="AN31" i="335"/>
  <c r="AL31" i="335"/>
  <c r="AJ31" i="335"/>
  <c r="AK31" i="335" s="1"/>
  <c r="AH31" i="335"/>
  <c r="AG31" i="335"/>
  <c r="AD31" i="335" s="1" a="1"/>
  <c r="AD31" i="335" s="1"/>
  <c r="AN30" i="335"/>
  <c r="AL30" i="335"/>
  <c r="AJ30" i="335"/>
  <c r="G30" i="335" s="1" a="1"/>
  <c r="G30" i="335" s="1"/>
  <c r="AH30" i="335"/>
  <c r="AG30" i="335"/>
  <c r="AN29" i="335"/>
  <c r="AL29" i="335"/>
  <c r="AJ29" i="335"/>
  <c r="AO29" i="335" s="1"/>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D112" i="335" l="1" a="1"/>
  <c r="AD112" i="335" s="1"/>
  <c r="AE222" i="335" a="1"/>
  <c r="AE222" i="335" s="1"/>
  <c r="G130" i="335" a="1"/>
  <c r="G130" i="335" s="1"/>
  <c r="AD143" i="335" a="1"/>
  <c r="AD143" i="335" s="1"/>
  <c r="AD190" i="335" a="1"/>
  <c r="AD190" i="335" s="1"/>
  <c r="G165" i="335" a="1"/>
  <c r="G165" i="335" s="1"/>
  <c r="AD103" i="335" a="1"/>
  <c r="AD103" i="335" s="1"/>
  <c r="AE39" i="335" a="1"/>
  <c r="AE39" i="335" s="1"/>
  <c r="AI39" i="335" s="1"/>
  <c r="AE86" i="335" a="1"/>
  <c r="AE86" i="335" s="1"/>
  <c r="AD152" i="335" a="1"/>
  <c r="AD152" i="335" s="1"/>
  <c r="AE174" i="335" a="1"/>
  <c r="AE174" i="335" s="1"/>
  <c r="AO215" i="335"/>
  <c r="AP185" i="335"/>
  <c r="AO57" i="335"/>
  <c r="AD58" i="335" a="1"/>
  <c r="AD58" i="335" s="1"/>
  <c r="AE97" i="335" a="1"/>
  <c r="AE97" i="335" s="1"/>
  <c r="AI97" i="335" s="1"/>
  <c r="AO226" i="335"/>
  <c r="AD35" i="335" a="1"/>
  <c r="AD35" i="335" s="1"/>
  <c r="AE74" i="335" a="1"/>
  <c r="AE74" i="335" s="1"/>
  <c r="AE96" i="335" a="1"/>
  <c r="AE96" i="335" s="1"/>
  <c r="AE125" i="335" a="1"/>
  <c r="AE125" i="335" s="1"/>
  <c r="G220" i="335" a="1"/>
  <c r="G220" i="335" s="1"/>
  <c r="G226" i="335" a="1"/>
  <c r="G226" i="335" s="1"/>
  <c r="AK176" i="335"/>
  <c r="AP57" i="335"/>
  <c r="AP121" i="335"/>
  <c r="AP7" i="335"/>
  <c r="AE60" i="335" a="1"/>
  <c r="AE60" i="335" s="1"/>
  <c r="AI60" i="335" s="1"/>
  <c r="AO146" i="335"/>
  <c r="AP71" i="335"/>
  <c r="AP135" i="335"/>
  <c r="AO60" i="335"/>
  <c r="AE95" i="335" a="1"/>
  <c r="AE95" i="335" s="1"/>
  <c r="AI95" i="335" s="1"/>
  <c r="AD122" i="335" a="1"/>
  <c r="AD122" i="335" s="1"/>
  <c r="AD221" i="335" a="1"/>
  <c r="AD221" i="335" s="1"/>
  <c r="AD228" i="335" a="1"/>
  <c r="AD228" i="335" s="1"/>
  <c r="AD145" i="335" a="1"/>
  <c r="AD145" i="335" s="1"/>
  <c r="AO205" i="335"/>
  <c r="G224" i="335" a="1"/>
  <c r="G224" i="335" s="1"/>
  <c r="AK16" i="335"/>
  <c r="AP10" i="335"/>
  <c r="AP18" i="335"/>
  <c r="AP34" i="335"/>
  <c r="AP42" i="335"/>
  <c r="AP50" i="335"/>
  <c r="AP66" i="335"/>
  <c r="AP74" i="335"/>
  <c r="AP82" i="335"/>
  <c r="AP98" i="335"/>
  <c r="AP106" i="335"/>
  <c r="AP114" i="335"/>
  <c r="AP130" i="335"/>
  <c r="AP138" i="335"/>
  <c r="AP146" i="335"/>
  <c r="AP162" i="335"/>
  <c r="AP170" i="335"/>
  <c r="AP178" i="335"/>
  <c r="AP194" i="335"/>
  <c r="AP202" i="335"/>
  <c r="AP210" i="335"/>
  <c r="AP226" i="335"/>
  <c r="AP234" i="335"/>
  <c r="G32" i="335" a="1"/>
  <c r="G32" i="335" s="1"/>
  <c r="AD85" i="335" a="1"/>
  <c r="AD85" i="335" s="1"/>
  <c r="AE156" i="335" a="1"/>
  <c r="AE156" i="335" s="1"/>
  <c r="G205" i="335" a="1"/>
  <c r="G205" i="335" s="1"/>
  <c r="AP19" i="335"/>
  <c r="AP51" i="335"/>
  <c r="AP67" i="335"/>
  <c r="AP83" i="335"/>
  <c r="AP115" i="335"/>
  <c r="AP131" i="335"/>
  <c r="AP147" i="335"/>
  <c r="AP179" i="335"/>
  <c r="AP195" i="335"/>
  <c r="AP227" i="335"/>
  <c r="AP23" i="335"/>
  <c r="AP55" i="335"/>
  <c r="AP87" i="335"/>
  <c r="AP119" i="335"/>
  <c r="AP151" i="335"/>
  <c r="AP183" i="335"/>
  <c r="AP215" i="335"/>
  <c r="AD11" i="335" a="1"/>
  <c r="AD11" i="335" s="1"/>
  <c r="AD170" i="335" a="1"/>
  <c r="AD170" i="335" s="1"/>
  <c r="G204" i="335" a="1"/>
  <c r="G204" i="335" s="1"/>
  <c r="G240" i="335" a="1"/>
  <c r="G240" i="335" s="1"/>
  <c r="AI240" i="335" s="1"/>
  <c r="AP13" i="335"/>
  <c r="AP21" i="335"/>
  <c r="AP29" i="335"/>
  <c r="AP45" i="335"/>
  <c r="AP53" i="335"/>
  <c r="AP61" i="335"/>
  <c r="C11" i="391" s="1"/>
  <c r="AP77" i="335"/>
  <c r="AP85" i="335"/>
  <c r="AP93" i="335"/>
  <c r="AP109" i="335"/>
  <c r="AP117" i="335"/>
  <c r="AP125" i="335"/>
  <c r="AP141" i="335"/>
  <c r="AP149" i="335"/>
  <c r="AP157" i="335"/>
  <c r="AP173" i="335"/>
  <c r="AP181" i="335"/>
  <c r="AP189" i="335"/>
  <c r="AP205" i="335"/>
  <c r="AP213" i="335"/>
  <c r="AP221" i="335"/>
  <c r="AP237" i="335"/>
  <c r="AP16" i="335"/>
  <c r="AP32" i="335"/>
  <c r="AP48" i="335"/>
  <c r="AP64" i="335"/>
  <c r="AP80" i="335"/>
  <c r="AP96" i="335"/>
  <c r="AP112" i="335"/>
  <c r="AP128" i="335"/>
  <c r="AP144" i="335"/>
  <c r="AP160" i="335"/>
  <c r="AP176" i="335"/>
  <c r="AP192" i="335"/>
  <c r="AP224" i="335"/>
  <c r="AP35" i="335"/>
  <c r="AP99" i="335"/>
  <c r="AP163" i="335"/>
  <c r="AP25" i="335"/>
  <c r="AP89" i="335"/>
  <c r="AP153" i="335"/>
  <c r="AP217" i="335"/>
  <c r="G122" i="335" a="1"/>
  <c r="G122" i="335" s="1"/>
  <c r="AI122" i="335" s="1"/>
  <c r="AO122" i="335"/>
  <c r="AD218" i="335" a="1"/>
  <c r="AD218" i="335" s="1"/>
  <c r="AP39" i="335"/>
  <c r="AP103" i="335"/>
  <c r="AP167" i="335"/>
  <c r="AE92" i="335" a="1"/>
  <c r="AE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K148" i="335"/>
  <c r="AD175" i="335" a="1"/>
  <c r="AD175" i="335" s="1"/>
  <c r="AI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I215" i="335" s="1"/>
  <c r="AP31" i="335"/>
  <c r="AP63" i="335"/>
  <c r="C11" i="395" s="1"/>
  <c r="L11" i="395" s="1"/>
  <c r="AP95" i="335"/>
  <c r="AP127" i="335"/>
  <c r="AP159" i="335"/>
  <c r="AP191" i="335"/>
  <c r="AP223" i="335"/>
  <c r="AP26" i="335"/>
  <c r="AP58" i="335"/>
  <c r="AP90" i="335"/>
  <c r="AP122" i="335"/>
  <c r="AP154" i="335"/>
  <c r="AP186" i="335"/>
  <c r="AP218" i="335"/>
  <c r="AP211" i="335"/>
  <c r="AP6" i="335"/>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I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C11" i="392" s="1"/>
  <c r="AP94" i="335"/>
  <c r="AP126" i="335"/>
  <c r="AP158" i="335"/>
  <c r="AP190" i="335"/>
  <c r="AP222" i="335"/>
  <c r="G229" i="335" a="1"/>
  <c r="G229" i="335" s="1"/>
  <c r="AP11" i="335"/>
  <c r="AP43" i="335"/>
  <c r="AP75" i="335"/>
  <c r="AP107" i="335"/>
  <c r="AP139" i="335"/>
  <c r="AP171" i="335"/>
  <c r="AP203" i="335"/>
  <c r="AP235" i="335"/>
  <c r="AP22" i="335"/>
  <c r="AP54" i="335"/>
  <c r="AP86" i="335"/>
  <c r="AP118" i="335"/>
  <c r="AP150" i="335"/>
  <c r="AP182" i="335"/>
  <c r="AP214" i="335"/>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AK231" i="335"/>
  <c r="AK237" i="335"/>
  <c r="AK210" i="335"/>
  <c r="AK183" i="335"/>
  <c r="AO21" i="335"/>
  <c r="AO183" i="335"/>
  <c r="G4" i="335" a="1"/>
  <c r="G4" i="335" s="1"/>
  <c r="AI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E53" i="335" a="1"/>
  <c r="AE53" i="335" s="1"/>
  <c r="AI53" i="335" s="1"/>
  <c r="G63" i="335" a="1"/>
  <c r="G63" i="335" s="1"/>
  <c r="AE69" i="335" a="1"/>
  <c r="AE69" i="335" s="1"/>
  <c r="AD135" i="335" a="1"/>
  <c r="AD135" i="335" s="1"/>
  <c r="AI135" i="335" s="1"/>
  <c r="AD164" i="335" a="1"/>
  <c r="AD164" i="335" s="1"/>
  <c r="G180" i="335" a="1"/>
  <c r="G180" i="335" s="1"/>
  <c r="AE185" i="335" a="1"/>
  <c r="AE185" i="335" s="1"/>
  <c r="AK111" i="335"/>
  <c r="AK234" i="335"/>
  <c r="AK53" i="335"/>
  <c r="AD59" i="335" a="1"/>
  <c r="AD59" i="335" s="1"/>
  <c r="AI59" i="335" s="1"/>
  <c r="AK135" i="335"/>
  <c r="AK180" i="335"/>
  <c r="AD229" i="335" a="1"/>
  <c r="AD229" i="335" s="1"/>
  <c r="AK47" i="335"/>
  <c r="AK175" i="335"/>
  <c r="AO202" i="335"/>
  <c r="G76" i="335" a="1"/>
  <c r="G76" i="335" s="1"/>
  <c r="AE21" i="335" a="1"/>
  <c r="AE21" i="335" s="1"/>
  <c r="AI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G48" i="335" a="1"/>
  <c r="G48" i="335" s="1"/>
  <c r="AO53" i="335"/>
  <c r="G70" i="335" a="1"/>
  <c r="G70" i="335" s="1"/>
  <c r="AE99" i="335" a="1"/>
  <c r="AE99" i="335" s="1"/>
  <c r="AI99" i="335" s="1"/>
  <c r="AK102" i="335"/>
  <c r="AE109" i="335" a="1"/>
  <c r="AE109" i="335" s="1"/>
  <c r="AE110" i="335" a="1"/>
  <c r="AE110" i="335" s="1"/>
  <c r="AD111" i="335" a="1"/>
  <c r="AD111" i="335" s="1"/>
  <c r="AI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E206" i="335" a="1"/>
  <c r="AE206" i="335" s="1"/>
  <c r="AO213" i="335"/>
  <c r="AE234" i="335" a="1"/>
  <c r="AE234" i="335" s="1"/>
  <c r="G17" i="335" a="1"/>
  <c r="G17" i="335" s="1"/>
  <c r="G156" i="335" a="1"/>
  <c r="G156" i="335" s="1"/>
  <c r="AD13" i="335" a="1"/>
  <c r="AD13" i="335" s="1"/>
  <c r="AI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I45" i="335" s="1"/>
  <c r="AK60" i="335"/>
  <c r="AK64" i="335"/>
  <c r="AO75" i="335"/>
  <c r="AD78" i="335" a="1"/>
  <c r="AD78" i="335" s="1"/>
  <c r="AE91" i="335" a="1"/>
  <c r="AE91" i="335" s="1"/>
  <c r="AI91" i="335" s="1"/>
  <c r="AK97" i="335"/>
  <c r="G133" i="335" a="1"/>
  <c r="G133" i="335" s="1"/>
  <c r="AO135" i="335"/>
  <c r="AD165" i="335" a="1"/>
  <c r="AD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O103" i="335"/>
  <c r="AK103" i="335"/>
  <c r="AK13" i="335"/>
  <c r="AE172" i="335" a="1"/>
  <c r="AE172" i="335" s="1"/>
  <c r="AD172" i="335" a="1"/>
  <c r="AD172" i="335" s="1"/>
  <c r="AE239" i="335" a="1"/>
  <c r="AE239" i="335" s="1"/>
  <c r="AD239" i="335" a="1"/>
  <c r="AD239" i="335" s="1"/>
  <c r="AD6" i="335" a="1"/>
  <c r="AD6" i="335" s="1"/>
  <c r="AI6" i="335" s="1"/>
  <c r="AD28" i="335" a="1"/>
  <c r="AD28" i="335" s="1"/>
  <c r="AO42" i="335"/>
  <c r="AK42" i="335"/>
  <c r="AK45" i="335"/>
  <c r="G46" i="335" a="1"/>
  <c r="G46" i="335" s="1"/>
  <c r="AO46" i="335"/>
  <c r="AO50" i="335"/>
  <c r="AK50" i="335"/>
  <c r="G52" i="335" a="1"/>
  <c r="G52" i="335" s="1"/>
  <c r="AK52" i="335"/>
  <c r="AK54" i="335"/>
  <c r="AE62" i="335" a="1"/>
  <c r="AE62" i="335" s="1"/>
  <c r="AD62" i="335" a="1"/>
  <c r="AD62" i="335" s="1"/>
  <c r="AD67" i="335" a="1"/>
  <c r="AD67" i="335" s="1"/>
  <c r="AI67" i="335" s="1"/>
  <c r="AD75" i="335" a="1"/>
  <c r="AD75" i="335" s="1"/>
  <c r="AI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O85" i="335"/>
  <c r="AK85" i="335"/>
  <c r="AO86" i="335"/>
  <c r="G86" i="335" a="1"/>
  <c r="G86" i="335" s="1"/>
  <c r="AK86" i="335"/>
  <c r="AE210" i="335" a="1"/>
  <c r="AE210" i="335" s="1"/>
  <c r="AD210" i="335" a="1"/>
  <c r="AD210" i="335" s="1"/>
  <c r="AO212" i="335"/>
  <c r="G212" i="335" a="1"/>
  <c r="G212" i="335" s="1"/>
  <c r="AK212" i="335"/>
  <c r="AO232" i="335"/>
  <c r="AK232" i="335"/>
  <c r="AO100" i="335"/>
  <c r="G100" i="335" a="1"/>
  <c r="G100" i="335" s="1"/>
  <c r="AK100" i="335"/>
  <c r="AO116" i="335"/>
  <c r="G116" i="335" a="1"/>
  <c r="G116" i="335" s="1"/>
  <c r="AK116" i="335"/>
  <c r="AD5" i="335" a="1"/>
  <c r="AD5" i="335" s="1"/>
  <c r="AI5" i="335" s="1"/>
  <c r="AD27" i="335" a="1"/>
  <c r="AD27" i="335" s="1"/>
  <c r="AI27" i="335" s="1"/>
  <c r="AD29" i="335" a="1"/>
  <c r="AD29" i="335" s="1"/>
  <c r="AK46" i="335"/>
  <c r="AD66" i="335" a="1"/>
  <c r="AD66" i="335" s="1"/>
  <c r="AD88" i="335" a="1"/>
  <c r="AD88" i="335" s="1"/>
  <c r="AE88" i="335" a="1"/>
  <c r="AE88" i="335" s="1"/>
  <c r="AK114" i="335"/>
  <c r="AD120" i="335" a="1"/>
  <c r="AD120" i="335" s="1"/>
  <c r="AO154" i="335"/>
  <c r="G154" i="335" a="1"/>
  <c r="G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D30" i="335" a="1"/>
  <c r="AD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K162" i="335"/>
  <c r="AE191" i="335" a="1"/>
  <c r="AE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E132" i="335" a="1"/>
  <c r="AE132" i="335" s="1"/>
  <c r="AD132" i="335" a="1"/>
  <c r="AD132" i="335" s="1"/>
  <c r="G142" i="335" a="1"/>
  <c r="G142" i="335" s="1"/>
  <c r="AO163" i="335"/>
  <c r="AO194" i="335"/>
  <c r="G194" i="335" a="1"/>
  <c r="G194" i="335" s="1"/>
  <c r="AK194" i="335"/>
  <c r="AO218" i="335"/>
  <c r="G218" i="335" a="1"/>
  <c r="G218" i="335" s="1"/>
  <c r="AK218" i="335"/>
  <c r="AE231" i="335" a="1"/>
  <c r="AE231" i="335" s="1"/>
  <c r="AD231" i="335" a="1"/>
  <c r="AD231" i="335" s="1"/>
  <c r="AE42" i="335" a="1"/>
  <c r="AE42" i="335" s="1"/>
  <c r="AD42" i="335" a="1"/>
  <c r="AD42" i="335" s="1"/>
  <c r="AD47" i="335" a="1"/>
  <c r="AD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K77" i="335"/>
  <c r="G90" i="335" a="1"/>
  <c r="G90" i="335" s="1"/>
  <c r="G106" i="335" a="1"/>
  <c r="G106" i="335" s="1"/>
  <c r="AO106"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O224" i="335"/>
  <c r="AE233" i="335" a="1"/>
  <c r="AE233" i="335" s="1"/>
  <c r="G181" i="335" a="1"/>
  <c r="G181" i="335" s="1"/>
  <c r="AO229" i="335"/>
  <c r="AK84" i="335"/>
  <c r="G132" i="335" a="1"/>
  <c r="G132" i="335" s="1"/>
  <c r="AO139" i="335"/>
  <c r="AK152" i="335"/>
  <c r="AK160" i="335"/>
  <c r="AO167" i="335"/>
  <c r="AK168" i="335"/>
  <c r="G172" i="335" a="1"/>
  <c r="G172" i="335" s="1"/>
  <c r="AO181" i="335"/>
  <c r="AK188" i="335"/>
  <c r="AK200" i="335"/>
  <c r="AO239" i="335"/>
  <c r="G84" i="335" a="1"/>
  <c r="G84" i="335" s="1"/>
  <c r="AO138" i="335"/>
  <c r="AO140" i="335"/>
  <c r="G160" i="335" a="1"/>
  <c r="G160" i="335" s="1"/>
  <c r="AI160" i="335" s="1"/>
  <c r="AO191" i="335"/>
  <c r="G210" i="335" a="1"/>
  <c r="G210" i="335" s="1"/>
  <c r="AE230" i="335" a="1"/>
  <c r="AE230" i="335" s="1"/>
  <c r="AO231" i="335"/>
  <c r="AK236" i="335"/>
  <c r="AE238" i="335" a="1"/>
  <c r="AE238" i="335" s="1"/>
  <c r="AK75" i="335"/>
  <c r="AO88" i="335"/>
  <c r="G93" i="335" a="1"/>
  <c r="G93" i="335" s="1"/>
  <c r="AO101" i="335"/>
  <c r="G120" i="335" a="1"/>
  <c r="G120" i="335" s="1"/>
  <c r="G125" i="335" a="1"/>
  <c r="G125" i="335" s="1"/>
  <c r="AO125" i="335"/>
  <c r="AK127" i="335"/>
  <c r="G144" i="335" a="1"/>
  <c r="G144" i="335" s="1"/>
  <c r="AK144" i="335"/>
  <c r="G149" i="335" a="1"/>
  <c r="G149" i="335" s="1"/>
  <c r="AO149" i="335"/>
  <c r="G152" i="335" a="1"/>
  <c r="G152" i="335" s="1"/>
  <c r="G157" i="335" a="1"/>
  <c r="G157" i="335" s="1"/>
  <c r="AO157" i="335"/>
  <c r="AK165" i="335"/>
  <c r="G168" i="335" a="1"/>
  <c r="G168" i="335" s="1"/>
  <c r="G173" i="335" a="1"/>
  <c r="G173" i="335" s="1"/>
  <c r="G188" i="335" a="1"/>
  <c r="G188" i="335" s="1"/>
  <c r="AD197" i="335" a="1"/>
  <c r="AD197" i="335" s="1"/>
  <c r="AK215" i="335"/>
  <c r="AO51" i="335"/>
  <c r="G51" i="335" a="1"/>
  <c r="G51" i="335" s="1"/>
  <c r="AK79" i="335"/>
  <c r="G79" i="335" a="1"/>
  <c r="G79" i="335" s="1"/>
  <c r="AO79" i="335"/>
  <c r="AK81" i="335"/>
  <c r="AO81" i="335"/>
  <c r="G81" i="335" a="1"/>
  <c r="G81" i="335" s="1"/>
  <c r="AO58" i="335"/>
  <c r="AK58" i="335"/>
  <c r="G11" i="335" a="1"/>
  <c r="G11" i="335" s="1"/>
  <c r="AK4" i="335"/>
  <c r="AO10" i="335"/>
  <c r="AK10" i="335"/>
  <c r="AE15" i="335" a="1"/>
  <c r="AE15" i="335" s="1"/>
  <c r="AD24" i="335" a="1"/>
  <c r="AD24" i="335" s="1"/>
  <c r="AE24" i="335" a="1"/>
  <c r="AE24" i="335" s="1"/>
  <c r="AE25" i="335" a="1"/>
  <c r="AE25" i="335" s="1"/>
  <c r="AD25" i="335" a="1"/>
  <c r="AD25" i="335" s="1"/>
  <c r="AO28" i="335"/>
  <c r="G28" i="335" a="1"/>
  <c r="G28" i="335" s="1"/>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I96" i="335" s="1"/>
  <c r="AK96" i="335"/>
  <c r="G19" i="335" a="1"/>
  <c r="G19" i="335" s="1"/>
  <c r="AK66" i="335"/>
  <c r="G69" i="335" a="1"/>
  <c r="G69" i="335" s="1"/>
  <c r="AO69" i="335"/>
  <c r="AD76" i="335" a="1"/>
  <c r="AD76" i="335" s="1"/>
  <c r="AE76" i="335" a="1"/>
  <c r="AE76" i="335" s="1"/>
  <c r="AO83" i="335"/>
  <c r="AK83" i="335"/>
  <c r="AO20" i="335"/>
  <c r="G20" i="335" a="1"/>
  <c r="G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K51" i="335"/>
  <c r="AE17" i="335" a="1"/>
  <c r="AE17" i="335" s="1"/>
  <c r="AD17" i="335" a="1"/>
  <c r="AD17" i="335" s="1"/>
  <c r="AO12" i="335"/>
  <c r="G12" i="335" a="1"/>
  <c r="G12" i="335" s="1"/>
  <c r="AO35" i="335"/>
  <c r="AK35" i="335"/>
  <c r="AD40" i="335" a="1"/>
  <c r="AD40" i="335" s="1"/>
  <c r="AE40" i="335" a="1"/>
  <c r="AE40" i="335" s="1"/>
  <c r="AE41" i="335" a="1"/>
  <c r="AE41" i="335" s="1"/>
  <c r="AD41" i="335" a="1"/>
  <c r="AD41" i="335" s="1"/>
  <c r="G43" i="335" a="1"/>
  <c r="G43" i="335" s="1"/>
  <c r="AO44" i="335"/>
  <c r="G44" i="335" a="1"/>
  <c r="G44" i="335" s="1"/>
  <c r="G58" i="335" a="1"/>
  <c r="G58" i="335" s="1"/>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O36" i="335"/>
  <c r="G36" i="335" a="1"/>
  <c r="G36" i="335" s="1"/>
  <c r="AK44" i="335"/>
  <c r="G55" i="335" a="1"/>
  <c r="G55" i="335" s="1"/>
  <c r="AE57" i="335" a="1"/>
  <c r="AE57" i="335" s="1"/>
  <c r="AD57" i="335" a="1"/>
  <c r="AD57" i="335" s="1"/>
  <c r="AO5"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D94" i="335" a="1"/>
  <c r="AD94" i="335" s="1"/>
  <c r="AE94" i="335" a="1"/>
  <c r="AE94" i="335" s="1"/>
  <c r="G118" i="335" a="1"/>
  <c r="G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E142" i="335" a="1"/>
  <c r="AE142" i="335" s="1"/>
  <c r="AD142" i="335" a="1"/>
  <c r="AD142" i="335" s="1"/>
  <c r="AK161" i="335"/>
  <c r="G161" i="335" a="1"/>
  <c r="G161" i="335" s="1"/>
  <c r="AO161" i="335"/>
  <c r="G7" i="335" a="1"/>
  <c r="G7" i="335" s="1"/>
  <c r="G15" i="335" a="1"/>
  <c r="G15" i="335" s="1"/>
  <c r="G23" i="335" a="1"/>
  <c r="G23" i="335" s="1"/>
  <c r="G31" i="335" a="1"/>
  <c r="G31" i="335" s="1"/>
  <c r="AK61" i="335"/>
  <c r="AD65" i="335" a="1"/>
  <c r="AD65" i="335" s="1"/>
  <c r="G73" i="335" a="1"/>
  <c r="G73" i="335" s="1"/>
  <c r="AK76" i="335"/>
  <c r="AK82" i="335"/>
  <c r="AE89" i="335" a="1"/>
  <c r="AE89" i="335" s="1"/>
  <c r="AD89" i="335" a="1"/>
  <c r="AD89" i="335" s="1"/>
  <c r="AD90" i="335" a="1"/>
  <c r="AD90" i="335" s="1"/>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O126" i="335"/>
  <c r="AK126" i="335"/>
  <c r="G126" i="335" a="1"/>
  <c r="G126" i="335" s="1"/>
  <c r="AK141" i="335"/>
  <c r="AO141" i="335"/>
  <c r="G141" i="335" a="1"/>
  <c r="G141" i="335" s="1"/>
  <c r="AE139" i="335" a="1"/>
  <c r="AE139" i="335" s="1"/>
  <c r="AD139" i="335" a="1"/>
  <c r="AD139" i="335" s="1"/>
  <c r="AO150" i="335"/>
  <c r="AK150" i="335"/>
  <c r="G151" i="335" a="1"/>
  <c r="G151" i="335" s="1"/>
  <c r="AO151"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K115" i="335"/>
  <c r="G115" i="335" a="1"/>
  <c r="G115" i="335" s="1"/>
  <c r="AD128" i="335" a="1"/>
  <c r="AD128" i="335" s="1"/>
  <c r="AD130" i="335" a="1"/>
  <c r="AD130" i="335" s="1"/>
  <c r="AI130" i="335" s="1"/>
  <c r="AD136" i="335" a="1"/>
  <c r="AD136" i="335" s="1"/>
  <c r="AD138" i="335" a="1"/>
  <c r="AD138" i="335" s="1"/>
  <c r="AI138" i="335" s="1"/>
  <c r="G150" i="335" a="1"/>
  <c r="G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K129" i="335"/>
  <c r="G129" i="335" a="1"/>
  <c r="G129" i="335" s="1"/>
  <c r="AK137" i="335"/>
  <c r="G137" i="335" a="1"/>
  <c r="G137" i="335" s="1"/>
  <c r="AK145" i="335"/>
  <c r="G145" i="335" a="1"/>
  <c r="G145" i="335" s="1"/>
  <c r="AO145" i="335"/>
  <c r="AE150" i="335" a="1"/>
  <c r="AE150" i="335" s="1"/>
  <c r="AD150" i="335" a="1"/>
  <c r="AD150" i="335" s="1"/>
  <c r="G158" i="335" a="1"/>
  <c r="G158" i="335" s="1"/>
  <c r="AO115" i="335"/>
  <c r="G143" i="335" a="1"/>
  <c r="G143" i="335" s="1"/>
  <c r="AI143" i="335" s="1"/>
  <c r="AO143" i="335"/>
  <c r="AO166" i="335"/>
  <c r="AK166" i="335"/>
  <c r="AD184" i="335" a="1"/>
  <c r="AD184" i="335" s="1"/>
  <c r="AE184" i="335" a="1"/>
  <c r="AE184" i="335" s="1"/>
  <c r="AE107" i="335" a="1"/>
  <c r="AE107" i="335" s="1"/>
  <c r="AD107" i="335" a="1"/>
  <c r="AD107" i="335" s="1"/>
  <c r="G108" i="335" a="1"/>
  <c r="G108" i="335" s="1"/>
  <c r="AK108" i="335"/>
  <c r="AO109" i="335"/>
  <c r="AO111" i="335"/>
  <c r="AO113" i="335"/>
  <c r="AO123" i="335"/>
  <c r="AO131" i="335"/>
  <c r="AK143" i="335"/>
  <c r="AE147" i="335" a="1"/>
  <c r="AE147" i="335" s="1"/>
  <c r="AD147" i="335" a="1"/>
  <c r="AD147" i="335" s="1"/>
  <c r="AE148" i="335" a="1"/>
  <c r="AE148" i="335" s="1"/>
  <c r="AI148" i="335" s="1"/>
  <c r="AK153" i="335"/>
  <c r="G153" i="335" a="1"/>
  <c r="G153" i="335" s="1"/>
  <c r="AO153" i="335"/>
  <c r="AE158" i="335" a="1"/>
  <c r="AE158" i="335" s="1"/>
  <c r="AD158" i="335" a="1"/>
  <c r="AD158" i="335" s="1"/>
  <c r="AE171" i="335" a="1"/>
  <c r="AE171" i="335" s="1"/>
  <c r="AD171" i="335" a="1"/>
  <c r="AD171" i="335" s="1"/>
  <c r="AE200" i="335" a="1"/>
  <c r="AE200" i="335" s="1"/>
  <c r="AD200" i="335" a="1"/>
  <c r="AD200" i="335" s="1"/>
  <c r="AK171" i="335"/>
  <c r="G171" i="335" a="1"/>
  <c r="G171" i="335" s="1"/>
  <c r="AE179" i="335" a="1"/>
  <c r="AE179" i="335" s="1"/>
  <c r="AD179" i="335" a="1"/>
  <c r="AD179" i="335" s="1"/>
  <c r="AE187" i="335" a="1"/>
  <c r="AE187" i="335" s="1"/>
  <c r="AD187" i="335" a="1"/>
  <c r="AD187" i="335" s="1"/>
  <c r="AE195" i="335" a="1"/>
  <c r="AE195" i="335" s="1"/>
  <c r="AD195" i="335" a="1"/>
  <c r="AD195" i="335" s="1"/>
  <c r="G139" i="335" a="1"/>
  <c r="G139" i="335" s="1"/>
  <c r="G147" i="335" a="1"/>
  <c r="G147" i="335" s="1"/>
  <c r="G155" i="335" a="1"/>
  <c r="G155" i="335" s="1"/>
  <c r="G163" i="335" a="1"/>
  <c r="G163" i="335" s="1"/>
  <c r="AK167" i="335"/>
  <c r="AK169" i="335"/>
  <c r="G169" i="335" a="1"/>
  <c r="G169" i="335" s="1"/>
  <c r="G174" i="335" a="1"/>
  <c r="G174" i="335" s="1"/>
  <c r="AI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O182" i="335"/>
  <c r="G190" i="335" a="1"/>
  <c r="G190" i="335" s="1"/>
  <c r="AO190" i="335"/>
  <c r="AE198" i="335" a="1"/>
  <c r="AE198" i="335" s="1"/>
  <c r="AO235" i="335"/>
  <c r="AK235" i="335"/>
  <c r="G235" i="335" a="1"/>
  <c r="G235" i="335" s="1"/>
  <c r="AE176" i="335" a="1"/>
  <c r="AE176" i="335" s="1"/>
  <c r="AK177" i="335"/>
  <c r="G177" i="335" a="1"/>
  <c r="G177" i="335" s="1"/>
  <c r="AK185" i="335"/>
  <c r="G185" i="335" a="1"/>
  <c r="G185" i="335" s="1"/>
  <c r="AK193" i="335"/>
  <c r="G193" i="335" a="1"/>
  <c r="G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O198" i="335"/>
  <c r="G201" i="335" a="1"/>
  <c r="G201" i="335" s="1"/>
  <c r="AD203" i="335" a="1"/>
  <c r="AD203" i="335" s="1"/>
  <c r="AO206" i="335"/>
  <c r="G209" i="335" a="1"/>
  <c r="G209" i="335" s="1"/>
  <c r="AD211" i="335" a="1"/>
  <c r="AD211" i="335" s="1"/>
  <c r="AO214" i="335"/>
  <c r="G217" i="335" a="1"/>
  <c r="G217" i="335" s="1"/>
  <c r="AD219" i="335" a="1"/>
  <c r="AD219" i="335" s="1"/>
  <c r="AO222" i="335"/>
  <c r="G225" i="335" a="1"/>
  <c r="G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G206" i="335" a="1"/>
  <c r="G206" i="335" s="1"/>
  <c r="G214" i="335" a="1"/>
  <c r="G214" i="335" s="1"/>
  <c r="G222" i="335" a="1"/>
  <c r="G222" i="335" s="1"/>
  <c r="AI222" i="335" s="1"/>
  <c r="G230" i="335" a="1"/>
  <c r="G230" i="335" s="1"/>
  <c r="AI116" i="335" l="1"/>
  <c r="AI165" i="335"/>
  <c r="AI190" i="335"/>
  <c r="AI145" i="335"/>
  <c r="AI34" i="335"/>
  <c r="AI229" i="335"/>
  <c r="AI156" i="335"/>
  <c r="AI162" i="335"/>
  <c r="AI141" i="335"/>
  <c r="AI103" i="335"/>
  <c r="AI118" i="335"/>
  <c r="AI35" i="335"/>
  <c r="AI152" i="335"/>
  <c r="AI153" i="335"/>
  <c r="AI121" i="335"/>
  <c r="AI86" i="335"/>
  <c r="AI205" i="335"/>
  <c r="AI90" i="335"/>
  <c r="AI170" i="335"/>
  <c r="AI168" i="335"/>
  <c r="AI100" i="335"/>
  <c r="AI65" i="335"/>
  <c r="AI194" i="335"/>
  <c r="AI31" i="335"/>
  <c r="AI7" i="335"/>
  <c r="AI220" i="335"/>
  <c r="AI125" i="335"/>
  <c r="AI109" i="335"/>
  <c r="AI93" i="335"/>
  <c r="AI20" i="335"/>
  <c r="AI110" i="335"/>
  <c r="AI238" i="335"/>
  <c r="AI137" i="335"/>
  <c r="AI149" i="335"/>
  <c r="AI128" i="335"/>
  <c r="AI226" i="335"/>
  <c r="AI189" i="335"/>
  <c r="AI92" i="335"/>
  <c r="AI47" i="335"/>
  <c r="AI230" i="335"/>
  <c r="AI44" i="335"/>
  <c r="AI225" i="335"/>
  <c r="AI167" i="335"/>
  <c r="AI38" i="335"/>
  <c r="AI228" i="335"/>
  <c r="AI196" i="335"/>
  <c r="AI217" i="335"/>
  <c r="AI108" i="335"/>
  <c r="AI11" i="335"/>
  <c r="AI144" i="335"/>
  <c r="AI177" i="335"/>
  <c r="AI157" i="335"/>
  <c r="AI85" i="335"/>
  <c r="AI77" i="335"/>
  <c r="AI74" i="335"/>
  <c r="AI198" i="335"/>
  <c r="AI182" i="335"/>
  <c r="AI28" i="335"/>
  <c r="AI218" i="335"/>
  <c r="AI191" i="335"/>
  <c r="AI30" i="335"/>
  <c r="AI154" i="335"/>
  <c r="AI124" i="335"/>
  <c r="AI146" i="335"/>
  <c r="AI180" i="335"/>
  <c r="AI232" i="335"/>
  <c r="AI161" i="335"/>
  <c r="AI36" i="335"/>
  <c r="AI58" i="335"/>
  <c r="AI202" i="335"/>
  <c r="AI78" i="335"/>
  <c r="AI51" i="335"/>
  <c r="AI201" i="335"/>
  <c r="AI150" i="335"/>
  <c r="AI178" i="335"/>
  <c r="AI193" i="335"/>
  <c r="AI131" i="335"/>
  <c r="AI72" i="335"/>
  <c r="AI29" i="335"/>
  <c r="AI46" i="335"/>
  <c r="AI133" i="335"/>
  <c r="AI70"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E199" i="3" l="1"/>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a="1"/>
  <c r="AE70" i="332" s="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C27" i="392" s="1"/>
  <c r="AP62" i="332"/>
  <c r="AN62" i="332"/>
  <c r="AL62" i="332"/>
  <c r="AM62" i="332" s="1"/>
  <c r="AJ62" i="332"/>
  <c r="AI62" i="332"/>
  <c r="AG62" i="332"/>
  <c r="AE62" i="332" a="1"/>
  <c r="AE62" i="33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AP10" i="332"/>
  <c r="AN10" i="332"/>
  <c r="AL10" i="332"/>
  <c r="AM10" i="332" s="1"/>
  <c r="AJ10" i="332"/>
  <c r="AI10" i="332"/>
  <c r="AG10" i="332"/>
  <c r="AE10" i="332" a="1"/>
  <c r="AE10" i="332" s="1"/>
  <c r="AP9" i="332"/>
  <c r="AN9" i="332"/>
  <c r="AL9" i="332"/>
  <c r="AQ9" i="332" s="1"/>
  <c r="AJ9" i="332"/>
  <c r="AI9" i="332"/>
  <c r="AG9" i="332"/>
  <c r="AE9" i="332" a="1"/>
  <c r="AE9" i="332" s="1"/>
  <c r="AP8" i="332"/>
  <c r="AN8" i="332"/>
  <c r="AL8" i="332"/>
  <c r="AQ8" i="332" s="1"/>
  <c r="AJ8" i="332"/>
  <c r="AI8" i="332"/>
  <c r="AG8" i="332"/>
  <c r="AE8" i="332" a="1"/>
  <c r="AE8" i="332" s="1"/>
  <c r="AP7" i="332"/>
  <c r="AN7" i="332"/>
  <c r="AL7" i="332"/>
  <c r="AQ7" i="332" s="1"/>
  <c r="AJ7" i="332"/>
  <c r="AI7" i="332"/>
  <c r="AG7" i="332"/>
  <c r="AE7" i="332" a="1"/>
  <c r="AE7" i="332" s="1"/>
  <c r="AP6" i="332"/>
  <c r="AN6" i="332"/>
  <c r="AL6" i="332"/>
  <c r="AM6" i="332" s="1"/>
  <c r="AJ6" i="332"/>
  <c r="AI6" i="332"/>
  <c r="AG6" i="332"/>
  <c r="AE6" i="332" a="1"/>
  <c r="AE6" i="332" s="1"/>
  <c r="AP5" i="332"/>
  <c r="AN5" i="332"/>
  <c r="AL5" i="332"/>
  <c r="AQ5" i="332" s="1"/>
  <c r="AJ5" i="332"/>
  <c r="AI5" i="332"/>
  <c r="AG5" i="332"/>
  <c r="AE5" i="332" a="1"/>
  <c r="AE5" i="332"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s="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P212" i="331"/>
  <c r="AN212" i="331"/>
  <c r="AL212" i="331"/>
  <c r="AQ212" i="331" s="1"/>
  <c r="AJ212" i="331"/>
  <c r="AI212" i="331"/>
  <c r="AG212" i="331" s="1" a="1"/>
  <c r="AG212" i="331" s="1"/>
  <c r="AP211" i="331"/>
  <c r="AN211" i="331"/>
  <c r="AL211" i="331"/>
  <c r="AQ211" i="331" s="1"/>
  <c r="AJ211" i="331"/>
  <c r="AI211" i="33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P200" i="331"/>
  <c r="AN200" i="331"/>
  <c r="AL200" i="331"/>
  <c r="AM200" i="331" s="1"/>
  <c r="AJ200" i="331"/>
  <c r="AI200" i="331"/>
  <c r="AF200" i="331" s="1" a="1"/>
  <c r="AF200" i="331" s="1"/>
  <c r="AP199" i="331"/>
  <c r="AN199" i="331"/>
  <c r="AL199" i="331"/>
  <c r="AQ199" i="331" s="1"/>
  <c r="AJ199" i="331"/>
  <c r="AI199" i="331"/>
  <c r="AF199" i="331" s="1" a="1"/>
  <c r="AF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L194" i="331"/>
  <c r="AQ194" i="331" s="1"/>
  <c r="AJ194" i="331"/>
  <c r="AI194" i="331"/>
  <c r="AG194" i="331" s="1" a="1"/>
  <c r="AG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G187" i="331" s="1" a="1"/>
  <c r="G187" i="331" s="1"/>
  <c r="AJ187" i="331"/>
  <c r="AI187" i="331"/>
  <c r="AG187" i="331" s="1" a="1"/>
  <c r="A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AP183" i="331"/>
  <c r="AN183" i="331"/>
  <c r="AL183" i="331"/>
  <c r="AQ183" i="331" s="1"/>
  <c r="AJ183" i="331"/>
  <c r="AI183" i="331"/>
  <c r="AF183" i="331" s="1" a="1"/>
  <c r="AF183" i="331" s="1"/>
  <c r="AP182" i="331"/>
  <c r="AN182" i="331"/>
  <c r="AL182" i="331"/>
  <c r="AJ182" i="331"/>
  <c r="AI182" i="331"/>
  <c r="AG182" i="331" s="1" a="1"/>
  <c r="AG182" i="331" s="1"/>
  <c r="AP181" i="331"/>
  <c r="AN181" i="331"/>
  <c r="AL181" i="331"/>
  <c r="G181" i="331" s="1" a="1"/>
  <c r="G181" i="331" s="1"/>
  <c r="AJ181" i="331"/>
  <c r="AI181" i="331"/>
  <c r="AF181" i="331" s="1" a="1"/>
  <c r="AF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s="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L163" i="331"/>
  <c r="AQ163" i="331" s="1"/>
  <c r="AJ163" i="331"/>
  <c r="AI163" i="331"/>
  <c r="AG163" i="331" s="1" a="1"/>
  <c r="AG163" i="331" s="1"/>
  <c r="AP162" i="331"/>
  <c r="AN162" i="331"/>
  <c r="AL162" i="331"/>
  <c r="AQ162" i="331" s="1"/>
  <c r="AJ162" i="331"/>
  <c r="AI162" i="331"/>
  <c r="AG162" i="331" s="1" a="1"/>
  <c r="AG162" i="331" s="1"/>
  <c r="AP161" i="331"/>
  <c r="AN161" i="331"/>
  <c r="AL161" i="331"/>
  <c r="AQ161" i="331" s="1"/>
  <c r="AJ161" i="331"/>
  <c r="AI161" i="331"/>
  <c r="AG161" i="331" s="1" a="1"/>
  <c r="AG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AP157" i="331"/>
  <c r="AN157" i="331"/>
  <c r="AL157" i="331"/>
  <c r="AQ157" i="331" s="1"/>
  <c r="AJ157" i="331"/>
  <c r="AI157" i="331"/>
  <c r="AG157" i="331" s="1" a="1"/>
  <c r="A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P148" i="331"/>
  <c r="AN148" i="331"/>
  <c r="AL148" i="331"/>
  <c r="AM148" i="331" s="1"/>
  <c r="AJ148" i="331"/>
  <c r="AI148" i="331"/>
  <c r="AG148" i="331" s="1" a="1"/>
  <c r="AG148" i="331" s="1"/>
  <c r="AP147" i="331"/>
  <c r="AN147" i="331"/>
  <c r="AL147" i="331"/>
  <c r="G147" i="331" s="1" a="1"/>
  <c r="G147" i="331" s="1"/>
  <c r="AJ147" i="331"/>
  <c r="AI147" i="331"/>
  <c r="AG147" i="331" s="1" a="1"/>
  <c r="A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P129" i="331"/>
  <c r="AN129" i="331"/>
  <c r="AL129" i="331"/>
  <c r="AM129" i="331" s="1"/>
  <c r="AJ129" i="331"/>
  <c r="AI129" i="331"/>
  <c r="AP128" i="331"/>
  <c r="AN128" i="331"/>
  <c r="AL128" i="331"/>
  <c r="AQ128" i="331" s="1"/>
  <c r="AJ128" i="331"/>
  <c r="AI128" i="331"/>
  <c r="AG128" i="331" s="1" a="1"/>
  <c r="AG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AP123" i="331"/>
  <c r="AN123" i="331"/>
  <c r="AL123" i="331"/>
  <c r="AQ123" i="331" s="1"/>
  <c r="AJ123" i="331"/>
  <c r="AI123" i="331"/>
  <c r="AG123" i="331" s="1" a="1"/>
  <c r="AG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L114" i="331"/>
  <c r="AQ114" i="331" s="1"/>
  <c r="AJ114" i="331"/>
  <c r="AI114" i="331"/>
  <c r="AF114" i="331" s="1" a="1"/>
  <c r="AF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G50" i="331" s="1" a="1"/>
  <c r="G50" i="331" s="1"/>
  <c r="AJ50" i="331"/>
  <c r="AI50" i="331"/>
  <c r="AF50" i="331" s="1" a="1"/>
  <c r="AF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P20" i="331"/>
  <c r="AN20" i="331"/>
  <c r="AL20" i="331"/>
  <c r="AM20" i="331" s="1"/>
  <c r="AJ20" i="331"/>
  <c r="AI20" i="331"/>
  <c r="AF20" i="331" s="1" a="1"/>
  <c r="AF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 a="1"/>
  <c r="C1" i="1" s="1"/>
  <c r="C1" i="2" a="1"/>
  <c r="C1" i="2" s="1"/>
  <c r="B1" i="3" a="1"/>
  <c r="B1" i="3" s="1"/>
  <c r="B1" i="4" a="1"/>
  <c r="B1" i="4" s="1"/>
  <c r="C26" i="392" l="1"/>
  <c r="C26" i="395"/>
  <c r="L26" i="395" s="1"/>
  <c r="C27" i="394"/>
  <c r="L27" i="394" s="1"/>
  <c r="C27" i="395"/>
  <c r="L27" i="395" s="1"/>
  <c r="AF17" i="331" a="1"/>
  <c r="AF17" i="331" s="1"/>
  <c r="G5" i="331" a="1"/>
  <c r="G5" i="331" s="1"/>
  <c r="AM194" i="331"/>
  <c r="AM114" i="331"/>
  <c r="AG181" i="331" a="1"/>
  <c r="AG181" i="331" s="1"/>
  <c r="AM162" i="331"/>
  <c r="G172" i="331" a="1"/>
  <c r="G172" i="331" s="1"/>
  <c r="AG36" i="331" a="1"/>
  <c r="AG36" i="331" s="1"/>
  <c r="AF194" i="331" a="1"/>
  <c r="AF194" i="331" s="1"/>
  <c r="G81" i="331" a="1"/>
  <c r="G81" i="331" s="1"/>
  <c r="AG130" i="331" a="1"/>
  <c r="AG130" i="331" s="1"/>
  <c r="AF133" i="331" a="1"/>
  <c r="AF133" i="331" s="1"/>
  <c r="AQ20" i="331"/>
  <c r="G20" i="331" a="1"/>
  <c r="G20" i="331" s="1"/>
  <c r="AG50" i="331" a="1"/>
  <c r="AG50" i="331" s="1"/>
  <c r="AK50" i="331" s="1"/>
  <c r="AF123" i="331" a="1"/>
  <c r="AF123" i="331" s="1"/>
  <c r="AK211" i="332"/>
  <c r="AF56" i="331" a="1"/>
  <c r="AF56" i="331" s="1"/>
  <c r="AG67" i="331" a="1"/>
  <c r="AG67" i="331" s="1"/>
  <c r="AM163" i="331"/>
  <c r="AQ200" i="331"/>
  <c r="AQ84" i="331"/>
  <c r="G118" i="331" a="1"/>
  <c r="G118" i="331" s="1"/>
  <c r="G124" i="331" a="1"/>
  <c r="G124" i="331" s="1"/>
  <c r="G163" i="331" a="1"/>
  <c r="G163" i="331" s="1"/>
  <c r="G232" i="331" a="1"/>
  <c r="G232" i="331" s="1"/>
  <c r="G158" i="331" a="1"/>
  <c r="G158" i="331" s="1"/>
  <c r="AF161" i="331" a="1"/>
  <c r="AF161" i="331" s="1"/>
  <c r="G200" i="331" a="1"/>
  <c r="G200" i="331" s="1"/>
  <c r="AG102" i="331" a="1"/>
  <c r="AG102" i="331" s="1"/>
  <c r="AQ148" i="331"/>
  <c r="G184" i="331" a="1"/>
  <c r="G184" i="331" s="1"/>
  <c r="G203" i="331" a="1"/>
  <c r="G203" i="331" s="1"/>
  <c r="AF128" i="331" a="1"/>
  <c r="AF128" i="331" s="1"/>
  <c r="G157" i="331" a="1"/>
  <c r="G157" i="331" s="1"/>
  <c r="AF179" i="331" a="1"/>
  <c r="AF179" i="331" s="1"/>
  <c r="AG190" i="331" a="1"/>
  <c r="AG190" i="331" s="1"/>
  <c r="AG199" i="331" a="1"/>
  <c r="AG199" i="331" s="1"/>
  <c r="G239" i="331" a="1"/>
  <c r="G239" i="331" s="1"/>
  <c r="G148" i="331" a="1"/>
  <c r="G148" i="331" s="1"/>
  <c r="G211" i="331" a="1"/>
  <c r="G211" i="331" s="1"/>
  <c r="G21" i="331" a="1"/>
  <c r="G21" i="331" s="1"/>
  <c r="AF189" i="331" a="1"/>
  <c r="AF189" i="331" s="1"/>
  <c r="AK189" i="331" s="1"/>
  <c r="G205" i="331" a="1"/>
  <c r="G205" i="331" s="1"/>
  <c r="AF169" i="331" a="1"/>
  <c r="AF169" i="331" s="1"/>
  <c r="AF182" i="331" a="1"/>
  <c r="AF182" i="331" s="1"/>
  <c r="AG114" i="331" a="1"/>
  <c r="AG114" i="331" s="1"/>
  <c r="AG213" i="331" a="1"/>
  <c r="AG213" i="331" s="1"/>
  <c r="G32" i="331" a="1"/>
  <c r="G32" i="331" s="1"/>
  <c r="AG42" i="331" a="1"/>
  <c r="AG42" i="331" s="1"/>
  <c r="AK42" i="331" s="1"/>
  <c r="AG48" i="331" a="1"/>
  <c r="AG48" i="331" s="1"/>
  <c r="G155" i="331" a="1"/>
  <c r="G155" i="331" s="1"/>
  <c r="G159" i="331" a="1"/>
  <c r="G159" i="331" s="1"/>
  <c r="AQ204" i="331"/>
  <c r="AF12" i="331" a="1"/>
  <c r="AF12" i="331" s="1"/>
  <c r="AF41" i="331" a="1"/>
  <c r="AF41" i="331" s="1"/>
  <c r="AK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N60" i="330"/>
  <c r="AN79" i="330"/>
  <c r="G7" i="331" a="1"/>
  <c r="G7" i="331" s="1"/>
  <c r="AM17" i="331"/>
  <c r="AM21" i="331"/>
  <c r="G29" i="331" a="1"/>
  <c r="G29" i="331" s="1"/>
  <c r="G171" i="331" a="1"/>
  <c r="G171" i="331" s="1"/>
  <c r="G185" i="331" a="1"/>
  <c r="G185" i="331" s="1"/>
  <c r="G202" i="331" a="1"/>
  <c r="G202" i="331" s="1"/>
  <c r="AQ205" i="331"/>
  <c r="AG135" i="331" a="1"/>
  <c r="AG135" i="331" s="1"/>
  <c r="AK135" i="331" s="1"/>
  <c r="AG84" i="331" a="1"/>
  <c r="AG84" i="331" s="1"/>
  <c r="AK84" i="331" s="1"/>
  <c r="AN97" i="330"/>
  <c r="AF39" i="331" a="1"/>
  <c r="AF39" i="331" s="1"/>
  <c r="AQ89" i="331"/>
  <c r="AF113" i="331" a="1"/>
  <c r="AF113" i="331" s="1"/>
  <c r="AK113" i="331" s="1"/>
  <c r="G153" i="331" a="1"/>
  <c r="G153" i="331" s="1"/>
  <c r="AQ233" i="331"/>
  <c r="AF136" i="331" a="1"/>
  <c r="AF136" i="331" s="1"/>
  <c r="AM184" i="331"/>
  <c r="AF234" i="331" a="1"/>
  <c r="AF234" i="331" s="1"/>
  <c r="AF97" i="331" a="1"/>
  <c r="AF97" i="331" s="1"/>
  <c r="AK97" i="331" s="1"/>
  <c r="AM211" i="331"/>
  <c r="AF63" i="331" a="1"/>
  <c r="AF63" i="331" s="1"/>
  <c r="AK63" i="331" s="1"/>
  <c r="AM85" i="331"/>
  <c r="AF109" i="331" a="1"/>
  <c r="AF109" i="331" s="1"/>
  <c r="AK109" i="331" s="1"/>
  <c r="G164" i="331" a="1"/>
  <c r="G164" i="331" s="1"/>
  <c r="AG46" i="331" a="1"/>
  <c r="AG46" i="331" s="1"/>
  <c r="AK46" i="331" s="1"/>
  <c r="AG143" i="331" a="1"/>
  <c r="AG143" i="331" s="1"/>
  <c r="AK143" i="331" s="1"/>
  <c r="G235" i="331" a="1"/>
  <c r="G235" i="331" s="1"/>
  <c r="G207" i="331" a="1"/>
  <c r="G207" i="331" s="1"/>
  <c r="AN55" i="330"/>
  <c r="AM164" i="331"/>
  <c r="AM212" i="331"/>
  <c r="AM109" i="331"/>
  <c r="AM81" i="331"/>
  <c r="AM202" i="331"/>
  <c r="AM207" i="331"/>
  <c r="AN24" i="330"/>
  <c r="AM58" i="331"/>
  <c r="G76" i="331" a="1"/>
  <c r="G76" i="331" s="1"/>
  <c r="G144" i="331" a="1"/>
  <c r="G144" i="331" s="1"/>
  <c r="AM160" i="331"/>
  <c r="AM197" i="331"/>
  <c r="G219" i="331" a="1"/>
  <c r="G219" i="331" s="1"/>
  <c r="AQ35" i="331"/>
  <c r="AF53" i="331" a="1"/>
  <c r="AF53" i="331" s="1"/>
  <c r="AF87" i="331" a="1"/>
  <c r="AF87" i="331" s="1"/>
  <c r="AQ109" i="331"/>
  <c r="G192" i="331" a="1"/>
  <c r="G192" i="331" s="1"/>
  <c r="AG219" i="331" a="1"/>
  <c r="AG219" i="331" s="1"/>
  <c r="AG225" i="331" a="1"/>
  <c r="AG225" i="331" s="1"/>
  <c r="G231" i="331" a="1"/>
  <c r="G231" i="331" s="1"/>
  <c r="AF105" i="331" a="1"/>
  <c r="AF105" i="331" s="1"/>
  <c r="G15" i="331" a="1"/>
  <c r="G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Q225" i="331"/>
  <c r="AK69" i="332"/>
  <c r="AK70" i="332"/>
  <c r="AK139" i="332"/>
  <c r="G13" i="331" a="1"/>
  <c r="G13" i="331" s="1"/>
  <c r="AQ97" i="331"/>
  <c r="G123" i="331" a="1"/>
  <c r="G123" i="331" s="1"/>
  <c r="G128" i="331" a="1"/>
  <c r="G128" i="331" s="1"/>
  <c r="G133" i="331" a="1"/>
  <c r="G133" i="331" s="1"/>
  <c r="AQ136" i="331"/>
  <c r="G178" i="331" a="1"/>
  <c r="G178" i="331" s="1"/>
  <c r="G225" i="331" a="1"/>
  <c r="G225" i="331" s="1"/>
  <c r="AK225" i="331" s="1"/>
  <c r="AQ236" i="331"/>
  <c r="AQ237" i="331"/>
  <c r="AN106" i="330"/>
  <c r="AK5" i="331"/>
  <c r="G6" i="331" a="1"/>
  <c r="G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Q192" i="331"/>
  <c r="AQ193" i="331"/>
  <c r="AQ208" i="331"/>
  <c r="AM219" i="331"/>
  <c r="G224" i="331" a="1"/>
  <c r="G224" i="331" s="1"/>
  <c r="G229" i="331" a="1"/>
  <c r="G229" i="331" s="1"/>
  <c r="AQ229" i="331"/>
  <c r="AM233" i="331"/>
  <c r="G236" i="331" a="1"/>
  <c r="G236" i="331" s="1"/>
  <c r="G237" i="331" a="1"/>
  <c r="G237" i="331" s="1"/>
  <c r="AR87" i="330"/>
  <c r="AR172" i="330"/>
  <c r="AN215" i="330"/>
  <c r="AN218" i="330"/>
  <c r="AF6" i="331" a="1"/>
  <c r="AF6" i="331" s="1"/>
  <c r="AF8" i="331" a="1"/>
  <c r="AF8" i="331" s="1"/>
  <c r="AQ16" i="331"/>
  <c r="AM66" i="331"/>
  <c r="AG74" i="331" a="1"/>
  <c r="AG74" i="331" s="1"/>
  <c r="AF90" i="331" a="1"/>
  <c r="AF90" i="331" s="1"/>
  <c r="AG96" i="331" a="1"/>
  <c r="AG96" i="331" s="1"/>
  <c r="AF106" i="331" a="1"/>
  <c r="AF106" i="331" s="1"/>
  <c r="AF121" i="331" a="1"/>
  <c r="AF121" i="331" s="1"/>
  <c r="G125" i="331" a="1"/>
  <c r="G125" i="331" s="1"/>
  <c r="AF126" i="331" a="1"/>
  <c r="AF126" i="331" s="1"/>
  <c r="AF127" i="331" a="1"/>
  <c r="AF127" i="331" s="1"/>
  <c r="AK127" i="331" s="1"/>
  <c r="G140" i="331" a="1"/>
  <c r="G140" i="331" s="1"/>
  <c r="G145" i="331" a="1"/>
  <c r="G145" i="331" s="1"/>
  <c r="AF146" i="331" a="1"/>
  <c r="AF146" i="331" s="1"/>
  <c r="AF147" i="331" a="1"/>
  <c r="AF147" i="331" s="1"/>
  <c r="AK147" i="331" s="1"/>
  <c r="AF148" i="331" a="1"/>
  <c r="AF148" i="331" s="1"/>
  <c r="G152" i="331" a="1"/>
  <c r="G152" i="331" s="1"/>
  <c r="AQ159" i="331"/>
  <c r="AF165" i="331" a="1"/>
  <c r="AF165" i="331" s="1"/>
  <c r="AM173" i="331"/>
  <c r="AF184" i="331" a="1"/>
  <c r="AF184" i="331" s="1"/>
  <c r="G193" i="331" a="1"/>
  <c r="G193" i="331" s="1"/>
  <c r="G194" i="331" a="1"/>
  <c r="G194" i="331" s="1"/>
  <c r="G201" i="331" a="1"/>
  <c r="G201" i="331" s="1"/>
  <c r="G208" i="331" a="1"/>
  <c r="G208" i="331" s="1"/>
  <c r="AG228" i="331" a="1"/>
  <c r="AG228" i="331" s="1"/>
  <c r="AG229" i="331" a="1"/>
  <c r="AG229" i="331" s="1"/>
  <c r="G17" i="331" a="1"/>
  <c r="G17" i="331" s="1"/>
  <c r="AK17" i="331" s="1"/>
  <c r="AG18" i="331" a="1"/>
  <c r="AG18" i="331" s="1"/>
  <c r="AG28" i="331" a="1"/>
  <c r="AG28" i="331" s="1"/>
  <c r="AF29" i="331" a="1"/>
  <c r="AF29" i="331" s="1"/>
  <c r="AF30" i="331" a="1"/>
  <c r="AF30" i="331" s="1"/>
  <c r="AK30" i="331" s="1"/>
  <c r="AF43" i="331" a="1"/>
  <c r="AF43" i="331" s="1"/>
  <c r="AG83" i="331" a="1"/>
  <c r="AG83" i="331" s="1"/>
  <c r="AG131" i="331" a="1"/>
  <c r="AG131" i="331" s="1"/>
  <c r="AK131" i="331" s="1"/>
  <c r="AG144" i="331" a="1"/>
  <c r="AG144" i="331" s="1"/>
  <c r="AQ156" i="331"/>
  <c r="G161" i="331" a="1"/>
  <c r="G161" i="331" s="1"/>
  <c r="AF162" i="331" a="1"/>
  <c r="AF162" i="331" s="1"/>
  <c r="AF163" i="331" a="1"/>
  <c r="AF163" i="331" s="1"/>
  <c r="G170" i="331" a="1"/>
  <c r="G170" i="331" s="1"/>
  <c r="AF195" i="331" a="1"/>
  <c r="AF195" i="331" s="1"/>
  <c r="AG200" i="331" a="1"/>
  <c r="AG200" i="331" s="1"/>
  <c r="AK218" i="332"/>
  <c r="AN151" i="330"/>
  <c r="AM13" i="331"/>
  <c r="AM75" i="331"/>
  <c r="AM97" i="331"/>
  <c r="AM99" i="331"/>
  <c r="AM123" i="331"/>
  <c r="G156" i="331" a="1"/>
  <c r="G156" i="331" s="1"/>
  <c r="AM177" i="331"/>
  <c r="AM178" i="331"/>
  <c r="G188" i="331" a="1"/>
  <c r="G188" i="331" s="1"/>
  <c r="AM191" i="331"/>
  <c r="AM213" i="331"/>
  <c r="AM224" i="331"/>
  <c r="AK228"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G173" i="331" a="1"/>
  <c r="G173" i="331" s="1"/>
  <c r="AM175" i="331"/>
  <c r="AM183" i="331"/>
  <c r="G204" i="331" a="1"/>
  <c r="G204" i="331" s="1"/>
  <c r="AG205" i="331" a="1"/>
  <c r="AG205" i="331" s="1"/>
  <c r="G212" i="331" a="1"/>
  <c r="G212" i="331" s="1"/>
  <c r="AF218" i="331" a="1"/>
  <c r="AF218" i="331" s="1"/>
  <c r="AF232" i="331" a="1"/>
  <c r="AF232" i="331" s="1"/>
  <c r="AN49" i="330"/>
  <c r="AN147" i="330"/>
  <c r="AR169" i="330"/>
  <c r="AN169" i="330"/>
  <c r="AR206" i="330"/>
  <c r="AN206" i="330"/>
  <c r="AQ22" i="331"/>
  <c r="G22" i="331" a="1"/>
  <c r="G22" i="331" s="1"/>
  <c r="AQ23" i="331"/>
  <c r="G23" i="331" a="1"/>
  <c r="G23" i="331" s="1"/>
  <c r="AG26" i="331" a="1"/>
  <c r="AG26" i="331" s="1"/>
  <c r="AK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F68" i="331" a="1"/>
  <c r="AF68" i="331" s="1"/>
  <c r="AG68" i="331" a="1"/>
  <c r="AG68" i="331" s="1"/>
  <c r="AQ91" i="331"/>
  <c r="AM91" i="331"/>
  <c r="G91" i="331" a="1"/>
  <c r="G91" i="331" s="1"/>
  <c r="AQ115" i="331"/>
  <c r="G115" i="331" a="1"/>
  <c r="G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M11" i="331"/>
  <c r="AM36" i="331"/>
  <c r="AQ43" i="331"/>
  <c r="G43" i="331" a="1"/>
  <c r="G43" i="331" s="1"/>
  <c r="AK43" i="331" s="1"/>
  <c r="AQ47" i="331"/>
  <c r="AM47" i="331"/>
  <c r="G47" i="331" a="1"/>
  <c r="G47" i="331" s="1"/>
  <c r="AF122" i="331" a="1"/>
  <c r="AF122" i="331" s="1"/>
  <c r="AG122" i="331" a="1"/>
  <c r="AG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M10" i="331"/>
  <c r="G24" i="331" a="1"/>
  <c r="G24" i="331" s="1"/>
  <c r="AQ24" i="331"/>
  <c r="AG27" i="331" a="1"/>
  <c r="AG27" i="331" s="1"/>
  <c r="AF27" i="331" a="1"/>
  <c r="AF27" i="331" s="1"/>
  <c r="AQ40" i="331"/>
  <c r="G40" i="331" a="1"/>
  <c r="G40" i="331" s="1"/>
  <c r="G45" i="331" a="1"/>
  <c r="G45" i="331" s="1"/>
  <c r="AM45" i="331"/>
  <c r="AF66" i="331" a="1"/>
  <c r="AF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M40" i="331"/>
  <c r="AF44" i="331" a="1"/>
  <c r="AF44" i="331" s="1"/>
  <c r="AG44" i="331" a="1"/>
  <c r="AG44" i="331" s="1"/>
  <c r="AQ105" i="331"/>
  <c r="G105" i="331" a="1"/>
  <c r="G105" i="331" s="1"/>
  <c r="AM105" i="331"/>
  <c r="AN29" i="330"/>
  <c r="AN56" i="330"/>
  <c r="AN93" i="330"/>
  <c r="AN187" i="330"/>
  <c r="AN225" i="330"/>
  <c r="G4" i="331" a="1"/>
  <c r="G4" i="331" s="1"/>
  <c r="AK4" i="331" s="1"/>
  <c r="G12" i="331" a="1"/>
  <c r="G12" i="331" s="1"/>
  <c r="AM16" i="331"/>
  <c r="G28" i="331" a="1"/>
  <c r="G28" i="331" s="1"/>
  <c r="AM33" i="331"/>
  <c r="G48" i="331" a="1"/>
  <c r="G48" i="331" s="1"/>
  <c r="AM56" i="331"/>
  <c r="G56" i="331" a="1"/>
  <c r="G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G172" i="331" a="1"/>
  <c r="AG172" i="331" s="1"/>
  <c r="AF172" i="331" a="1"/>
  <c r="AF172" i="331" s="1"/>
  <c r="AM104" i="331"/>
  <c r="G104" i="331" a="1"/>
  <c r="G104" i="331" s="1"/>
  <c r="G106" i="331" a="1"/>
  <c r="G106" i="331" s="1"/>
  <c r="AM106" i="331"/>
  <c r="AG110" i="331" a="1"/>
  <c r="AG110" i="331" s="1"/>
  <c r="AF110" i="331" a="1"/>
  <c r="AF110" i="331" s="1"/>
  <c r="AQ217" i="331"/>
  <c r="G217" i="331" a="1"/>
  <c r="G217" i="331" s="1"/>
  <c r="AG177" i="331" a="1"/>
  <c r="AG177" i="331" s="1"/>
  <c r="AF177" i="331" a="1"/>
  <c r="AF177" i="331" s="1"/>
  <c r="AQ189" i="331"/>
  <c r="AM189" i="331"/>
  <c r="AQ195" i="331"/>
  <c r="G195" i="331" a="1"/>
  <c r="G195" i="331" s="1"/>
  <c r="AM195" i="331"/>
  <c r="AQ209" i="331"/>
  <c r="G209" i="331" a="1"/>
  <c r="G209" i="331" s="1"/>
  <c r="AM217" i="331"/>
  <c r="AG14" i="331" a="1"/>
  <c r="AG14" i="331" s="1"/>
  <c r="AG19" i="331" a="1"/>
  <c r="AG19" i="331" s="1"/>
  <c r="AF31" i="331" a="1"/>
  <c r="AF31" i="331" s="1"/>
  <c r="AK31" i="331" s="1"/>
  <c r="G53" i="331" a="1"/>
  <c r="G53" i="331" s="1"/>
  <c r="AM53" i="331"/>
  <c r="AF57" i="331" a="1"/>
  <c r="AF57" i="331" s="1"/>
  <c r="AK57" i="331" s="1"/>
  <c r="AQ67" i="331"/>
  <c r="G67" i="331" a="1"/>
  <c r="G67" i="331" s="1"/>
  <c r="AG73" i="331" a="1"/>
  <c r="AG73" i="331" s="1"/>
  <c r="AF73" i="331" a="1"/>
  <c r="AF73" i="331" s="1"/>
  <c r="AG75" i="331" a="1"/>
  <c r="AG75" i="331" s="1"/>
  <c r="AF76" i="331" a="1"/>
  <c r="AF76" i="331" s="1"/>
  <c r="AF81" i="331" a="1"/>
  <c r="AF81" i="331" s="1"/>
  <c r="AF89" i="331" a="1"/>
  <c r="AF89" i="331" s="1"/>
  <c r="AM92" i="331"/>
  <c r="G92" i="331" a="1"/>
  <c r="G92" i="331" s="1"/>
  <c r="AG140" i="331" a="1"/>
  <c r="AG140" i="331" s="1"/>
  <c r="AF140" i="331" a="1"/>
  <c r="AF140" i="331" s="1"/>
  <c r="AF153" i="331" a="1"/>
  <c r="AF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G32" i="331" a="1"/>
  <c r="AG32" i="331" s="1"/>
  <c r="AG88" i="331" a="1"/>
  <c r="AG88" i="331" s="1"/>
  <c r="AG95" i="331" a="1"/>
  <c r="AG95" i="331" s="1"/>
  <c r="AF95" i="331" a="1"/>
  <c r="AF95" i="331" s="1"/>
  <c r="AG99" i="331" a="1"/>
  <c r="AG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G186" i="331" a="1"/>
  <c r="AG186" i="331" s="1"/>
  <c r="AF186" i="331" a="1"/>
  <c r="AF186" i="331" s="1"/>
  <c r="AQ187" i="331"/>
  <c r="AM187" i="331"/>
  <c r="AG191" i="331" a="1"/>
  <c r="AG191" i="331" s="1"/>
  <c r="AQ51" i="331"/>
  <c r="G60" i="331" a="1"/>
  <c r="G60" i="331" s="1"/>
  <c r="AQ73" i="331"/>
  <c r="G73" i="331" a="1"/>
  <c r="G73" i="331" s="1"/>
  <c r="G77" i="331" a="1"/>
  <c r="G77" i="331" s="1"/>
  <c r="AQ77" i="331"/>
  <c r="G102" i="331" a="1"/>
  <c r="G102" i="331" s="1"/>
  <c r="AQ102" i="331"/>
  <c r="G114" i="331" a="1"/>
  <c r="G114" i="331" s="1"/>
  <c r="AQ165" i="331"/>
  <c r="AM165" i="331"/>
  <c r="G165" i="331" a="1"/>
  <c r="G165" i="331" s="1"/>
  <c r="AM176" i="331"/>
  <c r="G176" i="331" a="1"/>
  <c r="G176" i="331" s="1"/>
  <c r="AG227" i="331" a="1"/>
  <c r="AG227" i="331" s="1"/>
  <c r="AF227" i="331" a="1"/>
  <c r="AF227" i="331" s="1"/>
  <c r="AN196" i="330"/>
  <c r="AM5" i="331"/>
  <c r="AM6" i="331"/>
  <c r="AQ48" i="331"/>
  <c r="G55" i="331" a="1"/>
  <c r="G55" i="331" s="1"/>
  <c r="AQ55" i="331"/>
  <c r="AM73" i="331"/>
  <c r="G74" i="331" a="1"/>
  <c r="G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G198" i="331" a="1"/>
  <c r="G198" i="331" s="1"/>
  <c r="AM235" i="331"/>
  <c r="G240" i="331" a="1"/>
  <c r="G240" i="331" s="1"/>
  <c r="AK240" i="331" s="1"/>
  <c r="AF202" i="331" a="1"/>
  <c r="AF202" i="331" s="1"/>
  <c r="AF203" i="331" a="1"/>
  <c r="AF203" i="331" s="1"/>
  <c r="AF207" i="331" a="1"/>
  <c r="AF207" i="331" s="1"/>
  <c r="AF208" i="331" a="1"/>
  <c r="AF208" i="331" s="1"/>
  <c r="AF230" i="331" a="1"/>
  <c r="AF230" i="331" s="1"/>
  <c r="AF233" i="331" a="1"/>
  <c r="AF233" i="331" s="1"/>
  <c r="AK233" i="331" s="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M223" i="331"/>
  <c r="AM228" i="331"/>
  <c r="AM231" i="331"/>
  <c r="AG120" i="331" a="1"/>
  <c r="AG120" i="331" s="1"/>
  <c r="AF149" i="331" a="1"/>
  <c r="AF149" i="331" s="1"/>
  <c r="G197" i="331" a="1"/>
  <c r="G197" i="331" s="1"/>
  <c r="G199" i="331" a="1"/>
  <c r="G199" i="331" s="1"/>
  <c r="G222" i="331" a="1"/>
  <c r="G222" i="331" s="1"/>
  <c r="G223" i="331" a="1"/>
  <c r="G223" i="331" s="1"/>
  <c r="G227" i="331" a="1"/>
  <c r="G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G21" i="331" a="1"/>
  <c r="AG21" i="331" s="1"/>
  <c r="AM26" i="331"/>
  <c r="AQ26"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G87" i="331" a="1"/>
  <c r="G87" i="331" s="1"/>
  <c r="AQ95" i="331"/>
  <c r="AM95" i="331"/>
  <c r="AM46" i="331"/>
  <c r="AQ46" i="331"/>
  <c r="G95" i="331" a="1"/>
  <c r="G95" i="331" s="1"/>
  <c r="AQ94" i="331"/>
  <c r="AM94" i="331"/>
  <c r="AM42" i="331"/>
  <c r="AQ42" i="331"/>
  <c r="AM54" i="331"/>
  <c r="G54" i="331" a="1"/>
  <c r="G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G24" i="331" a="1"/>
  <c r="AG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Q147" i="331"/>
  <c r="AM147" i="331"/>
  <c r="AF125" i="331" a="1"/>
  <c r="AF125" i="331" s="1"/>
  <c r="AG125" i="331" a="1"/>
  <c r="AG125" i="331" s="1"/>
  <c r="G72" i="331" a="1"/>
  <c r="G72" i="331" s="1"/>
  <c r="G80" i="331" a="1"/>
  <c r="G80" i="331" s="1"/>
  <c r="G88" i="331" a="1"/>
  <c r="G88" i="331" s="1"/>
  <c r="G96" i="331" a="1"/>
  <c r="G96" i="331" s="1"/>
  <c r="AQ104" i="331"/>
  <c r="AQ107" i="331"/>
  <c r="AM107" i="331"/>
  <c r="G112" i="331" a="1"/>
  <c r="G112" i="331" s="1"/>
  <c r="AQ112" i="331"/>
  <c r="AF116" i="331" a="1"/>
  <c r="AF116" i="331" s="1"/>
  <c r="AQ119" i="331"/>
  <c r="AM119" i="331"/>
  <c r="AQ130" i="331"/>
  <c r="AM130" i="331"/>
  <c r="G130" i="331" a="1"/>
  <c r="G130" i="331" s="1"/>
  <c r="AQ131" i="331"/>
  <c r="AM131" i="331"/>
  <c r="AQ138" i="331"/>
  <c r="AM138" i="331"/>
  <c r="G138" i="331" a="1"/>
  <c r="G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M120" i="331"/>
  <c r="AF112" i="331" a="1"/>
  <c r="AF112" i="331" s="1"/>
  <c r="AQ126" i="331"/>
  <c r="AM126" i="331"/>
  <c r="G126" i="331" a="1"/>
  <c r="G126" i="331" s="1"/>
  <c r="AQ143" i="331"/>
  <c r="AM143" i="331"/>
  <c r="AG107" i="331" a="1"/>
  <c r="AG107" i="331" s="1"/>
  <c r="AK107" i="331" s="1"/>
  <c r="AM110"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G162" i="331" a="1"/>
  <c r="G162" i="331" s="1"/>
  <c r="AG168" i="331" a="1"/>
  <c r="AG168" i="331" s="1"/>
  <c r="AF168" i="331" a="1"/>
  <c r="AF168" i="331" s="1"/>
  <c r="AG201" i="331" a="1"/>
  <c r="AG201" i="331" s="1"/>
  <c r="AF201" i="331" a="1"/>
  <c r="AF201" i="331" s="1"/>
  <c r="AQ210" i="331"/>
  <c r="AM210" i="331"/>
  <c r="G210" i="331" a="1"/>
  <c r="G210" i="331" s="1"/>
  <c r="AQ182" i="331"/>
  <c r="AM182" i="331"/>
  <c r="G182" i="331" a="1"/>
  <c r="G182" i="331" s="1"/>
  <c r="G142" i="331" a="1"/>
  <c r="G142" i="331" s="1"/>
  <c r="AM142" i="331"/>
  <c r="G146" i="331" a="1"/>
  <c r="G146" i="331" s="1"/>
  <c r="AM146" i="331"/>
  <c r="G150" i="331" a="1"/>
  <c r="G150" i="331" s="1"/>
  <c r="AM150" i="331"/>
  <c r="G154" i="331" a="1"/>
  <c r="G154" i="331" s="1"/>
  <c r="AM154" i="331"/>
  <c r="AG158" i="331" a="1"/>
  <c r="AG158" i="331" s="1"/>
  <c r="AQ166" i="331"/>
  <c r="AM166" i="331"/>
  <c r="G166" i="331" a="1"/>
  <c r="G166" i="331" s="1"/>
  <c r="AG173" i="331" a="1"/>
  <c r="AG173" i="331" s="1"/>
  <c r="AK181" i="331"/>
  <c r="AG226" i="331" a="1"/>
  <c r="AG226" i="331" s="1"/>
  <c r="AF226" i="331" a="1"/>
  <c r="AF226" i="331" s="1"/>
  <c r="AG156" i="331" a="1"/>
  <c r="AG156" i="331" s="1"/>
  <c r="AG206" i="331" a="1"/>
  <c r="AG206" i="331" s="1"/>
  <c r="AF206" i="331" a="1"/>
  <c r="AF206" i="331" s="1"/>
  <c r="AG231" i="331" a="1"/>
  <c r="AG231" i="331" s="1"/>
  <c r="AF231" i="331" a="1"/>
  <c r="AF231" i="331" s="1"/>
  <c r="AG159" i="331" a="1"/>
  <c r="AG159" i="331" s="1"/>
  <c r="AG211" i="331" a="1"/>
  <c r="AG211" i="331" s="1"/>
  <c r="AF211" i="331" a="1"/>
  <c r="AF211" i="331" s="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F187" i="331" a="1"/>
  <c r="AF187" i="331" s="1"/>
  <c r="AK187" i="331" s="1"/>
  <c r="G190" i="331" a="1"/>
  <c r="G190" i="331" s="1"/>
  <c r="AK190" i="331" s="1"/>
  <c r="AM190" i="331"/>
  <c r="AF215" i="331" a="1"/>
  <c r="AF215" i="331" s="1"/>
  <c r="G218" i="331" a="1"/>
  <c r="G218" i="331" s="1"/>
  <c r="AM218" i="331"/>
  <c r="AF235" i="331" a="1"/>
  <c r="AF235" i="331" s="1"/>
  <c r="AK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G186" i="331" a="1"/>
  <c r="G186" i="331" s="1"/>
  <c r="AM186" i="331"/>
  <c r="AF196" i="331" a="1"/>
  <c r="AF196" i="331" s="1"/>
  <c r="AF204" i="331" a="1"/>
  <c r="AF204" i="331" s="1"/>
  <c r="AK204" i="331" s="1"/>
  <c r="G214" i="331" a="1"/>
  <c r="G214" i="331" s="1"/>
  <c r="AK214" i="331" s="1"/>
  <c r="AM214" i="331"/>
  <c r="AF224" i="331" a="1"/>
  <c r="AF224" i="331" s="1"/>
  <c r="G234" i="331" a="1"/>
  <c r="G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AK210" i="331" l="1"/>
  <c r="AK157" i="331"/>
  <c r="L16" i="391"/>
  <c r="L10" i="391"/>
  <c r="B26" i="391"/>
  <c r="L11" i="391"/>
  <c r="B27" i="391"/>
  <c r="AK133" i="331"/>
  <c r="AK130" i="331"/>
  <c r="AK237" i="331"/>
  <c r="AK75" i="331"/>
  <c r="AK154" i="331"/>
  <c r="AK155" i="331"/>
  <c r="AK169" i="331"/>
  <c r="AK67" i="331"/>
  <c r="AK36" i="331"/>
  <c r="AK123" i="331"/>
  <c r="AK183" i="331"/>
  <c r="AK124" i="331"/>
  <c r="AK138" i="331"/>
  <c r="AK48" i="331"/>
  <c r="AK54" i="331"/>
  <c r="AK29" i="331"/>
  <c r="AK196" i="331"/>
  <c r="AK24" i="331"/>
  <c r="AK202" i="331"/>
  <c r="AK74" i="331"/>
  <c r="AK161" i="331"/>
  <c r="AK105" i="331"/>
  <c r="AK234" i="331"/>
  <c r="AK126" i="331"/>
  <c r="AK76" i="331"/>
  <c r="AK159" i="331"/>
  <c r="AK39" i="331"/>
  <c r="AK213" i="331"/>
  <c r="AK104" i="331"/>
  <c r="AK119" i="331"/>
  <c r="AK89" i="331"/>
  <c r="AK158" i="331"/>
  <c r="AK56" i="331"/>
  <c r="AK163" i="331"/>
  <c r="AK88" i="331"/>
  <c r="AK194" i="331"/>
  <c r="AK229" i="331"/>
  <c r="AK221" i="331"/>
  <c r="AK230" i="331"/>
  <c r="AK136" i="331"/>
  <c r="AK6" i="331"/>
  <c r="AK99" i="331"/>
  <c r="AK170" i="331"/>
  <c r="AK178" i="331"/>
  <c r="AK195" i="331"/>
  <c r="AK200" i="331"/>
  <c r="AK219" i="331"/>
  <c r="AK203" i="331"/>
  <c r="AK186" i="331"/>
  <c r="AK144" i="331"/>
  <c r="AK22" i="331"/>
  <c r="AK215" i="331"/>
  <c r="AK192" i="331"/>
  <c r="AK164" i="331"/>
  <c r="AK121" i="331"/>
  <c r="AK227" i="331"/>
  <c r="AK106" i="331"/>
  <c r="AK162" i="331"/>
  <c r="AK10" i="331"/>
  <c r="AK8" i="331"/>
  <c r="AK32" i="331"/>
  <c r="AK205" i="331"/>
  <c r="AK81" i="331"/>
  <c r="AK208" i="331"/>
  <c r="AK23" i="331"/>
  <c r="AK128" i="331"/>
  <c r="AK150" i="331"/>
  <c r="AK11" i="331"/>
  <c r="AK232" i="331"/>
  <c r="AK53" i="331"/>
  <c r="AK171" i="331"/>
  <c r="AK102" i="331"/>
  <c r="AK21" i="331"/>
  <c r="AK122" i="331"/>
  <c r="AK160" i="331"/>
  <c r="AK66" i="331"/>
  <c r="AK14" i="331"/>
  <c r="AK20" i="331"/>
  <c r="AK182" i="331"/>
  <c r="AK114" i="331"/>
  <c r="AK12" i="331"/>
  <c r="AK65" i="331"/>
  <c r="AK199" i="331"/>
  <c r="AK115" i="331"/>
  <c r="AK184" i="331"/>
  <c r="AK15" i="331"/>
  <c r="AK153" i="331"/>
  <c r="AK148" i="33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C27" i="391" l="1"/>
  <c r="L27" i="391" s="1"/>
  <c r="C26" i="391"/>
  <c r="L26" i="391" s="1"/>
  <c r="A226" i="65"/>
  <c r="A46" i="65" l="1"/>
  <c r="A50" i="65" l="1"/>
  <c r="A102" i="65" l="1"/>
  <c r="A120" i="65" l="1"/>
  <c r="A139" i="65" l="1"/>
  <c r="A206" i="65" l="1"/>
  <c r="C1" i="390" a="1"/>
  <c r="C1" i="390" l="1"/>
  <c r="C16" i="390" l="1"/>
  <c r="L16" i="390" s="1"/>
  <c r="C11" i="390"/>
  <c r="L11" i="390" s="1"/>
  <c r="C10" i="390"/>
  <c r="L10" i="390" s="1"/>
  <c r="L1" i="390"/>
  <c r="B27" i="390"/>
  <c r="C27" i="390" s="1"/>
  <c r="B26" i="390"/>
  <c r="C26" i="390" s="1"/>
  <c r="C1" i="389" a="1"/>
  <c r="C1" i="389" l="1"/>
  <c r="C10" i="389" s="1"/>
  <c r="L26" i="392"/>
  <c r="L10" i="392"/>
  <c r="L16" i="392"/>
  <c r="L11" i="392"/>
  <c r="L27" i="392"/>
  <c r="L26" i="390"/>
  <c r="L27" i="390"/>
  <c r="L122" i="390"/>
  <c r="C8" i="390"/>
  <c r="L8" i="390" s="1"/>
  <c r="C9" i="390"/>
  <c r="L9" i="390" s="1"/>
  <c r="C7" i="390" a="1"/>
  <c r="C7" i="390" s="1"/>
  <c r="L4" i="390"/>
  <c r="C16" i="389" l="1"/>
  <c r="L16" i="389" s="1"/>
  <c r="C11" i="389"/>
  <c r="L11" i="389" s="1"/>
  <c r="L1" i="389"/>
  <c r="C8" i="389" s="1"/>
  <c r="L8" i="389" s="1"/>
  <c r="L10" i="389"/>
  <c r="B26" i="389"/>
  <c r="B27" i="389"/>
  <c r="C19" i="390"/>
  <c r="L19" i="390" s="1"/>
  <c r="L7" i="390"/>
  <c r="C7" i="389" l="1" a="1"/>
  <c r="C7" i="389" s="1"/>
  <c r="L7" i="389" s="1"/>
  <c r="C26" i="389"/>
  <c r="L26" i="389" s="1"/>
  <c r="C27" i="389"/>
  <c r="L27" i="389" s="1"/>
  <c r="L102" i="389"/>
  <c r="C9" i="389"/>
  <c r="L9" i="389" s="1"/>
  <c r="L4" i="389"/>
  <c r="C19" i="389" l="1"/>
  <c r="L19" i="389"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AL6" i="2"/>
  <c r="AL7" i="2"/>
  <c r="AL8" i="2"/>
  <c r="AL9" i="2"/>
  <c r="AL10" i="2"/>
  <c r="AL11" i="2"/>
  <c r="AL12" i="2"/>
  <c r="AL13" i="2"/>
  <c r="G188" i="4" s="1"/>
  <c r="B188" i="4" s="1" a="1"/>
  <c r="B188" i="4" s="1"/>
  <c r="AL14" i="2"/>
  <c r="AL15" i="2"/>
  <c r="AL16" i="2"/>
  <c r="AL17" i="2"/>
  <c r="AL18" i="2"/>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AL45" i="2"/>
  <c r="AL46" i="2"/>
  <c r="AL47" i="2"/>
  <c r="AL48" i="2"/>
  <c r="AL49" i="2"/>
  <c r="AL50" i="2"/>
  <c r="AL51" i="2"/>
  <c r="AL52" i="2"/>
  <c r="AL53" i="2"/>
  <c r="AL54" i="2"/>
  <c r="AL55" i="2"/>
  <c r="AL56" i="2"/>
  <c r="AL57" i="2"/>
  <c r="AL58" i="2"/>
  <c r="AL59" i="2"/>
  <c r="AL60" i="2"/>
  <c r="AL61" i="2"/>
  <c r="L1" i="391" s="1"/>
  <c r="AL62" i="2"/>
  <c r="L1" i="392" s="1"/>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AL86" i="2"/>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C7" i="391" l="1" a="1"/>
  <c r="C7" i="391" s="1"/>
  <c r="C8" i="391"/>
  <c r="L8" i="391" s="1"/>
  <c r="L102" i="391"/>
  <c r="L4" i="391"/>
  <c r="C9" i="391"/>
  <c r="L9" i="391" s="1"/>
  <c r="C9" i="392"/>
  <c r="L9" i="392" s="1"/>
  <c r="C8" i="392"/>
  <c r="L8" i="392" s="1"/>
  <c r="C7" i="392" a="1"/>
  <c r="C7" i="392" s="1"/>
  <c r="L4" i="392"/>
  <c r="L75" i="392"/>
  <c r="G16" i="4"/>
  <c r="B16" i="4" s="1" a="1"/>
  <c r="B16" i="4" s="1"/>
  <c r="K16" i="4" s="1"/>
  <c r="L16" i="4" s="1"/>
  <c r="G23" i="4"/>
  <c r="B23" i="4" s="1" a="1"/>
  <c r="B23" i="4" s="1"/>
  <c r="K23" i="4" s="1"/>
  <c r="G17" i="4"/>
  <c r="B17" i="4" s="1" a="1"/>
  <c r="B17" i="4" s="1"/>
  <c r="K17" i="4" s="1"/>
  <c r="L17" i="4" s="1"/>
  <c r="G21" i="4"/>
  <c r="B21" i="4" s="1" a="1"/>
  <c r="B21" i="4" s="1"/>
  <c r="G13" i="4"/>
  <c r="B13" i="4" s="1" a="1"/>
  <c r="B13" i="4" s="1"/>
  <c r="K13" i="4" s="1"/>
  <c r="G19" i="4"/>
  <c r="B19" i="4" s="1" a="1"/>
  <c r="B19" i="4" s="1"/>
  <c r="K19" i="4" s="1"/>
  <c r="L19" i="4" s="1"/>
  <c r="G22" i="4"/>
  <c r="B22" i="4" s="1" a="1"/>
  <c r="B22" i="4" s="1"/>
  <c r="K22" i="4" s="1"/>
  <c r="G12" i="4"/>
  <c r="B12" i="4" s="1" a="1"/>
  <c r="B12" i="4" s="1"/>
  <c r="K12" i="4" s="1"/>
  <c r="L12" i="4" s="1"/>
  <c r="G15" i="4"/>
  <c r="B15" i="4" s="1" a="1"/>
  <c r="B15" i="4" s="1"/>
  <c r="K15" i="4" s="1"/>
  <c r="L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K127" i="4" s="1"/>
  <c r="L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K97" i="4" s="1"/>
  <c r="L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L22" i="4"/>
  <c r="G18" i="4"/>
  <c r="B18" i="4" s="1" a="1"/>
  <c r="B18" i="4" s="1"/>
  <c r="K65" i="4"/>
  <c r="L65" i="4" s="1"/>
  <c r="K81" i="4"/>
  <c r="L81" i="4" s="1"/>
  <c r="G196" i="4"/>
  <c r="B196" i="4" s="1" a="1"/>
  <c r="B196" i="4" s="1"/>
  <c r="K132" i="4"/>
  <c r="L132" i="4" s="1"/>
  <c r="K21" i="4"/>
  <c r="L21" i="4" s="1"/>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C19" i="391" l="1"/>
  <c r="L19" i="391" s="1"/>
  <c r="L7" i="391"/>
  <c r="L7" i="392"/>
  <c r="C19" i="392"/>
  <c r="L19" i="392" s="1"/>
  <c r="A232" i="4"/>
  <c r="D232" i="4" s="1"/>
  <c r="A233" i="3"/>
  <c r="AH206" i="330" s="1"/>
  <c r="AL206" i="330" s="1"/>
  <c r="L23" i="4"/>
  <c r="L13" i="4"/>
  <c r="AK89" i="2"/>
  <c r="E232" i="3"/>
  <c r="L93" i="4"/>
  <c r="L82" i="4"/>
  <c r="L119" i="4"/>
  <c r="AG200" i="332"/>
  <c r="AK200" i="332" s="1"/>
  <c r="H199" i="3"/>
  <c r="AK16" i="2"/>
  <c r="K138" i="4"/>
  <c r="L138" i="4" s="1"/>
  <c r="K197" i="4"/>
  <c r="L197" i="4" s="1"/>
  <c r="K220" i="4"/>
  <c r="L220" i="4" s="1"/>
  <c r="AK193" i="2"/>
  <c r="AK202" i="2"/>
  <c r="L121" i="4"/>
  <c r="L86" i="4"/>
  <c r="L135" i="4"/>
  <c r="L124" i="4"/>
  <c r="L91" i="4"/>
  <c r="L118" i="4"/>
  <c r="L84" i="4"/>
  <c r="L134" i="4"/>
  <c r="L123" i="4"/>
  <c r="L111" i="4"/>
  <c r="L90" i="4"/>
  <c r="L133" i="4"/>
  <c r="L96" i="4"/>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E232" i="4"/>
  <c r="G197" i="3"/>
  <c r="E232" i="1"/>
  <c r="A233" i="1"/>
  <c r="A233" i="4" l="1"/>
  <c r="D233" i="4" s="1"/>
  <c r="E233" i="3"/>
  <c r="G232" i="4"/>
  <c r="B232" i="4" s="1" a="1"/>
  <c r="B232" i="4" s="1"/>
  <c r="K232" i="4" s="1"/>
  <c r="L232" i="4" s="1"/>
  <c r="H232" i="4"/>
  <c r="F232" i="4" s="1"/>
  <c r="D233" i="3"/>
  <c r="C233" i="3" s="1"/>
  <c r="I232" i="4"/>
  <c r="AG206" i="332"/>
  <c r="AK206" i="332" s="1"/>
  <c r="A234" i="3"/>
  <c r="AH215" i="330" s="1"/>
  <c r="AL215" i="330" s="1"/>
  <c r="K231" i="4"/>
  <c r="L231" i="4" s="1"/>
  <c r="H233" i="4"/>
  <c r="F233" i="4" s="1"/>
  <c r="G233" i="4"/>
  <c r="B233" i="4" s="1" a="1"/>
  <c r="B233"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B233" i="3" a="1"/>
  <c r="B233" i="3" s="1"/>
  <c r="C232" i="1" a="1"/>
  <c r="C232" i="1" s="1"/>
  <c r="B232" i="1" s="1"/>
  <c r="E233" i="1"/>
  <c r="A234" i="1"/>
  <c r="AG215" i="332" l="1"/>
  <c r="AK215" i="332" s="1"/>
  <c r="E234" i="3"/>
  <c r="D234" i="3"/>
  <c r="B234" i="3" s="1" a="1"/>
  <c r="B234" i="3" s="1"/>
  <c r="A235" i="3"/>
  <c r="AG4" i="332"/>
  <c r="AK4" i="332" s="1"/>
  <c r="AH4" i="330"/>
  <c r="AL4" i="330" s="1"/>
  <c r="K233" i="4"/>
  <c r="L233" i="4"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C234" i="3"/>
  <c r="A236" i="3"/>
  <c r="AG15" i="332" s="1"/>
  <c r="AK15" i="332" s="1"/>
  <c r="E235" i="3"/>
  <c r="D235" i="3"/>
  <c r="G233" i="3"/>
  <c r="H233" i="3" s="1"/>
  <c r="I232" i="1"/>
  <c r="J232" i="1" s="1"/>
  <c r="C233" i="1" a="1"/>
  <c r="C233" i="1" s="1"/>
  <c r="B233" i="1" s="1"/>
  <c r="E234" i="1"/>
  <c r="A235" i="1"/>
  <c r="AH15" i="330" l="1"/>
  <c r="AL15" i="330" s="1"/>
  <c r="K234" i="4"/>
  <c r="L234" i="4" s="1"/>
  <c r="H235" i="4"/>
  <c r="F235" i="4" s="1"/>
  <c r="G235" i="4"/>
  <c r="B235" i="4" s="1" a="1"/>
  <c r="B235" i="4" s="1"/>
  <c r="A236" i="4"/>
  <c r="D236" i="4" s="1"/>
  <c r="E235" i="4"/>
  <c r="I235" i="4"/>
  <c r="A237" i="3"/>
  <c r="AG49" i="332" s="1"/>
  <c r="AK49" i="332" s="1"/>
  <c r="E236" i="3"/>
  <c r="D236" i="3"/>
  <c r="C235"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765A29FE-9787-485F-801B-F93FDBFFF6A9}">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A3986BC8-6563-490E-A6C8-DF7A28640475}">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15E9223-8A1D-46D2-AD31-26DA1EACD246}">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EF01A2-9D6B-4EB7-B8D0-264939AE9B78}">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<sst xmlns="http://schemas.openxmlformats.org/spreadsheetml/2006/main" count="42137" uniqueCount="2211">
  <si>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</si>
  <si>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</si>
  <si>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</si>
  <si>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</si>
  <si>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</si>
  <si>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</si>
  <si>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</si>
  <si>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</si>
  <si>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</si>
  <si>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</si>
  <si>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</si>
  <si>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</si>
  <si>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</si>
  <si>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</si>
  <si>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</si>
  <si>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</si>
  <si>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</si>
  <si>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</si>
  <si>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</si>
  <si>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</si>
  <si>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</si>
  <si>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</si>
  <si>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</si>
  <si>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</si>
  <si>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</si>
  <si>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</si>
  <si>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</si>
  <si>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</si>
  <si>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</si>
  <si>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</si>
  <si>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</si>
  <si>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</si>
  <si>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</si>
  <si>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</si>
  <si>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</si>
  <si>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</si>
  <si>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</si>
  <si>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</si>
  <si>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</si>
  <si>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</si>
  <si>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</si>
  <si>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</si>
  <si>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</si>
  <si>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</si>
  <si>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</si>
  <si>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</si>
  <si>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</si>
  <si>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</si>
  <si>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</si>
  <si>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</si>
  <si>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</si>
  <si>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</si>
  <si>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</si>
  <si>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</si>
  <si>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</si>
  <si>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</si>
  <si>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</si>
  <si>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</si>
  <si>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</si>
  <si>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</si>
  <si>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</si>
  <si>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</si>
  <si>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</si>
  <si>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</si>
  <si>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</si>
  <si>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</si>
  <si>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</si>
  <si>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</si>
  <si>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</si>
  <si>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</si>
  <si>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</si>
  <si>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</si>
  <si>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</si>
  <si>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</si>
  <si>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</si>
  <si>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</si>
  <si>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</si>
  <si>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</si>
  <si>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</si>
  <si>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</si>
  <si>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</si>
  <si>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</si>
  <si>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</si>
  <si>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</si>
  <si>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</si>
  <si>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</si>
  <si>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</si>
  <si>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</si>
  <si>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</si>
  <si>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</si>
  <si>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</si>
  <si>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</si>
  <si>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</si>
  <si>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</si>
  <si>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</si>
  <si>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</si>
  <si>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</si>
  <si>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</si>
  <si>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</si>
  <si>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</si>
  <si>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</si>
  <si>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</si>
  <si>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</si>
  <si>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</si>
  <si>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</si>
  <si>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</si>
  <si>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</si>
  <si>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</si>
  <si>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</si>
  <si>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</si>
  <si>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</si>
  <si>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</si>
  <si>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</si>
  <si>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</si>
  <si>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</si>
  <si>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</si>
  <si>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</si>
  <si>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</si>
  <si>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</si>
  <si>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</si>
  <si>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</si>
  <si>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</si>
  <si>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</si>
  <si>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</si>
  <si>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</si>
  <si>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</si>
  <si>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</si>
  <si>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</si>
  <si>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</si>
  <si>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</si>
  <si>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</si>
  <si>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</si>
  <si>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</si>
  <si>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</si>
  <si>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</si>
  <si>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</si>
  <si>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</si>
  <si>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</si>
  <si>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</si>
  <si>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</si>
  <si>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</si>
  <si>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</si>
  <si>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</si>
  <si>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</si>
  <si>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</si>
  <si>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</si>
  <si>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</si>
  <si>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</si>
  <si>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</si>
  <si>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</si>
  <si>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</si>
  <si>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</si>
  <si>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</si>
  <si>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</si>
  <si>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</si>
  <si>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</si>
  <si>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</si>
  <si>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</si>
  <si>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</si>
  <si>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</si>
  <si>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</si>
  <si>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</si>
  <si>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</si>
  <si>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</si>
  <si>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</si>
  <si>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</si>
  <si>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</si>
  <si>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</si>
  <si>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</si>
  <si>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</si>
  <si>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</si>
  <si>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</si>
  <si>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</si>
  <si>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</si>
  <si>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</si>
  <si>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</si>
  <si>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</si>
  <si>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</si>
  <si>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</si>
  <si>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</si>
  <si>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</si>
  <si>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</si>
  <si>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</si>
  <si>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</si>
  <si>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</si>
  <si>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</si>
  <si>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</si>
  <si>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</si>
  <si>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</si>
  <si>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</si>
  <si>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</si>
  <si>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</si>
  <si>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</si>
  <si>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</si>
  <si>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</si>
  <si>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</si>
  <si>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</si>
  <si>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</si>
  <si>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</si>
  <si>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</si>
  <si>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</si>
  <si>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</si>
  <si>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</si>
  <si>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</si>
  <si>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</si>
  <si>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</si>
  <si>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</si>
  <si>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</si>
  <si>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</si>
  <si>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</si>
  <si>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</si>
  <si>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</si>
  <si>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</si>
  <si>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</si>
  <si>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LA ASCENSIÓN</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</si>
  <si>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</si>
  <si>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</si>
  <si>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</si>
  <si>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</si>
  <si>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</si>
  <si>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</si>
  <si>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</si>
  <si>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</si>
  <si>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</si>
  <si>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</si>
  <si>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</si>
  <si>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</si>
  <si>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</si>
  <si>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</si>
  <si>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</si>
  <si>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</si>
  <si>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</si>
  <si>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</si>
  <si>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</si>
  <si>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</si>
  <si>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</si>
  <si>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</si>
  <si>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</si>
  <si>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</si>
  <si>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</si>
  <si>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</si>
  <si>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</si>
  <si>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</si>
  <si>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</si>
  <si>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</si>
  <si>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</si>
  <si>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</si>
  <si>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</si>
  <si>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</si>
  <si>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</si>
  <si>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</si>
  <si>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</si>
  <si>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</si>
  <si>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</si>
  <si>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</si>
  <si>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</si>
  <si>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</si>
  <si>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</si>
  <si>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</si>
  <si>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</si>
  <si>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</si>
  <si>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</si>
  <si>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</si>
  <si>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</si>
  <si>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</si>
  <si>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</si>
  <si>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</si>
  <si>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</si>
  <si>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</si>
  <si>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</si>
  <si>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</si>
  <si>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</si>
  <si>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</si>
  <si>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</si>
  <si>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</si>
  <si>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</si>
  <si>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</si>
  <si>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</si>
  <si>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</si>
  <si>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</si>
  <si>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</si>
  <si>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</si>
  <si>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</si>
  <si>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</si>
  <si>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</si>
  <si>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</si>
  <si>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</si>
  <si>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</si>
  <si>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</si>
  <si>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</si>
  <si>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</si>
  <si>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</si>
  <si>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</si>
  <si>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</si>
  <si>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</si>
  <si>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</si>
  <si>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</si>
  <si>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</si>
  <si>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</si>
  <si>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</si>
  <si>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</si>
  <si>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</si>
  <si>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</si>
  <si>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</si>
  <si>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</si>
  <si>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</si>
  <si>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</si>
  <si>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</si>
  <si>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</si>
  <si>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</si>
  <si>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</si>
  <si>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</si>
  <si>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</si>
  <si>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</si>
  <si>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</si>
  <si>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</si>
  <si>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</si>
  <si>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</si>
  <si>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</si>
  <si>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</si>
  <si>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</si>
  <si>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</si>
  <si>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</si>
  <si>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</si>
  <si>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</si>
  <si>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</si>
  <si>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</si>
  <si>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</si>
  <si>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</si>
  <si>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</si>
  <si>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</si>
  <si>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</si>
  <si>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</si>
  <si>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</si>
  <si>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</si>
  <si>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</si>
  <si>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</si>
  <si>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</si>
  <si>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</si>
  <si>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</si>
  <si>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</si>
  <si>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</si>
  <si>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</si>
  <si>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</si>
  <si>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</si>
  <si>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</si>
  <si>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</si>
  <si>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</si>
  <si>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</si>
  <si>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</si>
  <si>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</si>
  <si>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</si>
  <si>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</si>
  <si>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</si>
  <si>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</si>
  <si>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</si>
  <si>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</si>
  <si>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</si>
  <si>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</si>
  <si>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</si>
  <si>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</si>
  <si>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</si>
  <si>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</si>
  <si>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</si>
  <si>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</si>
  <si>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</si>
  <si>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</si>
  <si>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</si>
  <si>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</si>
  <si>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</si>
  <si>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</si>
  <si>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</si>
  <si>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</si>
  <si>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</si>
  <si>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</si>
  <si>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</si>
  <si>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</si>
  <si>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</si>
  <si>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</si>
  <si>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</si>
  <si>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</si>
  <si>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</si>
  <si>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</si>
  <si>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</si>
  <si>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</si>
  <si>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</si>
  <si>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</si>
  <si>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</si>
  <si>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</si>
  <si>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</si>
  <si>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</si>
  <si>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</si>
  <si>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</si>
  <si>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</si>
  <si>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</si>
  <si>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</si>
  <si>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</si>
  <si>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</si>
  <si>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</si>
  <si>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</si>
  <si>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</si>
  <si>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</si>
  <si>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</si>
  <si>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</si>
  <si>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</si>
  <si>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</si>
  <si>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</si>
  <si>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</si>
  <si>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</si>
  <si>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</si>
  <si>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</si>
  <si>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</si>
  <si>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</si>
  <si>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</si>
  <si>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</si>
  <si>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</si>
  <si>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</si>
  <si>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</si>
  <si>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</si>
  <si>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</si>
  <si>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</si>
  <si>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</si>
  <si>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</si>
  <si>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</si>
  <si>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</si>
  <si>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</si>
  <si>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</si>
  <si>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</si>
  <si>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</si>
  <si>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</si>
  <si>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</si>
  <si>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</si>
  <si>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</si>
  <si>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</si>
  <si>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</si>
  <si>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</si>
  <si>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</si>
  <si>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</si>
  <si>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</si>
  <si>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</si>
  <si>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</si>
  <si>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</si>
  <si>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</si>
  <si>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</si>
  <si>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</si>
  <si>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</si>
  <si>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</si>
  <si>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</si>
  <si>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</si>
  <si>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</si>
  <si>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</si>
  <si>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</si>
  <si>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</si>
  <si>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</si>
  <si>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</si>
  <si>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</si>
  <si>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</si>
  <si>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</si>
  <si>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</si>
  <si>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</si>
  <si>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</si>
  <si>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</si>
  <si>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</si>
  <si>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</si>
  <si>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</si>
  <si>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</si>
  <si>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</si>
  <si>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</si>
  <si>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</si>
  <si>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</si>
  <si>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</si>
  <si>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</si>
  <si>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</si>
  <si>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</si>
  <si>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</si>
  <si>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</si>
  <si>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</si>
  <si>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</si>
  <si>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</si>
  <si>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</si>
  <si>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</si>
  <si>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</si>
  <si>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</si>
  <si>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</si>
  <si>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</si>
  <si>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</si>
  <si>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</si>
  <si>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</si>
  <si>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</si>
  <si>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</si>
  <si>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</si>
  <si>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</si>
  <si>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</si>
  <si>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</si>
  <si>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</si>
  <si>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</si>
  <si>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</si>
  <si>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</si>
  <si>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</si>
  <si>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</si>
  <si>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</si>
  <si>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</si>
  <si>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</si>
  <si>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</si>
  <si>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</si>
  <si>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</si>
  <si>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</si>
  <si>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</si>
  <si>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</si>
  <si>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</si>
  <si>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</si>
  <si>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</si>
  <si>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</si>
  <si>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</si>
  <si>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</si>
  <si>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</si>
  <si>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</si>
  <si>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</si>
  <si>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</si>
  <si>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</si>
  <si>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</si>
  <si>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</si>
  <si>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</si>
  <si>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</si>
  <si>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</si>
  <si>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</si>
  <si>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</si>
  <si>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</si>
  <si>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</si>
  <si>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</si>
  <si>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</si>
  <si>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</si>
  <si>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</si>
  <si>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</si>
  <si>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</si>
  <si>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</si>
  <si>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</si>
  <si>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</si>
  <si>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</si>
  <si>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</si>
  <si>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</si>
  <si>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</si>
  <si>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</si>
  <si>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</si>
  <si>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</si>
  <si>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</si>
  <si>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</si>
  <si>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</si>
  <si>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</si>
  <si>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</si>
  <si>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</si>
  <si>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</si>
  <si>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</si>
  <si>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</si>
  <si>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</si>
  <si>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</si>
  <si>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</si>
  <si>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</si>
  <si>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</si>
  <si>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</si>
  <si>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</si>
  <si>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</si>
  <si>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</si>
  <si>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</si>
  <si>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</si>
  <si>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</si>
  <si>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</si>
  <si>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</si>
  <si>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</si>
  <si>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</si>
  <si>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</si>
  <si>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</si>
  <si>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</si>
  <si>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</si>
  <si>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</si>
  <si>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</si>
  <si>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</si>
  <si>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</si>
  <si>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</si>
  <si>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</si>
  <si>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</si>
  <si>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</si>
  <si>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</si>
  <si>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</si>
  <si>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</si>
  <si>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</si>
  <si>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</si>
  <si>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</si>
  <si>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</si>
  <si>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</si>
  <si>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</si>
  <si>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</si>
  <si>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</si>
  <si>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</si>
  <si>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</si>
  <si>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</si>
  <si>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</si>
  <si>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</si>
  <si>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</si>
  <si>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</si>
  <si>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</si>
  <si>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</si>
  <si>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</si>
  <si>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</si>
  <si>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</si>
  <si>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</si>
  <si>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</si>
  <si>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</si>
  <si>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</si>
  <si>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</si>
  <si>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</si>
  <si>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</si>
  <si>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</si>
  <si>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</si>
  <si>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</si>
  <si>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</si>
  <si>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</si>
  <si>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</si>
  <si>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</si>
  <si>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</si>
  <si>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</si>
  <si>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</si>
  <si>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</si>
  <si>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</si>
  <si>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</si>
  <si>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</si>
  <si>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</si>
  <si>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</si>
  <si>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</si>
  <si>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</si>
  <si>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</si>
  <si>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</si>
  <si>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</si>
  <si>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</si>
  <si>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</si>
  <si>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</si>
  <si>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</si>
  <si>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</si>
  <si>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</si>
  <si>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</si>
  <si>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</si>
  <si>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</si>
  <si>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</si>
  <si>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</si>
  <si>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</si>
  <si>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</si>
  <si>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</si>
  <si>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</si>
  <si>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</si>
  <si>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</si>
  <si>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</si>
  <si>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</si>
  <si>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</si>
  <si>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</si>
  <si>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</si>
  <si>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</si>
  <si>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</si>
  <si>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</si>
  <si>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</si>
  <si>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</si>
  <si>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</si>
  <si>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</si>
  <si>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</si>
  <si>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</si>
  <si>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</si>
  <si>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</si>
  <si>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</si>
  <si>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</si>
  <si>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</si>
  <si>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</si>
  <si>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</si>
  <si>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</si>
  <si>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</si>
  <si>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</si>
  <si>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</si>
  <si>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</si>
  <si>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</si>
  <si>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</si>
  <si>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</si>
  <si>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</si>
  <si>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</si>
  <si>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</si>
  <si>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</si>
  <si>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</si>
  <si>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</si>
  <si>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</si>
  <si>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</si>
  <si>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</si>
  <si>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</si>
  <si>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</si>
  <si>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</si>
  <si>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</si>
  <si>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</si>
  <si>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</si>
  <si>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</si>
  <si>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</si>
  <si>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</si>
  <si>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</si>
  <si>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</si>
  <si>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</si>
  <si>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</si>
  <si>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</si>
  <si>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</si>
  <si>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</si>
  <si>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</si>
  <si>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</si>
  <si>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</si>
  <si>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</si>
  <si>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</si>
  <si>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</si>
  <si>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</si>
  <si>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</si>
  <si>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</si>
  <si>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</si>
  <si>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</si>
  <si>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</si>
  <si>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</si>
  <si>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</si>
  <si>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</si>
  <si>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</si>
  <si>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</si>
  <si>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</si>
  <si>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</si>
  <si>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</si>
  <si>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</si>
  <si>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</si>
  <si>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</si>
  <si>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</si>
  <si>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</si>
  <si>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</si>
  <si>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</si>
  <si>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</si>
  <si>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</si>
  <si>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</si>
  <si>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</si>
  <si>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</si>
  <si>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</si>
  <si>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</si>
  <si>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</si>
  <si>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</si>
  <si>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</si>
  <si>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</si>
  <si>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</si>
  <si>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</si>
  <si>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</si>
  <si>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</si>
  <si>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</si>
  <si>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</si>
  <si>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</si>
  <si>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</si>
  <si>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</si>
  <si>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</si>
  <si>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</si>
  <si>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</si>
  <si>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</si>
  <si>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</si>
  <si>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</si>
  <si>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</si>
  <si>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</si>
  <si>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</si>
  <si>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</si>
  <si>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</si>
  <si>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</si>
  <si>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</si>
  <si>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</si>
  <si>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</si>
  <si>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</si>
  <si>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</si>
  <si>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</si>
  <si>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</si>
  <si>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</si>
  <si>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</si>
  <si>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</si>
  <si>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</si>
  <si>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</si>
  <si>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</si>
  <si>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</si>
  <si>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</si>
  <si>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</si>
  <si>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</si>
  <si>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</si>
  <si>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</si>
  <si>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</si>
  <si>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</si>
  <si>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</si>
  <si>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</si>
  <si>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</si>
  <si>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</si>
  <si>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</si>
  <si>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</si>
  <si>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</si>
  <si>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</si>
  <si>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</si>
  <si>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</si>
  <si>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</si>
  <si>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</si>
  <si>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</si>
  <si>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</si>
  <si>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</si>
  <si>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</si>
  <si>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</si>
  <si>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</si>
  <si>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</si>
  <si>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</si>
  <si>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</si>
  <si>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</si>
  <si>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</si>
  <si>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</si>
  <si>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</si>
  <si>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</si>
  <si>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</si>
  <si>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</si>
  <si>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</si>
  <si>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</si>
  <si>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</si>
  <si>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</si>
  <si>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</si>
  <si>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</si>
  <si>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</si>
  <si>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</si>
  <si>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</si>
  <si>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</si>
  <si>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</si>
  <si>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</si>
  <si>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</si>
  <si>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</si>
  <si>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</si>
  <si>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</si>
  <si>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</si>
  <si>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</si>
  <si>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</si>
  <si>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</si>
  <si>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</si>
  <si>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</si>
  <si>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</si>
  <si>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</si>
  <si>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</si>
  <si>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</si>
  <si>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</si>
  <si>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</si>
  <si>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</si>
  <si>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</si>
  <si>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</si>
  <si>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</si>
  <si>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</si>
  <si>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</si>
  <si>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</si>
  <si>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</si>
  <si>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</si>
  <si>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</si>
  <si>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</si>
  <si>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</si>
  <si>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</si>
  <si>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</si>
  <si>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</si>
  <si>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</si>
  <si>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</si>
  <si>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</si>
  <si>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</si>
  <si>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</si>
  <si>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</si>
  <si>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</si>
  <si>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</si>
  <si>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</si>
  <si>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</si>
  <si>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</si>
  <si>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</si>
  <si>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</si>
  <si>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</si>
  <si>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</si>
  <si>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</si>
  <si>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</si>
  <si>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</si>
  <si>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</si>
  <si>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</si>
  <si>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</si>
  <si>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</si>
  <si>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</si>
  <si>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</si>
  <si>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</si>
  <si>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</si>
  <si>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</si>
  <si>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</si>
  <si>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la ascensión</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</si>
  <si>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</si>
  <si>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</si>
  <si>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</si>
  <si>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</si>
  <si>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</si>
  <si>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</si>
  <si>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</si>
  <si>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</si>
  <si>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</si>
  <si>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</si>
  <si>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</si>
  <si>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</si>
  <si>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</si>
  <si>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</si>
  <si>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</si>
  <si>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</si>
  <si>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</si>
  <si>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</si>
  <si>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</si>
  <si>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</si>
  <si>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</si>
  <si>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</si>
  <si>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</si>
  <si>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</si>
  <si>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</si>
  <si>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</si>
  <si>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</si>
  <si>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</si>
  <si>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</si>
  <si>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</si>
  <si>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</si>
  <si>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</si>
  <si>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</si>
  <si>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</si>
  <si>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</si>
  <si>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</si>
  <si>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</si>
  <si>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</si>
  <si>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</si>
  <si>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</si>
  <si>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</si>
  <si>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</si>
  <si>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</si>
  <si>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</si>
  <si>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</si>
  <si>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</si>
  <si>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</si>
  <si>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</si>
  <si>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</si>
  <si>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</si>
  <si>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</si>
  <si>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</si>
  <si>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</si>
  <si>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</si>
  <si>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</si>
  <si>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</si>
  <si>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</si>
  <si>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</si>
  <si>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</si>
  <si>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</si>
  <si>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</si>
  <si>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</si>
  <si>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</si>
  <si>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</si>
  <si>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</si>
  <si>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</si>
  <si>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</si>
  <si>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</si>
  <si>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</si>
  <si>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</si>
  <si>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</si>
  <si>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</si>
  <si>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</si>
  <si>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</si>
  <si>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</si>
  <si>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</si>
  <si>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</si>
  <si>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</si>
  <si>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</si>
  <si>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</si>
  <si>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</si>
  <si>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</si>
  <si>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</si>
  <si>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</si>
  <si>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</si>
  <si>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</si>
  <si>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</si>
  <si>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</si>
  <si>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</si>
  <si>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</si>
  <si>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</si>
  <si>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</si>
  <si>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</si>
  <si>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</si>
  <si>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</si>
  <si>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</si>
  <si>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</si>
  <si>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</si>
  <si>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</si>
  <si>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</si>
  <si>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</si>
  <si>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</si>
  <si>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</si>
  <si>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</si>
  <si>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</si>
  <si>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</si>
  <si>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</si>
  <si>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</si>
  <si>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</si>
  <si>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</si>
  <si>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</si>
  <si>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</si>
  <si>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</si>
  <si>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</si>
  <si>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</si>
  <si>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</si>
  <si>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</si>
  <si>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</si>
  <si>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</si>
  <si>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</si>
  <si>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</si>
  <si>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</si>
  <si>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</si>
  <si>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</si>
  <si>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</si>
  <si>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</si>
  <si>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</si>
  <si>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</si>
  <si>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</si>
  <si>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</si>
  <si>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</si>
  <si>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</si>
  <si>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</si>
  <si>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</si>
  <si>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</si>
  <si>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</si>
  <si>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</si>
  <si>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</si>
  <si>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</si>
  <si>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</si>
  <si>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</si>
  <si>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</si>
  <si>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</si>
  <si>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</si>
  <si>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</si>
  <si>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</si>
  <si>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</si>
  <si>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</si>
  <si>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</si>
  <si>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</si>
  <si>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</si>
  <si>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</si>
  <si>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</si>
  <si>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</si>
  <si>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</si>
  <si>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</si>
  <si>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</si>
  <si>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</si>
  <si>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</si>
  <si>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</si>
  <si>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</si>
  <si>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</si>
  <si>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</si>
  <si>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</si>
  <si>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</si>
  <si>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</si>
  <si>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</si>
  <si>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</si>
  <si>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</si>
  <si>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</si>
  <si>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</si>
  <si>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</si>
  <si>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</si>
  <si>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</si>
  <si>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</si>
  <si>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</si>
  <si>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</si>
  <si>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</si>
  <si>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</si>
  <si>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</si>
  <si>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</si>
  <si>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</si>
  <si>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</si>
  <si>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</si>
  <si>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</si>
  <si>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</si>
  <si>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</si>
  <si>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</si>
  <si>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</si>
  <si>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</si>
  <si>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</si>
  <si>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</si>
  <si>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</si>
  <si>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</si>
  <si>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</si>
  <si>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</si>
  <si>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</si>
  <si>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m</t>
  </si>
  <si>
    <t>Sol</t>
  </si>
  <si>
    <t>Do</t>
  </si>
  <si>
    <t>URL</t>
  </si>
  <si>
    <t>&lt;a href="/cantos/resucito/acorde/a/atisenorsedebelaalabanzaension.html"            align="left" class="fleft"&gt;    &lt;span class="mso1"&gt;arrow_left_alt   &lt;/span&gt;&lt;/a&gt;</t>
  </si>
  <si>
    <t>Indice Backups</t>
  </si>
  <si>
    <t>Codigo Canto</t>
  </si>
  <si>
    <t>Indice Canto</t>
  </si>
  <si>
    <t>PRECATECUMENADO</t>
  </si>
  <si>
    <t>c3</t>
  </si>
  <si>
    <t>CATECUMENADO</t>
  </si>
  <si>
    <t>ELECCIÓN</t>
  </si>
  <si>
    <t>LITÚRGICOS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</si>
  <si>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</si>
  <si>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</si>
  <si>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</si>
  <si>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</si>
  <si>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</si>
  <si>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</si>
  <si>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</si>
  <si>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</si>
  <si>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</si>
  <si>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</si>
  <si>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</si>
  <si>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</si>
  <si>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</si>
  <si>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</si>
  <si>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</si>
  <si>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</si>
  <si>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salmo</t>
  </si>
  <si>
    <t>Find bk2</t>
  </si>
  <si>
    <t>a</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</si>
  <si>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</si>
  <si>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</si>
  <si>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</si>
  <si>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</si>
  <si>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</si>
  <si>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</si>
  <si>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</si>
  <si>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</si>
  <si>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</si>
  <si>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</si>
  <si>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</si>
  <si>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</si>
  <si>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</si>
  <si>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</si>
  <si>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</si>
  <si>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</si>
  <si>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</si>
  <si>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</si>
  <si>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</si>
  <si>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</si>
  <si>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</si>
  <si>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</si>
  <si>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</si>
  <si>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</si>
  <si>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</si>
  <si>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</si>
  <si>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</si>
  <si>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</si>
  <si>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</si>
  <si>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</si>
  <si>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</si>
  <si>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</si>
  <si>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</si>
  <si>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</si>
  <si>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</si>
  <si>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</si>
  <si>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</si>
  <si>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</si>
  <si>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</si>
  <si>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</si>
  <si>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</si>
  <si>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</si>
  <si>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</si>
  <si>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</si>
  <si>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</si>
  <si>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</si>
  <si>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</si>
  <si>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</si>
  <si>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</si>
  <si>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</si>
  <si>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</si>
  <si>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</si>
  <si>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</si>
  <si>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</si>
  <si>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</si>
  <si>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</si>
  <si>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</si>
  <si>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</si>
  <si>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</si>
  <si>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</si>
  <si>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</si>
  <si>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</si>
  <si>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</si>
  <si>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</si>
  <si>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</si>
  <si>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</si>
  <si>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</si>
  <si>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</si>
  <si>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</si>
  <si>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</si>
  <si>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</si>
  <si>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</si>
  <si>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</si>
  <si>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</si>
  <si>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</si>
  <si>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</si>
  <si>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</si>
  <si>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</si>
  <si>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</si>
  <si>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</si>
  <si>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</si>
  <si>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</si>
  <si>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</si>
  <si>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</si>
  <si>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himnodelaascension</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</si>
  <si>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</si>
  <si>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</si>
  <si>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</si>
  <si>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</si>
  <si>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</si>
  <si>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</si>
  <si>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</si>
  <si>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</si>
  <si>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</si>
  <si>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</si>
  <si>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</si>
  <si>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</si>
  <si>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</si>
  <si>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</si>
  <si>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</si>
  <si>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</si>
  <si>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</si>
  <si>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</si>
  <si>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</si>
  <si>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</si>
  <si>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</si>
  <si>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</si>
  <si>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</si>
  <si>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</si>
  <si>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</si>
  <si>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</si>
  <si>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</si>
  <si>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</si>
  <si>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</si>
  <si>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</si>
  <si>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</si>
  <si>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</si>
  <si>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</si>
  <si>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</si>
  <si>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</si>
  <si>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</si>
  <si>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</si>
  <si>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</si>
  <si>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</si>
  <si>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</si>
  <si>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</si>
  <si>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</si>
  <si>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</si>
  <si>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</si>
  <si>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</si>
  <si>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</si>
  <si>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</si>
  <si>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</si>
  <si>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</si>
  <si>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</si>
  <si>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</si>
  <si>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</si>
  <si>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</si>
  <si>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</si>
  <si>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</si>
  <si>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</si>
  <si>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</si>
  <si>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</si>
  <si>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</si>
  <si>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</si>
  <si>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</si>
  <si>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</si>
  <si>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</si>
  <si>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</si>
  <si>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</si>
  <si>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</si>
  <si>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</si>
  <si>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</si>
  <si>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</si>
  <si>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</si>
  <si>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</si>
  <si>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</si>
  <si>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</si>
  <si>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</si>
  <si>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</si>
  <si>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</si>
  <si>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</si>
  <si>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</si>
  <si>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</si>
  <si>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</si>
  <si>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</si>
  <si>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</si>
  <si>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</si>
  <si>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</si>
  <si>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</si>
  <si>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</si>
  <si>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</si>
  <si>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</si>
  <si>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</si>
  <si>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</si>
  <si>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</si>
  <si>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</si>
  <si>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</si>
  <si>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</si>
  <si>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</si>
  <si>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</si>
  <si>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</si>
  <si>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</si>
  <si>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</si>
  <si>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</si>
  <si>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</si>
  <si>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</si>
  <si>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</si>
  <si>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</si>
  <si>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</si>
  <si>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</si>
  <si>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</si>
  <si>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</si>
  <si>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</si>
  <si>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</si>
  <si>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</si>
  <si>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</si>
  <si>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</si>
  <si>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</si>
  <si>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</si>
  <si>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</si>
  <si>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</si>
  <si>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</si>
  <si>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</si>
  <si>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</si>
  <si>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</si>
  <si>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</si>
  <si>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</si>
  <si>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</si>
  <si>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</si>
  <si>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</si>
  <si>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</si>
  <si>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</si>
  <si>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</si>
  <si>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</si>
  <si>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</si>
  <si>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</si>
  <si>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</si>
  <si>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</si>
  <si>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</si>
  <si>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</si>
  <si>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</si>
  <si>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</si>
  <si>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</si>
  <si>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</si>
  <si>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</si>
  <si>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</si>
  <si>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</si>
  <si>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</si>
  <si>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</si>
  <si>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</si>
  <si>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</si>
  <si>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</si>
  <si>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</si>
  <si>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</si>
  <si>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</si>
  <si>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</si>
  <si>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</si>
  <si>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</si>
  <si>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</si>
  <si>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</si>
  <si>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</si>
  <si>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</si>
  <si>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</si>
  <si>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</si>
  <si>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</si>
  <si>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</si>
  <si>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</si>
  <si>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</si>
  <si>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</si>
  <si>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</si>
  <si>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</si>
  <si>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</si>
  <si>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</si>
  <si>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</si>
  <si>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</si>
  <si>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</si>
  <si>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</si>
  <si>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</si>
  <si>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</si>
  <si>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</si>
  <si>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</si>
  <si>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</si>
  <si>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</si>
  <si>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</si>
  <si>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</si>
  <si>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</si>
  <si>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</si>
  <si>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</si>
  <si>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</si>
  <si>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</si>
  <si>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</si>
  <si>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</si>
  <si>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</si>
  <si>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</si>
  <si>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</si>
  <si>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</si>
  <si>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</si>
  <si>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</si>
  <si>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</si>
  <si>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</si>
  <si>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</si>
  <si>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</si>
  <si>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</si>
  <si>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</si>
  <si>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</si>
  <si>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</si>
  <si>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</si>
  <si>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</si>
  <si>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</si>
  <si>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</si>
  <si>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</si>
  <si>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</si>
  <si>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</si>
  <si>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</si>
  <si>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</si>
  <si>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</si>
  <si>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</si>
  <si>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</si>
  <si>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</si>
  <si>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</si>
  <si>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</si>
  <si>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</si>
  <si>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</si>
  <si>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</si>
  <si>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</si>
  <si>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</si>
  <si>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</si>
  <si>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</si>
  <si>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</si>
  <si>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</si>
  <si>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</si>
  <si>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</si>
  <si>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</si>
  <si>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</si>
  <si>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</si>
  <si>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</si>
  <si>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</si>
  <si>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</si>
  <si>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</si>
  <si>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</si>
  <si>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</si>
  <si>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</si>
  <si>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</si>
  <si>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</si>
  <si>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</si>
  <si>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</si>
  <si>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</si>
  <si>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</si>
  <si>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</si>
  <si>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</si>
  <si>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</si>
  <si>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</si>
  <si>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</si>
  <si>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</si>
  <si>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</si>
  <si>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</si>
  <si>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</si>
  <si>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</si>
  <si>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</si>
  <si>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</si>
  <si>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</si>
  <si>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</si>
  <si>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</si>
  <si>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</si>
  <si>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</si>
  <si>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</si>
  <si>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</si>
  <si>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</si>
  <si>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</si>
  <si>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</si>
  <si>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</si>
  <si>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</si>
  <si>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</si>
  <si>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</si>
  <si>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</si>
  <si>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</si>
  <si>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</si>
  <si>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</si>
  <si>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</si>
  <si>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</si>
  <si>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</si>
  <si>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</si>
  <si>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</si>
  <si>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</si>
  <si>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</si>
  <si>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</si>
  <si>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</si>
  <si>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</si>
  <si>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</si>
  <si>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</si>
  <si>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</si>
  <si>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</si>
  <si>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</si>
  <si>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</si>
  <si>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</si>
  <si>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</si>
  <si>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</si>
  <si>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</si>
  <si>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</si>
  <si>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</si>
  <si>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</si>
  <si>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</si>
  <si>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</si>
  <si>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</si>
  <si>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</si>
  <si>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</si>
  <si>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</si>
  <si>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</si>
  <si>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</si>
  <si>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</si>
  <si>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</si>
  <si>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</si>
  <si>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</si>
  <si>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</si>
  <si>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</si>
  <si>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</si>
  <si>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</si>
  <si>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</si>
  <si>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</si>
  <si>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</si>
  <si>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</si>
  <si>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</si>
  <si>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</si>
  <si>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</si>
  <si>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</si>
  <si>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</si>
  <si>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</si>
  <si>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</si>
  <si>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</si>
  <si>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</si>
  <si>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</si>
  <si>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</si>
  <si>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</si>
  <si>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</si>
  <si>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</si>
  <si>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</si>
  <si>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</si>
  <si>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</si>
  <si>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</si>
  <si>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</si>
  <si>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</si>
  <si>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</si>
  <si>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</si>
  <si>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</si>
  <si>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</si>
  <si>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</si>
  <si>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</si>
  <si>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</si>
  <si>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</si>
  <si>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</si>
  <si>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</si>
  <si>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</si>
  <si>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</si>
  <si>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</si>
  <si>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</si>
  <si>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</si>
  <si>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</si>
  <si>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</si>
  <si>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</si>
  <si>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</si>
  <si>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</si>
  <si>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</si>
  <si>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</si>
  <si>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</si>
  <si>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</si>
  <si>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</si>
  <si>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</si>
  <si>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</si>
  <si>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</si>
  <si>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</si>
  <si>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</si>
  <si>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</si>
  <si>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</si>
  <si>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</si>
  <si>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</si>
  <si>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</si>
  <si>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</si>
  <si>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</si>
  <si>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</si>
  <si>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</si>
  <si>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</si>
  <si>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</si>
  <si>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</si>
  <si>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</si>
  <si>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</si>
  <si>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</si>
  <si>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</si>
  <si>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</si>
  <si>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</si>
  <si>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</si>
  <si>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</si>
  <si>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</si>
  <si>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</si>
  <si>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</si>
  <si>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</si>
  <si>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</si>
  <si>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</si>
  <si>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</si>
  <si>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</si>
  <si>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</si>
  <si>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</si>
  <si>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</si>
  <si>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</si>
  <si>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</si>
  <si>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</si>
  <si>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</si>
  <si>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</si>
  <si>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</si>
  <si>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</si>
  <si>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</si>
  <si>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</si>
  <si>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</si>
  <si>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</si>
  <si>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</si>
  <si>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</si>
  <si>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</si>
  <si>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</si>
  <si>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</si>
  <si>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</si>
  <si>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</si>
  <si>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</si>
  <si>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</si>
  <si>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</si>
  <si>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</si>
  <si>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</si>
  <si>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</si>
  <si>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</si>
  <si>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</si>
  <si>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</si>
  <si>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</si>
  <si>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</si>
  <si>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</si>
  <si>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</si>
  <si>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</si>
  <si>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</si>
  <si>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</si>
  <si>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</si>
  <si>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</si>
  <si>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</si>
  <si>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</si>
  <si>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</si>
  <si>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</si>
  <si>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</si>
  <si>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</si>
  <si>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</si>
  <si>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</si>
  <si>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</si>
  <si>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</si>
  <si>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</si>
  <si>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</si>
  <si>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</si>
  <si>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</si>
  <si>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</si>
  <si>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</si>
  <si>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</si>
  <si>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</si>
  <si>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</si>
  <si>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</si>
  <si>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</si>
  <si>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</si>
  <si>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</si>
  <si>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</si>
  <si>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</si>
  <si>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</si>
  <si>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</si>
  <si>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</si>
  <si>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</si>
  <si>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</si>
  <si>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</si>
  <si>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</si>
  <si>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</si>
  <si>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</si>
  <si>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</si>
  <si>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</si>
  <si>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</si>
  <si>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</si>
  <si>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</si>
  <si>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</si>
  <si>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</si>
  <si>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</si>
  <si>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</si>
  <si>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</si>
  <si>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</si>
  <si>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</si>
  <si>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</si>
  <si>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</si>
  <si>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</si>
  <si>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</si>
  <si>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</si>
  <si>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</si>
  <si>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</si>
  <si>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</si>
  <si>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</si>
  <si>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</si>
  <si>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</si>
  <si>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</si>
  <si>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</si>
  <si>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</si>
  <si>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</si>
  <si>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</si>
  <si>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</si>
  <si>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</si>
  <si>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</si>
  <si>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</si>
  <si>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</si>
  <si>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</si>
  <si>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</si>
  <si>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</si>
  <si>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</si>
  <si>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</si>
  <si>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</si>
  <si>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</si>
  <si>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</si>
  <si>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</si>
  <si>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</si>
  <si>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</si>
  <si>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</si>
  <si>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</si>
  <si>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</si>
  <si>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</si>
  <si>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</si>
  <si>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</si>
  <si>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</si>
  <si>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</si>
  <si>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</si>
  <si>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</si>
  <si>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</si>
  <si>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</si>
  <si>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</si>
  <si>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</si>
  <si>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</si>
  <si>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</si>
  <si>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</si>
  <si>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</si>
  <si>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</si>
  <si>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</si>
  <si>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</si>
  <si>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</si>
  <si>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href="/cantos/resucito/liturgia/plegariaeucaristicaiv1988.html" align="left" class="fleft"&gt;    &lt;span class="mso1"&gt;arrow_left_alt   &lt;/span&gt;&lt;/a&gt;</t>
  </si>
  <si>
    <t>&lt;a href="/cantos/resucito/liturgia/salmodiaparaelevangelio.html" align="right" class="fright"&gt;    &lt;span class="mso1"&gt;arrow_right_alt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</si>
  <si>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</si>
  <si>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</si>
  <si>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</si>
  <si>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</si>
  <si>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</si>
  <si>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</si>
  <si>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</si>
  <si>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</si>
  <si>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</si>
  <si>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</si>
  <si>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</si>
  <si>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</si>
  <si>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</si>
  <si>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</si>
  <si>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</si>
  <si>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</si>
  <si>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</si>
  <si>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</si>
  <si>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</si>
  <si>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</si>
  <si>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</si>
  <si>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</si>
  <si>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</si>
  <si>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</si>
  <si>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</si>
  <si>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</si>
  <si>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</si>
  <si>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</si>
  <si>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</si>
  <si>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</si>
  <si>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</si>
  <si>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</si>
  <si>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</si>
  <si>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</si>
  <si>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</si>
  <si>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</si>
  <si>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</si>
  <si>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</si>
  <si>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</si>
  <si>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</si>
  <si>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</si>
  <si>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</si>
  <si>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</si>
  <si>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</si>
  <si>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</si>
  <si>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</si>
  <si>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</si>
  <si>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</si>
  <si>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</si>
  <si>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</si>
  <si>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</si>
  <si>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</si>
  <si>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</si>
  <si>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</si>
  <si>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</si>
  <si>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</si>
  <si>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</si>
  <si>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</si>
  <si>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</si>
  <si>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</si>
  <si>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</si>
  <si>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</si>
  <si>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</si>
  <si>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</si>
  <si>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</si>
  <si>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</si>
  <si>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</si>
  <si>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</si>
  <si>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</si>
  <si>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</si>
  <si>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</si>
  <si>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</si>
  <si>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</si>
  <si>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</si>
  <si>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</si>
  <si>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</si>
  <si>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</si>
  <si>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</si>
  <si>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</si>
  <si>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</si>
  <si>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</si>
  <si>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t>MARIA, MADRE MÍA</t>
  </si>
  <si>
    <t>1ᵉʳ</t>
  </si>
  <si>
    <t>2ᵒ</t>
  </si>
  <si>
    <t>3ᵉʳ</t>
  </si>
  <si>
    <t>4ᵒ</t>
  </si>
  <si>
    <t>5ᵒ</t>
  </si>
  <si>
    <t>6ᵒ</t>
  </si>
  <si>
    <t>7ᵒ</t>
  </si>
  <si>
    <t>8ᵒ</t>
  </si>
  <si>
    <t>9ᵒ</t>
  </si>
  <si>
    <t>10ᵒ</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</si>
  <si>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</si>
  <si>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</si>
  <si>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</si>
  <si>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</si>
  <si>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</si>
  <si>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</si>
  <si>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Content</t>
  </si>
  <si>
    <t>", content: "</t>
  </si>
  <si>
    <t>Buscador</t>
  </si>
  <si>
    <t>Buscador (fail1)</t>
  </si>
  <si>
    <t>Buscador (fail2)</t>
  </si>
  <si>
    <t xml:space="preserve">   {</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</si>
  <si>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</si>
  <si>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</si>
  <si>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</si>
  <si>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</si>
  <si>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</si>
  <si>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</si>
  <si>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</si>
  <si>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</si>
  <si>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Nueva propiedad para la velocidad de desplazamiento</t>
  </si>
  <si>
    <t>// Contenido del lado izquierdo del canto,</t>
  </si>
  <si>
    <t>✠ «» ♭</t>
  </si>
  <si>
    <t>as</t>
  </si>
  <si>
    <t xml:space="preserve">    ], lder: [</t>
  </si>
  <si>
    <t>PARA OCULTAR CONTENIDO</t>
  </si>
  <si>
    <t xml:space="preserve">    lizq: [</t>
  </si>
  <si>
    <t xml:space="preserve"> </t>
  </si>
  <si>
    <t>// SIGUIENTE CANTO DEBAJO</t>
  </si>
  <si>
    <t>Si</t>
  </si>
  <si>
    <t xml:space="preserve">            { type: "collapsible-block", id: "asamblea_anadie_1", initialState: "collapsed",</t>
  </si>
  <si>
    <t>CONTENIDO PARA OCULTAR</t>
  </si>
  <si>
    <t>List</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</si>
  <si>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</si>
  <si>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tc</t>
  </si>
  <si>
    <t>ta as</t>
  </si>
  <si>
    <t xml:space="preserve">            desktopsmall: { velocidad: 7, incremento: 1 }},   // Para PC</t>
  </si>
  <si>
    <t xml:space="preserve">            desktop: { velocidad: 7, incremento: 1 },   // Para PC</t>
  </si>
  <si>
    <t>╔════════════════════════════════════════════════════════╗</t>
  </si>
  <si>
    <t>╚════════════════════════════════════════════════════════╝  */</t>
  </si>
  <si>
    <t>ASAMBLEA UNO</t>
  </si>
  <si>
    <t>ASAMBLEA DOS</t>
  </si>
  <si>
    <t>ASAMBLEA TRES</t>
  </si>
  <si>
    <t>ASAMBLEA CUATRO</t>
  </si>
  <si>
    <t>ASAMBLEA CISCO</t>
  </si>
  <si>
    <t>ASAMBLEA SEIS</t>
  </si>
  <si>
    <t>ASAMBLEA CIERRE</t>
  </si>
  <si>
    <t>Cuántos bienes nos ha dado el Señor.</t>
  </si>
  <si>
    <t>CUÁNTOS BIENES</t>
  </si>
  <si>
    <t>NOS HA DADO EL SEÑOR.</t>
  </si>
  <si>
    <t>Si Cristo nos hubiera hecho salir de Egipto</t>
  </si>
  <si>
    <t>y no hubiera hecho justicia del Faraón:</t>
  </si>
  <si>
    <t>ESO NOS HABRÍA BASTADO,</t>
  </si>
  <si>
    <t>NOS HABRÍA BASTADO.</t>
  </si>
  <si>
    <t>DAYENÚ,DAYENÚ,DAYENÚ.</t>
  </si>
  <si>
    <t>Si hubiera hecho justicia del Faraón</t>
  </si>
  <si>
    <t>y no nos hubiera librado de todos los ídolos:</t>
  </si>
  <si>
    <t>Si nos hubiera librado de todos los ídolos</t>
  </si>
  <si>
    <t>y no nos hubiera dado todas sus riquezas:</t>
  </si>
  <si>
    <t>Si nos hubiera dado todas sus riquezas</t>
  </si>
  <si>
    <t>y no hubiera abierto el mar para nosotros:</t>
  </si>
  <si>
    <t>Si hubiera abierto el mar para nosotros</t>
  </si>
  <si>
    <t>y no hubiera hundido a nuestros opresores:</t>
  </si>
  <si>
    <t>Si hubiera hundido a nuestros opresores</t>
  </si>
  <si>
    <t>y no nos hubiera abierto un camino en el desierto:</t>
  </si>
  <si>
    <t>Si nos hubiera abierto un camino en el desierto</t>
  </si>
  <si>
    <t>y no nos hubiera nutrido con el pan de la vida:</t>
  </si>
  <si>
    <t>Si nos hubiera nutrido con el pan de la vida</t>
  </si>
  <si>
    <t>y no nos hubiera dado el día del Señor:</t>
  </si>
  <si>
    <t>Si nos hubiera dado el día del Señor</t>
  </si>
  <si>
    <t>y no nos hubiera sellado una nueva Alianza:</t>
  </si>
  <si>
    <t>Si hubiera hecho con nosotros una nueva Alianza</t>
  </si>
  <si>
    <t>y no nos hubiera hecho entrar en su Iglesia:</t>
  </si>
  <si>
    <t>Si nos hubiera hecho entrar en su Iglesia</t>
  </si>
  <si>
    <t>y no hubiera construido en nosotros su templo:</t>
  </si>
  <si>
    <t>Si hubiera construido en nosotros su templo</t>
  </si>
  <si>
    <t>y no lo hubiera llenado de su Santo Espíritu:</t>
  </si>
  <si>
    <t xml:space="preserve"> Mi</t>
  </si>
  <si>
    <t>DAYENÚ, DAYENÚ, DAYENÚ</t>
  </si>
  <si>
    <t>Cuánto más tenemos que dar gracias al Señor.</t>
  </si>
  <si>
    <t>CUÁNTO MÁS TENEMOS</t>
  </si>
  <si>
    <t>QUE DAR GRACIAS AL SEÑOR.</t>
  </si>
  <si>
    <t>Que nos ha hecho salir de Egipto.</t>
  </si>
  <si>
    <t>Que ha hecho justicia del Faraón.</t>
  </si>
  <si>
    <t>Que nos ha librado de todos los enemigo</t>
  </si>
  <si>
    <t>Que nos ha dado todas sus riqueza</t>
  </si>
  <si>
    <t>Que ha abierto el mar para nosotro</t>
  </si>
  <si>
    <t>Que ha hundido a nuestros opresore</t>
  </si>
  <si>
    <t>Que nos ha dado un camino en el desierto.</t>
  </si>
  <si>
    <t>Que nos ha nutrido con el pan de la vida.</t>
  </si>
  <si>
    <t>Que nos ha dado el día del Señor.</t>
  </si>
  <si>
    <t>Que nos ha hecho una nueva Alianza.</t>
  </si>
  <si>
    <t>Que nos ha hecho entrar en su Iglesia.</t>
  </si>
  <si>
    <t>Que ha construido en nosotros su templo.</t>
  </si>
  <si>
    <t>Y lo ha llenado de su Espíritu Santo</t>
  </si>
  <si>
    <t>en el perdón de los pecados.</t>
  </si>
  <si>
    <t>Cristo nuestra Pascua está resucitado.</t>
  </si>
  <si>
    <t>ESTÁ RESUCITADO.</t>
  </si>
  <si>
    <t>Aleluya, aleluya.</t>
  </si>
  <si>
    <t>ALELUYA, ALELUYA.</t>
  </si>
  <si>
    <t>Aleluya, aleluya, aleluya</t>
  </si>
  <si>
    <t>ALELUYA, ALELUYA, ALELUYA.</t>
  </si>
  <si>
    <t>Aleluya, aleluya, aleluya.</t>
  </si>
  <si>
    <t>bis</t>
  </si>
  <si>
    <t>tc r1</t>
  </si>
  <si>
    <t>r1</t>
  </si>
  <si>
    <t>******************</t>
  </si>
  <si>
    <t xml:space="preserve">Abraham </t>
  </si>
  <si>
    <t xml:space="preserve">Aquedah </t>
  </si>
  <si>
    <t xml:space="preserve">Jacob </t>
  </si>
  <si>
    <t xml:space="preserve">Canto de Moisés </t>
  </si>
  <si>
    <t xml:space="preserve">Balaam </t>
  </si>
  <si>
    <t xml:space="preserve">Shemá Israel </t>
  </si>
  <si>
    <t xml:space="preserve">Débora </t>
  </si>
  <si>
    <t xml:space="preserve">Jerusalén reconstruida </t>
  </si>
  <si>
    <t xml:space="preserve">Dichoso el hombre </t>
  </si>
  <si>
    <t xml:space="preserve">Por qué las gentes </t>
  </si>
  <si>
    <t xml:space="preserve">Señor, no me corrijas en tu </t>
  </si>
  <si>
    <t xml:space="preserve">Oh Señor, nuestro Dios </t>
  </si>
  <si>
    <t xml:space="preserve">Si me he refugiado en el </t>
  </si>
  <si>
    <t xml:space="preserve">Hasta cuándo </t>
  </si>
  <si>
    <t xml:space="preserve">El necio piensa que Dios no </t>
  </si>
  <si>
    <t xml:space="preserve">Me enseñarás el camino de </t>
  </si>
  <si>
    <t xml:space="preserve">Al despertar </t>
  </si>
  <si>
    <t xml:space="preserve">Yo te amo, Señor </t>
  </si>
  <si>
    <t xml:space="preserve">Elí, Elí, lamá sabactaní </t>
  </si>
  <si>
    <t xml:space="preserve">El Señor es mi pastor </t>
  </si>
  <si>
    <t xml:space="preserve">Alzaos puertas </t>
  </si>
  <si>
    <t xml:space="preserve">Escóndeme en lo oculto de </t>
  </si>
  <si>
    <t>Te he manifestado mi</t>
  </si>
  <si>
    <t xml:space="preserve">Exultad, justos, en el Señor </t>
  </si>
  <si>
    <t xml:space="preserve">Bendeciré al Señor en todo </t>
  </si>
  <si>
    <t xml:space="preserve">No sufras por los malvados </t>
  </si>
  <si>
    <t xml:space="preserve">He esperado en el Señor </t>
  </si>
  <si>
    <t xml:space="preserve">Como la cierva </t>
  </si>
  <si>
    <t xml:space="preserve">Eres hermoso </t>
  </si>
  <si>
    <t xml:space="preserve">Sube Dios entre </t>
  </si>
  <si>
    <t xml:space="preserve">Misericordia, Dios mío </t>
  </si>
  <si>
    <t>Misericordia mía,</t>
  </si>
  <si>
    <t xml:space="preserve">Oh Dios, por tu nombre </t>
  </si>
  <si>
    <t xml:space="preserve">Quiero cantar </t>
  </si>
  <si>
    <t xml:space="preserve">Oh Dios, tú eres mi Dios </t>
  </si>
  <si>
    <t xml:space="preserve">A ti, Señor, se debe la </t>
  </si>
  <si>
    <t xml:space="preserve">Cantad a Dios </t>
  </si>
  <si>
    <t xml:space="preserve">El Señor anuncia una noticia </t>
  </si>
  <si>
    <t xml:space="preserve">Qué amables son tus </t>
  </si>
  <si>
    <t xml:space="preserve">Sión, madre de todos los </t>
  </si>
  <si>
    <t xml:space="preserve">Viene el Señor </t>
  </si>
  <si>
    <t xml:space="preserve">Si hoy escucháis su voz </t>
  </si>
  <si>
    <t xml:space="preserve">Bendice, alma mía, a Yahveh </t>
  </si>
  <si>
    <t xml:space="preserve">Dice el Señor a mi Señor </t>
  </si>
  <si>
    <t xml:space="preserve">Amo al Señor </t>
  </si>
  <si>
    <t xml:space="preserve">Cantad al Señor </t>
  </si>
  <si>
    <t xml:space="preserve">Este es el día en que actuó </t>
  </si>
  <si>
    <t xml:space="preserve">Llegue hasta tu presencia </t>
  </si>
  <si>
    <t xml:space="preserve">Levanto mis ojos a los </t>
  </si>
  <si>
    <t xml:space="preserve">Por el amor de mis amigos </t>
  </si>
  <si>
    <t xml:space="preserve">Cuando el Señor </t>
  </si>
  <si>
    <t xml:space="preserve">Si el Señor no construye </t>
  </si>
  <si>
    <t xml:space="preserve">Mucho me han perseguido </t>
  </si>
  <si>
    <t xml:space="preserve">De Profundis </t>
  </si>
  <si>
    <t xml:space="preserve">Oh Señor, mi corazón ya </t>
  </si>
  <si>
    <t xml:space="preserve">Cómo es maravilloso </t>
  </si>
  <si>
    <t xml:space="preserve">Mirad qué estupendo </t>
  </si>
  <si>
    <t xml:space="preserve">Qué estupendo, qué alegría </t>
  </si>
  <si>
    <t xml:space="preserve">Aleluya, bendecid al Señor </t>
  </si>
  <si>
    <t xml:space="preserve">Gracias a Yahveh </t>
  </si>
  <si>
    <t xml:space="preserve">Señor, tú me escrutas y </t>
  </si>
  <si>
    <t xml:space="preserve">Te estoy llamando, Señor </t>
  </si>
  <si>
    <t xml:space="preserve">A ti, Señor, en mi clamor </t>
  </si>
  <si>
    <t xml:space="preserve">Tú que eres fiel </t>
  </si>
  <si>
    <t xml:space="preserve">Alabad al Señor en el cielo </t>
  </si>
  <si>
    <t xml:space="preserve">Aleluya,)ilabad al Señor </t>
  </si>
  <si>
    <t xml:space="preserve">El jacal de los pastores </t>
  </si>
  <si>
    <t xml:space="preserve">Como lirio entre los cardos </t>
  </si>
  <si>
    <t xml:space="preserve">La voz de mi amado </t>
  </si>
  <si>
    <t xml:space="preserve">Ven del Líbano </t>
  </si>
  <si>
    <t xml:space="preserve">Me robaste el corazón </t>
  </si>
  <si>
    <t xml:space="preserve">Cuando dormía </t>
  </si>
  <si>
    <t xml:space="preserve">Hermosa eres, amiga mía </t>
  </si>
  <si>
    <t xml:space="preserve">Quién es esta que sube </t>
  </si>
  <si>
    <t xml:space="preserve">Huye, amado mío </t>
  </si>
  <si>
    <t xml:space="preserve">El pueblo que caminaba </t>
  </si>
  <si>
    <t xml:space="preserve">Un retoño brota del tronco </t>
  </si>
  <si>
    <t xml:space="preserve">Gritad jubilosos </t>
  </si>
  <si>
    <t xml:space="preserve">Yahveh, tú eres mi Dios </t>
  </si>
  <si>
    <t xml:space="preserve">Decidle a los de corazón </t>
  </si>
  <si>
    <t xml:space="preserve">Consolad a mi pueblo </t>
  </si>
  <si>
    <t xml:space="preserve">He aquí mi siervo </t>
  </si>
  <si>
    <t xml:space="preserve">Oh cielos, lloved de lo alto </t>
  </si>
  <si>
    <t xml:space="preserve">El Señor me ha dado </t>
  </si>
  <si>
    <t xml:space="preserve">No hay en él parecer </t>
  </si>
  <si>
    <t xml:space="preserve">Yo vengo a reunir </t>
  </si>
  <si>
    <t xml:space="preserve">Me has seducido, Señor </t>
  </si>
  <si>
    <t xml:space="preserve">Siéntate solitario y </t>
  </si>
  <si>
    <t xml:space="preserve">La espada </t>
  </si>
  <si>
    <t xml:space="preserve">Os tomaré de entre las </t>
  </si>
  <si>
    <t xml:space="preserve">Bendito eres, Señor </t>
  </si>
  <si>
    <t xml:space="preserve">Cántico de los tres jóvenes </t>
  </si>
  <si>
    <t>*****************</t>
  </si>
  <si>
    <t xml:space="preserve">Vosotros sois la luz del </t>
  </si>
  <si>
    <t xml:space="preserve">Ninguno puede servir a </t>
  </si>
  <si>
    <t xml:space="preserve">Jesús recorría todas las </t>
  </si>
  <si>
    <t xml:space="preserve">Id y anunciad a mis </t>
  </si>
  <si>
    <t>Ave María 1</t>
  </si>
  <si>
    <t>Ave María 11 (1984)</t>
  </si>
  <si>
    <t xml:space="preserve">El Espíritu del Señor está </t>
  </si>
  <si>
    <t>María, madre de la lglesia</t>
  </si>
  <si>
    <t xml:space="preserve">Oh muerte ¿dónde está tu </t>
  </si>
  <si>
    <t xml:space="preserve">Caritas Christi urget </t>
  </si>
  <si>
    <t xml:space="preserve">A nadie demos ocasión de </t>
  </si>
  <si>
    <t xml:space="preserve">Si habéis resucitado con </t>
  </si>
  <si>
    <t xml:space="preserve">Eres digno de tomar el libro </t>
  </si>
  <si>
    <t>El comb'ate escatológico</t>
  </si>
  <si>
    <t>Alegría, ha nacido el Salvador</t>
  </si>
  <si>
    <t>Bendito sea Dios.</t>
  </si>
  <si>
    <t>Las armas de la luz.</t>
  </si>
  <si>
    <t>*********************</t>
  </si>
  <si>
    <t>Bendición animal</t>
  </si>
  <si>
    <t>Canta, alma mía, a Yahvéh</t>
  </si>
  <si>
    <t>Como oveja que va</t>
  </si>
  <si>
    <t>El, Elí, lama sabactaní</t>
  </si>
  <si>
    <t>Éntrense mis himnos</t>
  </si>
  <si>
    <t>No sufráis por los malvados</t>
  </si>
  <si>
    <t>Por qué las gentes dibujan</t>
  </si>
  <si>
    <t>Sólo en Dios</t>
  </si>
  <si>
    <t>Te he manifestado mi pez de</t>
  </si>
  <si>
    <t>Yahvéh, tú eres mi Dios</t>
  </si>
  <si>
    <t>**********************</t>
  </si>
  <si>
    <t>Aleluya, ya llegó el Reino</t>
  </si>
  <si>
    <t>Oh muerte ¿dónde está tu victoria?</t>
  </si>
  <si>
    <t>Quién es esta que sube del desierto</t>
  </si>
  <si>
    <t>CANTOS A LA VIRGEN</t>
  </si>
  <si>
    <t>***********************</t>
  </si>
  <si>
    <t>Ave María l</t>
  </si>
  <si>
    <t>María de Jasna Góra</t>
  </si>
  <si>
    <t>CANTOS PARA LOS NIÑOS</t>
  </si>
  <si>
    <t>***************************</t>
  </si>
  <si>
    <t>*********</t>
  </si>
  <si>
    <t>Alzaos puertas</t>
  </si>
  <si>
    <t>Tú que eres fiel.</t>
  </si>
  <si>
    <t>PAZ- PRESENTACIÓN DE LAS OFRENDAS</t>
  </si>
  <si>
    <t>***********************************</t>
  </si>
  <si>
    <t>COMUNIÓN CON EL CÁLIZ</t>
  </si>
  <si>
    <t>CANTO FINAL</t>
  </si>
  <si>
    <t>*************</t>
  </si>
  <si>
    <t>De lo profundo a ti grito, Señor:</t>
  </si>
  <si>
    <t>Señor escucha mi voz.</t>
  </si>
  <si>
    <t>¡Estén tus oídos atentos</t>
  </si>
  <si>
    <t>a la voz de mi súplica!</t>
  </si>
  <si>
    <t>DE LO PROFUNDO A TI GRITO, SEÑOR:</t>
  </si>
  <si>
    <t>la</t>
  </si>
  <si>
    <t>SEÑOR ESCUCHA MI VOZ.</t>
  </si>
  <si>
    <t>¡ESTÉN TUS OÍDOS ATENTOS</t>
  </si>
  <si>
    <t>A LA VOZ DE MI SÚPLICA!</t>
  </si>
  <si>
    <t>Si llevas cuentas de los pecados, Señor,</t>
  </si>
  <si>
    <t>¿quién se salvará?, ¿quién se salvará?</t>
  </si>
  <si>
    <t>Mas cerca de ti está el perdón,</t>
  </si>
  <si>
    <t>Ml</t>
  </si>
  <si>
    <t>sólo en ti se encuentra el amor.</t>
  </si>
  <si>
    <t>MAS CERCA DE TI ESTÁ EL PERDÓN,</t>
  </si>
  <si>
    <t>SÓLO EN TI SE ENCUENTRA EL AMOR.</t>
  </si>
  <si>
    <t>tc as</t>
  </si>
  <si>
    <t>Yo espero en el Señor</t>
  </si>
  <si>
    <t>mi alma espera en su palabra;</t>
  </si>
  <si>
    <t>mi alma aguarda al Señor</t>
  </si>
  <si>
    <t>más que el centinela la aurora;</t>
  </si>
  <si>
    <t>Israel espera al Señor</t>
  </si>
  <si>
    <t>más que el centinela espera a la aurora.</t>
  </si>
  <si>
    <t>Porque solo en el Señor está el amor,</t>
  </si>
  <si>
    <t>sólo en él se encuentra el perdón.</t>
  </si>
  <si>
    <t>PORQUE SOLO EN EL SEÑOR ESTÁ EL AMOR,</t>
  </si>
  <si>
    <t>SÓLO EN ÉL SE ENCUENTRA EL PERDÓN.</t>
  </si>
  <si>
    <t>El Señor redime a Israel,</t>
  </si>
  <si>
    <t>EL SEÑOR REDIME A ISRAEL</t>
  </si>
  <si>
    <t>DE TODOS SUS PECADOS.</t>
  </si>
  <si>
    <t>¡Ay!</t>
  </si>
  <si>
    <t>melisma</t>
  </si>
  <si>
    <t>Virgen Maria</t>
  </si>
  <si>
    <t>Fraccion del pan</t>
  </si>
  <si>
    <t>A nadie demos ocasión de</t>
  </si>
  <si>
    <t>Bendito sea Dios (versión Adviento)</t>
  </si>
  <si>
    <t>Canto de los tres jóvenes</t>
  </si>
  <si>
    <t>El necio piensa que Dios no</t>
  </si>
  <si>
    <t>Escóndeme en lo oculto de</t>
  </si>
  <si>
    <t>Este es el día en que actuó</t>
  </si>
  <si>
    <t>Jesús recorría todas las</t>
  </si>
  <si>
    <t>Ninguno puede servir a</t>
  </si>
  <si>
    <t>Oh Dios, por tu nombre</t>
  </si>
  <si>
    <t>Oh Señor, mi corazón ya</t>
  </si>
  <si>
    <t>Señor, tú me escrutas y</t>
  </si>
  <si>
    <t>Si habéis resucitado con</t>
  </si>
  <si>
    <t>Vosotros sois la luz del</t>
  </si>
  <si>
    <t>bendicionanimal</t>
  </si>
  <si>
    <t>cantodelostresjovenes</t>
  </si>
  <si>
    <t>carmen63</t>
  </si>
  <si>
    <t>comoovejaqueva</t>
  </si>
  <si>
    <t>elneciopiensaquediosno</t>
  </si>
  <si>
    <t>escondemeenloocultode</t>
  </si>
  <si>
    <t>esteeseldiaenqueactuo</t>
  </si>
  <si>
    <t>jesusrecorriatodaslas</t>
  </si>
  <si>
    <t>mariadejasnagora</t>
  </si>
  <si>
    <t>ningunopuedeservira</t>
  </si>
  <si>
    <t>ohdiosportunombre</t>
  </si>
  <si>
    <t>ohsenormicorazonya</t>
  </si>
  <si>
    <t>porquelasgentesdibujan</t>
  </si>
  <si>
    <t>senortumeescrutasy</t>
  </si>
  <si>
    <t>soloendios</t>
  </si>
  <si>
    <t>tehemanifestadomipezde</t>
  </si>
  <si>
    <t>vosotrossoislaluzdel</t>
  </si>
  <si>
    <t>Indice 4Canto</t>
  </si>
  <si>
    <t>Categorias (2)</t>
  </si>
  <si>
    <t>Categorias</t>
  </si>
  <si>
    <t>Cantos</t>
  </si>
  <si>
    <t>DAYENÚ2</t>
  </si>
  <si>
    <t>b1</t>
  </si>
  <si>
    <t>Column4</t>
  </si>
  <si>
    <t>Column5</t>
  </si>
  <si>
    <t>Column6</t>
  </si>
  <si>
    <t>Column7</t>
  </si>
  <si>
    <t xml:space="preserve">Aleluya,alabad al Señor </t>
  </si>
  <si>
    <t>Ave María i</t>
  </si>
  <si>
    <t>Ave María ii (1984)</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</si>
  <si>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</si>
  <si>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</si>
  <si>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Column8</t>
  </si>
  <si>
    <t>Column9</t>
  </si>
  <si>
    <t>Categoria1</t>
  </si>
  <si>
    <t>Aclamación</t>
  </si>
  <si>
    <t>Visperas</t>
  </si>
  <si>
    <t>Salmodia</t>
  </si>
  <si>
    <t>=IF([@Column1]=$E1, [@Column1], IF([@Column2]=$E1, [@Column2], IF([@Column3]=$E1, [@Column3], IF([@Column4]=$E1, [@Column4], IF([@Column5]=$E1, [@Column5], IF([@Column6]=$E1, [@Column6], IF([@Column7]=$E1, [@Column7], IF([@Column8]=$E1, [@Column8], IF([@Column9]=$E1, [@Column9], "")))))))))</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</si>
  <si>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</si>
  <si>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</si>
  <si>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A la víctima Pascual</t>
  </si>
  <si>
    <t>&lt;a href="/cantos/resucito/a/alavictimaPascual.html" align="left" class="fleft"&gt;    &lt;span class="mso1"&gt;arrow_left_alt   &lt;/span&gt;&lt;/a&gt;</t>
  </si>
  <si>
    <t>&lt;a href="/cantos/resucito/h/himnodePascua.html" align="right" class="fright"&gt;    &lt;span class="mso1"&gt;arrow_right_alt   &lt;/span&gt;&lt;/a&gt;</t>
  </si>
  <si>
    <t>&lt;a href="/cantos/resucito/h/himnodePascua.html" align="left" class="fleft"&gt;    &lt;span class="mso1"&gt;arrow_left_alt   &lt;/span&gt;&lt;/a&gt;</t>
  </si>
  <si>
    <t>&lt;a href="/cantos/resucito/liturgia/aleluyaPascual.html" align="right" class="fright"&gt;    &lt;span class="mso1"&gt;arrow_right_alt   &lt;/span&gt;&lt;/a&gt;</t>
  </si>
  <si>
    <t>Aleluya Pascual</t>
  </si>
  <si>
    <t>&lt;a href="/cantos/resucito/liturgia/aleluyaPascual.html" align="left" class="fleft"&gt;    &lt;span class="mso1"&gt;arrow_left_alt   &lt;/span&gt;&lt;/a&gt;</t>
  </si>
  <si>
    <t>&lt;a href="/cantos/resucito/liturgia/prefacioparaeltiempoPascual.html" align="right" class="fright"&gt;    &lt;span class="mso1"&gt;arrow_right_alt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</si>
  <si>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</si>
  <si>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</si>
  <si>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href="/cantos/resucito/liturgia/pregonPascual.html" align="left" class="fleft"&gt;    &lt;span class="mso1"&gt;arrow_left_alt   &lt;/span&gt;&lt;/a&gt;</t>
  </si>
  <si>
    <t>"archivo": "/cantos/resucito/a/alavictimaPascual.html"</t>
  </si>
  <si>
    <t>A LA VÍCTIMA PascuaL</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</si>
  <si>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</si>
  <si>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</si>
  <si>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HIMNO DE Pascua</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</si>
  <si>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</si>
  <si>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</si>
  <si>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</si>
  <si>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aleluya Pascual cristo jesús ha resucitado. aleluya.</t>
  </si>
  <si>
    <t>De la liturgia bautismal de la Vigilia Pascual</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</si>
  <si>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</si>
  <si>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</si>
  <si>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</si>
  <si>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</si>
  <si>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</si>
  <si>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</si>
  <si>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</si>
  <si>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alavictimaPascual</t>
  </si>
  <si>
    <t>aleluyaPascual</t>
  </si>
  <si>
    <t>himnodePascua</t>
  </si>
  <si>
    <t>prefacioparaeltiempoPascual</t>
  </si>
  <si>
    <t>pregonPascual</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</si>
  <si>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</si>
  <si>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 xml:space="preserve">Pascua - Pentecostés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</si>
  <si>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</si>
  <si>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CRISTO NUESTRA Pascua</t>
  </si>
  <si>
    <t>&lt;a href="/cantos/resucito/h/himnodeAdviento.html" align="right" class="fright"&gt;    &lt;span class="mso1"&gt;arrow_right_alt   &lt;/span&gt;&lt;/a&gt;</t>
  </si>
  <si>
    <t>&lt;a href="/cantos/resucito/h/himnodeAdviento.html" align="left" class="fleft"&gt;    &lt;span class="mso1"&gt;arrow_left_alt   &lt;/span&gt;&lt;/a&gt;</t>
  </si>
  <si>
    <t>HIMNO DE Adviento</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</si>
  <si>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</si>
  <si>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himnodeAdviento</t>
  </si>
  <si>
    <t>benditoseadios(versionAdviento)</t>
  </si>
  <si>
    <t>&lt;a href="/cantos/resucito/liturgia/prefacioparaAdvientoyNavidad.html" align="right" class="fright"&gt;    &lt;span class="mso1"&gt;arrow_right_alt   &lt;/span&gt;&lt;/a&gt;</t>
  </si>
  <si>
    <t>&lt;a href="/cantos/resucito/liturgia/prefacioparaAdvientoyNavidad.html" align="left" class="fleft"&gt;    &lt;span class="mso1"&gt;arrow_left_alt   &lt;/span&gt;&lt;/a&gt;</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</si>
  <si>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</si>
  <si>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prefacioparaAdvientoyNavidad</t>
  </si>
  <si>
    <t xml:space="preserve">Adviento - Navidad </t>
  </si>
  <si>
    <t xml:space="preserve">Navidad </t>
  </si>
  <si>
    <t>Fracción del Fracción del pan</t>
  </si>
  <si>
    <t>Fracción del pan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</si>
</sst>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5" formatCode="&quot;Cejilla: &quot;General"/>
  </numFmts>
  <fonts count="58" x14ac:knownFonts="1">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8"/>
      <name val="Consolas"/>
      <family val="3"/>
    </font>
    <font>
      <sz val="20"/>
      <color rgb="FF6A9955"/>
      <name val="Consolas"/>
      <family val="3"/>
    </font>
    <font>
      <sz val="18"/>
      <color theme="9"/>
      <name val="Consolas"/>
      <family val="3"/>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7"/>
      <color theme="1"/>
      <name val="Aptos Narrow"/>
      <family val="2"/>
      <scheme val="minor"/>
    </font>
    <font>
      <b/>
      <sz val="11"/>
      <color theme="0"/>
      <name val="Aptos Narrow"/>
      <family val="2"/>
      <scheme val="minor"/>
    </font>
    <font>
      <b/>
      <sz val="30"/>
      <color rgb="FF00B0F0"/>
      <name val="MV Boli"/>
    </font>
    <font>
      <b/>
      <sz val="18"/>
      <color rgb="FFFFC000"/>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b/>
      <sz val="18"/>
      <color rgb="FF00B0F0"/>
      <name val="Consolas"/>
      <family val="3"/>
    </font>
    <font>
      <b/>
      <sz val="18"/>
      <name val="Consolas"/>
      <family val="3"/>
    </font>
    <font>
      <b/>
      <sz val="20"/>
      <color rgb="FF000000"/>
      <name val="Cavolini"/>
      <family val="4"/>
    </font>
    <font>
      <b/>
      <sz val="26"/>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sz val="16"/>
      <color theme="1"/>
      <name val="Franklin Gothic Medium"/>
      <family val="2"/>
    </font>
    <font>
      <sz val="16"/>
      <name val="Franklin Gothic Medium"/>
      <family val="2"/>
    </font>
    <font>
      <sz val="16"/>
      <color theme="0"/>
      <name val="Franklin Gothic Medium"/>
      <family val="2"/>
    </font>
    <font>
      <sz val="20"/>
      <color rgb="FFD4D4D4"/>
      <name val="Consolas"/>
      <family val="3"/>
    </font>
    <font>
      <sz val="20"/>
      <color rgb="FFCE9178"/>
      <name val="Consolas"/>
      <family val="3"/>
    </font>
    <font>
      <sz val="13"/>
      <color theme="7"/>
      <name val="Consolas"/>
      <family val="3"/>
    </font>
    <font>
      <sz val="13"/>
      <color theme="1"/>
      <name val="Consolas"/>
      <family val="3"/>
    </font>
  </fonts>
  <fills count="17">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1"/>
        <bgColor indexed="64"/>
      </patternFill>
    </fill>
    <fill>
      <patternFill patternType="solid">
        <fgColor rgb="FF000000"/>
        <bgColor indexed="64"/>
      </patternFill>
    </fill>
    <fill>
      <patternFill patternType="solid">
        <fgColor rgb="FFDEB900"/>
        <bgColor indexed="64"/>
      </patternFill>
    </fill>
    <fill>
      <patternFill patternType="solid">
        <fgColor theme="5"/>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
      <patternFill patternType="solid">
        <fgColor rgb="FF0070C0"/>
        <bgColor indexed="64"/>
      </patternFill>
    </fill>
  </fills>
  <borders count="22">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theme="1"/>
      </left>
      <right style="thin">
        <color theme="1"/>
      </right>
      <top style="thin">
        <color theme="1"/>
      </top>
      <bottom/>
      <diagonal/>
    </border>
  </borders>
  <cellStyleXfs count="3">
    <xf numFmtId="0" fontId="0" fillId="0" borderId="0"/>
    <xf numFmtId="0" fontId="18" fillId="0" borderId="0" applyNumberFormat="0" applyFill="0" applyBorder="0" applyAlignment="0" applyProtection="0"/>
    <xf numFmtId="0" fontId="41" fillId="12" borderId="8" applyNumberFormat="0" applyAlignment="0" applyProtection="0"/>
  </cellStyleXfs>
  <cellXfs count="105">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4" fillId="0" borderId="0" xfId="0" applyFont="1"/>
    <xf numFmtId="0" fontId="0" fillId="0" borderId="0" xfId="0" applyAlignment="1">
      <alignment horizontal="center"/>
    </xf>
    <xf numFmtId="0" fontId="17" fillId="0" borderId="0" xfId="0" applyFont="1" applyAlignment="1">
      <alignment vertical="center"/>
    </xf>
    <xf numFmtId="0" fontId="19" fillId="6" borderId="2" xfId="1" applyFont="1" applyFill="1" applyBorder="1" applyAlignment="1">
      <alignment horizontal="center"/>
    </xf>
    <xf numFmtId="0" fontId="22" fillId="5" borderId="2" xfId="1" applyFont="1" applyFill="1" applyBorder="1" applyAlignment="1">
      <alignment horizontal="center"/>
    </xf>
    <xf numFmtId="0" fontId="0" fillId="7" borderId="0" xfId="0" applyFill="1"/>
    <xf numFmtId="0" fontId="13" fillId="7" borderId="0" xfId="0" applyFont="1" applyFill="1"/>
    <xf numFmtId="0" fontId="9" fillId="7" borderId="0" xfId="0" applyFont="1" applyFill="1" applyAlignment="1">
      <alignment vertical="center"/>
    </xf>
    <xf numFmtId="22" fontId="21" fillId="7" borderId="1" xfId="0" applyNumberFormat="1" applyFont="1" applyFill="1" applyBorder="1" applyAlignment="1">
      <alignment vertical="center"/>
    </xf>
    <xf numFmtId="0" fontId="24" fillId="6" borderId="0" xfId="1" applyFont="1" applyFill="1"/>
    <xf numFmtId="0" fontId="26" fillId="0" borderId="0" xfId="0" applyFont="1"/>
    <xf numFmtId="0" fontId="23" fillId="7" borderId="0" xfId="1" applyFont="1" applyFill="1" applyAlignment="1"/>
    <xf numFmtId="0" fontId="29" fillId="0" borderId="0" xfId="0" applyFont="1" applyAlignment="1">
      <alignment vertical="center"/>
    </xf>
    <xf numFmtId="0" fontId="27" fillId="9" borderId="6" xfId="0" applyFont="1" applyFill="1" applyBorder="1"/>
    <xf numFmtId="0" fontId="27" fillId="9" borderId="7" xfId="0" applyFont="1" applyFill="1" applyBorder="1"/>
    <xf numFmtId="0" fontId="27" fillId="9" borderId="0" xfId="0" applyFont="1" applyFill="1"/>
    <xf numFmtId="0" fontId="0" fillId="10" borderId="6" xfId="0" applyFill="1" applyBorder="1"/>
    <xf numFmtId="0" fontId="0" fillId="10" borderId="7" xfId="0" applyFill="1" applyBorder="1"/>
    <xf numFmtId="0" fontId="0" fillId="10" borderId="0" xfId="0" applyFill="1"/>
    <xf numFmtId="0" fontId="0" fillId="0" borderId="6" xfId="0" applyBorder="1"/>
    <xf numFmtId="0" fontId="0" fillId="0" borderId="7" xfId="0" applyBorder="1"/>
    <xf numFmtId="0" fontId="30" fillId="0" borderId="0" xfId="0" applyFont="1" applyAlignment="1">
      <alignment vertical="center"/>
    </xf>
    <xf numFmtId="0" fontId="5" fillId="10" borderId="7" xfId="0" applyFont="1" applyFill="1" applyBorder="1"/>
    <xf numFmtId="0" fontId="5" fillId="10" borderId="0" xfId="0" applyFont="1" applyFill="1"/>
    <xf numFmtId="0" fontId="0" fillId="3" borderId="7" xfId="0" applyFill="1" applyBorder="1"/>
    <xf numFmtId="0" fontId="0" fillId="3" borderId="6" xfId="0" applyFill="1" applyBorder="1"/>
    <xf numFmtId="0" fontId="0" fillId="11" borderId="6" xfId="0" applyFill="1" applyBorder="1"/>
    <xf numFmtId="0" fontId="0" fillId="11" borderId="7" xfId="0" applyFill="1" applyBorder="1"/>
    <xf numFmtId="0" fontId="28" fillId="0" borderId="0" xfId="0" applyFont="1" applyAlignment="1">
      <alignment vertical="center"/>
    </xf>
    <xf numFmtId="0" fontId="28" fillId="0" borderId="0" xfId="0" applyFont="1" applyAlignment="1">
      <alignment horizontal="center" vertical="center"/>
    </xf>
    <xf numFmtId="0" fontId="25" fillId="0" borderId="0" xfId="0" applyFont="1"/>
    <xf numFmtId="0" fontId="40" fillId="0" borderId="0" xfId="0" applyFont="1" applyAlignment="1">
      <alignment horizontal="left" vertical="center"/>
    </xf>
    <xf numFmtId="0" fontId="23" fillId="7" borderId="0" xfId="1" applyFont="1" applyFill="1" applyAlignment="1">
      <alignment horizontal="center" vertical="center"/>
    </xf>
    <xf numFmtId="0" fontId="41" fillId="0" borderId="0" xfId="2" applyFill="1" applyBorder="1"/>
    <xf numFmtId="0" fontId="42" fillId="5" borderId="3" xfId="0" applyFont="1" applyFill="1" applyBorder="1" applyAlignment="1">
      <alignment horizontal="center" vertical="center"/>
    </xf>
    <xf numFmtId="0" fontId="42" fillId="5" borderId="10" xfId="0" applyFont="1" applyFill="1" applyBorder="1" applyAlignment="1">
      <alignment horizontal="center" vertical="center"/>
    </xf>
    <xf numFmtId="0" fontId="42" fillId="5" borderId="5" xfId="0" applyFont="1" applyFill="1" applyBorder="1" applyAlignment="1">
      <alignment horizontal="center" vertical="center"/>
    </xf>
    <xf numFmtId="0" fontId="44" fillId="3" borderId="9" xfId="0" applyFont="1" applyFill="1" applyBorder="1" applyAlignment="1">
      <alignment horizontal="center" vertical="center"/>
    </xf>
    <xf numFmtId="0" fontId="42" fillId="13" borderId="10" xfId="0" applyFont="1" applyFill="1" applyBorder="1" applyAlignment="1">
      <alignment horizontal="center" vertical="center"/>
    </xf>
    <xf numFmtId="0" fontId="44" fillId="3" borderId="11" xfId="0" applyFont="1" applyFill="1" applyBorder="1" applyAlignment="1">
      <alignment horizontal="center" vertical="center"/>
    </xf>
    <xf numFmtId="0" fontId="42" fillId="5" borderId="13" xfId="0" applyFont="1" applyFill="1" applyBorder="1" applyAlignment="1">
      <alignment horizontal="center" vertical="center"/>
    </xf>
    <xf numFmtId="0" fontId="42" fillId="5" borderId="12" xfId="0" applyFont="1" applyFill="1" applyBorder="1" applyAlignment="1">
      <alignment horizontal="center" vertical="center"/>
    </xf>
    <xf numFmtId="0" fontId="44" fillId="3" borderId="0" xfId="0" applyFont="1" applyFill="1" applyAlignment="1">
      <alignment horizontal="center" vertical="center"/>
    </xf>
    <xf numFmtId="0" fontId="45" fillId="5" borderId="14" xfId="0" applyFont="1" applyFill="1" applyBorder="1" applyAlignment="1">
      <alignment horizontal="center"/>
    </xf>
    <xf numFmtId="0" fontId="46" fillId="5" borderId="0" xfId="0" applyFont="1" applyFill="1" applyAlignment="1">
      <alignment horizontal="left" vertical="center"/>
    </xf>
    <xf numFmtId="0" fontId="0" fillId="14" borderId="0" xfId="0" applyFill="1"/>
    <xf numFmtId="0" fontId="47" fillId="5" borderId="0" xfId="0" applyFont="1" applyFill="1" applyAlignment="1">
      <alignment vertical="center"/>
    </xf>
    <xf numFmtId="0" fontId="48" fillId="14" borderId="0" xfId="0" applyFont="1" applyFill="1"/>
    <xf numFmtId="0" fontId="49" fillId="0" borderId="0" xfId="0" applyFont="1" applyAlignment="1">
      <alignment vertic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43" fillId="0" borderId="0" xfId="2" applyFont="1" applyFill="1" applyBorder="1" applyAlignment="1">
      <alignment horizontal="center" vertical="center"/>
    </xf>
    <xf numFmtId="0" fontId="0" fillId="14" borderId="0" xfId="0" applyFill="1" applyAlignment="1">
      <alignment horizontal="center" vertical="center"/>
    </xf>
    <xf numFmtId="0" fontId="45" fillId="5" borderId="0" xfId="0" applyFont="1" applyFill="1" applyAlignment="1">
      <alignment horizontal="center" vertical="center"/>
    </xf>
    <xf numFmtId="0" fontId="42" fillId="5" borderId="0" xfId="0" applyFont="1" applyFill="1" applyAlignment="1">
      <alignment horizontal="center" vertical="center"/>
    </xf>
    <xf numFmtId="165" fontId="39" fillId="0" borderId="0" xfId="1" applyNumberFormat="1" applyFont="1" applyFill="1" applyBorder="1" applyAlignment="1">
      <alignment vertical="center"/>
    </xf>
    <xf numFmtId="0" fontId="50" fillId="5" borderId="19" xfId="0" applyFont="1" applyFill="1" applyBorder="1" applyAlignment="1">
      <alignment horizontal="center" vertical="center"/>
    </xf>
    <xf numFmtId="0" fontId="44" fillId="3" borderId="4" xfId="0" applyFont="1" applyFill="1" applyBorder="1" applyAlignment="1">
      <alignment horizontal="center" vertical="center"/>
    </xf>
    <xf numFmtId="0" fontId="51" fillId="0" borderId="19" xfId="0" applyFont="1" applyBorder="1" applyAlignment="1">
      <alignment horizontal="center" vertical="center"/>
    </xf>
    <xf numFmtId="0" fontId="51" fillId="8" borderId="19" xfId="0" applyFont="1" applyFill="1" applyBorder="1" applyAlignment="1">
      <alignment horizontal="center" vertical="center"/>
    </xf>
    <xf numFmtId="0" fontId="52" fillId="8" borderId="19" xfId="0" applyFont="1" applyFill="1" applyBorder="1" applyAlignment="1">
      <alignment horizontal="center" vertical="center"/>
    </xf>
    <xf numFmtId="0" fontId="52" fillId="15" borderId="19" xfId="0" applyFont="1" applyFill="1" applyBorder="1" applyAlignment="1">
      <alignment horizontal="center" vertical="center"/>
    </xf>
    <xf numFmtId="0" fontId="15" fillId="0" borderId="0" xfId="0" applyFont="1" applyAlignment="1">
      <alignment horizontal="left" vertical="center"/>
    </xf>
    <xf numFmtId="0" fontId="37" fillId="0" borderId="0" xfId="0" applyFont="1" applyAlignment="1">
      <alignment horizontal="left" vertical="center"/>
    </xf>
    <xf numFmtId="0" fontId="46" fillId="5" borderId="16" xfId="0" applyFont="1" applyFill="1" applyBorder="1" applyAlignment="1">
      <alignment horizontal="left" vertical="center"/>
    </xf>
    <xf numFmtId="0" fontId="45" fillId="5" borderId="15" xfId="0" applyFont="1" applyFill="1" applyBorder="1"/>
    <xf numFmtId="0" fontId="53" fillId="5" borderId="19" xfId="0" applyFont="1" applyFill="1" applyBorder="1" applyAlignment="1">
      <alignment horizontal="center" vertical="center"/>
    </xf>
    <xf numFmtId="0" fontId="14" fillId="5" borderId="0" xfId="0" applyFont="1" applyFill="1"/>
    <xf numFmtId="0" fontId="51" fillId="15" borderId="19" xfId="0" applyFont="1" applyFill="1" applyBorder="1" applyAlignment="1">
      <alignment horizontal="center" vertical="center"/>
    </xf>
    <xf numFmtId="0" fontId="14" fillId="16" borderId="0" xfId="0" applyFont="1" applyFill="1"/>
    <xf numFmtId="0" fontId="54" fillId="16" borderId="0" xfId="0" applyFont="1" applyFill="1" applyAlignment="1">
      <alignment horizontal="left" vertical="center"/>
    </xf>
    <xf numFmtId="0" fontId="14" fillId="5" borderId="0" xfId="0" applyFont="1" applyFill="1" applyAlignment="1">
      <alignment horizontal="center" vertical="center"/>
    </xf>
    <xf numFmtId="0" fontId="51" fillId="16" borderId="0" xfId="0" applyFont="1" applyFill="1" applyAlignment="1">
      <alignment horizontal="center" vertical="center"/>
    </xf>
    <xf numFmtId="0" fontId="0" fillId="5" borderId="0" xfId="0" applyFill="1"/>
    <xf numFmtId="0" fontId="50" fillId="5" borderId="20" xfId="0" applyFont="1" applyFill="1" applyBorder="1" applyAlignment="1">
      <alignment horizontal="center" vertical="center"/>
    </xf>
    <xf numFmtId="0" fontId="50" fillId="8" borderId="0" xfId="0" applyFont="1" applyFill="1" applyAlignment="1">
      <alignment horizontal="center" vertical="center"/>
    </xf>
    <xf numFmtId="0" fontId="46" fillId="8" borderId="0" xfId="0" applyFont="1" applyFill="1" applyAlignment="1">
      <alignment horizontal="left" vertical="center"/>
    </xf>
    <xf numFmtId="0" fontId="53" fillId="5" borderId="20" xfId="0" applyFont="1" applyFill="1" applyBorder="1" applyAlignment="1">
      <alignment horizontal="center" vertical="center"/>
    </xf>
    <xf numFmtId="0" fontId="53" fillId="8" borderId="0" xfId="0" applyFont="1" applyFill="1" applyAlignment="1">
      <alignment horizontal="center" vertical="center"/>
    </xf>
    <xf numFmtId="0" fontId="45" fillId="8" borderId="15" xfId="0" applyFont="1" applyFill="1" applyBorder="1"/>
    <xf numFmtId="0" fontId="45" fillId="8" borderId="17" xfId="0" applyFont="1" applyFill="1" applyBorder="1"/>
    <xf numFmtId="0" fontId="46" fillId="8" borderId="18" xfId="0" applyFont="1" applyFill="1" applyBorder="1" applyAlignment="1">
      <alignment horizontal="left" vertical="center"/>
    </xf>
    <xf numFmtId="0" fontId="53" fillId="5" borderId="21" xfId="0" applyFont="1" applyFill="1" applyBorder="1" applyAlignment="1">
      <alignment horizontal="center" vertical="center"/>
    </xf>
    <xf numFmtId="0" fontId="50" fillId="5" borderId="21" xfId="0" applyFont="1" applyFill="1" applyBorder="1" applyAlignment="1">
      <alignment horizontal="center" vertical="center"/>
    </xf>
    <xf numFmtId="0" fontId="45" fillId="8" borderId="0" xfId="0" applyFont="1" applyFill="1"/>
    <xf numFmtId="0" fontId="56" fillId="0" borderId="0" xfId="0" applyFont="1" applyAlignment="1">
      <alignment vertical="center"/>
    </xf>
    <xf numFmtId="22" fontId="20" fillId="7" borderId="1" xfId="0" applyNumberFormat="1" applyFont="1" applyFill="1" applyBorder="1" applyAlignment="1">
      <alignment horizontal="center" vertical="center"/>
    </xf>
    <xf numFmtId="22" fontId="21" fillId="7" borderId="1" xfId="0" applyNumberFormat="1" applyFont="1" applyFill="1" applyBorder="1" applyAlignment="1">
      <alignment horizontal="center" vertical="center"/>
    </xf>
    <xf numFmtId="0" fontId="23" fillId="7" borderId="0" xfId="1" applyFont="1" applyFill="1" applyAlignment="1">
      <alignment horizontal="left" vertical="center"/>
    </xf>
    <xf numFmtId="0" fontId="23" fillId="7" borderId="0" xfId="1" applyFont="1" applyFill="1" applyAlignment="1">
      <alignment horizontal="left"/>
    </xf>
    <xf numFmtId="0" fontId="0" fillId="0" borderId="0" xfId="0" applyNumberFormat="1"/>
    <xf numFmtId="0" fontId="57" fillId="0" borderId="0" xfId="0" applyFont="1"/>
  </cellXfs>
  <cellStyles count="3">
    <cellStyle name="Hyperlink" xfId="1" builtinId="8"/>
    <cellStyle name="Input" xfId="2" builtinId="20"/>
    <cellStyle name="Normal" xfId="0" builtinId="0"/>
  </cellStyles>
  <dxfs count="182">
    <dxf>
      <numFmt numFmtId="0" formatCode="General"/>
    </dxf>
    <dxf>
      <numFmt numFmtId="0" formatCode="General"/>
    </dxf>
    <dxf>
      <font>
        <strike val="0"/>
        <outline val="0"/>
        <shadow val="0"/>
        <u val="none"/>
        <vertAlign val="baseline"/>
        <sz val="13"/>
        <name val="Consolas"/>
        <family val="3"/>
        <scheme val="none"/>
      </font>
    </dxf>
    <dxf>
      <font>
        <strike val="0"/>
        <outline val="0"/>
        <shadow val="0"/>
        <u val="none"/>
        <vertAlign val="baseline"/>
        <sz val="13"/>
        <name val="Consolas"/>
        <family val="3"/>
        <scheme val="none"/>
      </font>
    </dxf>
    <dxf>
      <font>
        <strike val="0"/>
        <outline val="0"/>
        <shadow val="0"/>
        <u val="none"/>
        <vertAlign val="baseline"/>
        <sz val="13"/>
        <name val="Consolas"/>
        <family val="3"/>
        <scheme val="none"/>
      </font>
    </dxf>
    <dxf>
      <font>
        <strike val="0"/>
        <outline val="0"/>
        <shadow val="0"/>
        <u val="none"/>
        <vertAlign val="baseline"/>
        <sz val="13"/>
        <name val="Consolas"/>
        <family val="3"/>
        <scheme val="none"/>
      </font>
    </dxf>
    <dxf>
      <font>
        <strike val="0"/>
        <outline val="0"/>
        <shadow val="0"/>
        <u val="none"/>
        <vertAlign val="baseline"/>
        <sz val="13"/>
        <name val="Consolas"/>
        <family val="3"/>
        <scheme val="none"/>
      </font>
    </dxf>
    <dxf>
      <font>
        <strike val="0"/>
        <outline val="0"/>
        <shadow val="0"/>
        <u val="none"/>
        <vertAlign val="baseline"/>
        <sz val="13"/>
        <name val="Consolas"/>
        <family val="3"/>
        <scheme val="none"/>
      </font>
    </dxf>
    <dxf>
      <font>
        <strike val="0"/>
        <outline val="0"/>
        <shadow val="0"/>
        <u val="none"/>
        <vertAlign val="baseline"/>
        <sz val="13"/>
        <name val="Consolas"/>
        <family val="3"/>
        <scheme val="none"/>
      </font>
    </dxf>
    <dxf>
      <font>
        <strike val="0"/>
        <outline val="0"/>
        <shadow val="0"/>
        <u val="none"/>
        <vertAlign val="baseline"/>
        <sz val="13"/>
        <name val="Consolas"/>
        <family val="3"/>
        <scheme val="none"/>
      </font>
    </dxf>
    <dxf>
      <font>
        <strike val="0"/>
        <outline val="0"/>
        <shadow val="0"/>
        <u val="none"/>
        <vertAlign val="baseline"/>
        <sz val="13"/>
        <name val="Consolas"/>
        <family val="3"/>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D700"/>
      <color rgb="FFDEB900"/>
      <color rgb="FFE0D35A"/>
      <color rgb="FFF1F5D7"/>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4.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6.jpeg"/><Relationship Id="rId1" Type="http://schemas.openxmlformats.org/officeDocument/2006/relationships/hyperlink" Target="#Indice!A1"/><Relationship Id="rId4" Type="http://schemas.openxmlformats.org/officeDocument/2006/relationships/image" Target="../media/image7.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6.jpeg"/><Relationship Id="rId1" Type="http://schemas.openxmlformats.org/officeDocument/2006/relationships/hyperlink" Target="#Indice!A1"/><Relationship Id="rId4" Type="http://schemas.openxmlformats.org/officeDocument/2006/relationships/image" Target="../media/image7.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6.jpeg"/><Relationship Id="rId1" Type="http://schemas.openxmlformats.org/officeDocument/2006/relationships/hyperlink" Target="#Indice!A1"/><Relationship Id="rId4" Type="http://schemas.openxmlformats.org/officeDocument/2006/relationships/image" Target="../media/image7.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6.jpeg"/><Relationship Id="rId1" Type="http://schemas.openxmlformats.org/officeDocument/2006/relationships/hyperlink" Target="#Indice!A1"/><Relationship Id="rId4" Type="http://schemas.openxmlformats.org/officeDocument/2006/relationships/image" Target="../media/image7.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6.jpeg"/><Relationship Id="rId1" Type="http://schemas.openxmlformats.org/officeDocument/2006/relationships/hyperlink" Target="#Indice!A1"/><Relationship Id="rId4" Type="http://schemas.openxmlformats.org/officeDocument/2006/relationships/image" Target="../media/image7.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6.jpeg"/><Relationship Id="rId1" Type="http://schemas.openxmlformats.org/officeDocument/2006/relationships/hyperlink" Target="#Indice!A1"/><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603250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AC0278D-B549-4707-A656-6DB1AF0D3E1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CC766F-9087-44DC-9E7F-510B2A4856C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84065" name="Button 1" hidden="1">
              <a:extLst>
                <a:ext uri="{63B3BB69-23CF-44E3-9099-C40C66FF867C}">
                  <a14:compatExt spid="_x0000_s984065"/>
                </a:ext>
                <a:ext uri="{FF2B5EF4-FFF2-40B4-BE49-F238E27FC236}">
                  <a16:creationId xmlns:a16="http://schemas.microsoft.com/office/drawing/2014/main" id="{00000000-0008-0000-1900-000001040F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EB2720-0489-494B-92B1-3DC6B5CCCB1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CE830E8-8075-46B8-877F-04351C6A437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83041" name="Button 1" hidden="1">
              <a:extLst>
                <a:ext uri="{63B3BB69-23CF-44E3-9099-C40C66FF867C}">
                  <a14:compatExt spid="_x0000_s983041"/>
                </a:ext>
                <a:ext uri="{FF2B5EF4-FFF2-40B4-BE49-F238E27FC236}">
                  <a16:creationId xmlns:a16="http://schemas.microsoft.com/office/drawing/2014/main" id="{00000000-0008-0000-1A00-000001000F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DAE17A3-4022-4732-8217-5023AB1532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03E416E-941E-434E-9639-621D551BBD2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85089" name="Button 1" hidden="1">
              <a:extLst>
                <a:ext uri="{63B3BB69-23CF-44E3-9099-C40C66FF867C}">
                  <a14:compatExt spid="_x0000_s985089"/>
                </a:ext>
                <a:ext uri="{FF2B5EF4-FFF2-40B4-BE49-F238E27FC236}">
                  <a16:creationId xmlns:a16="http://schemas.microsoft.com/office/drawing/2014/main" id="{00000000-0008-0000-1B00-000001080F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EB929A3-C165-4462-815A-5EEFB5184F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BBF134A-36C9-48A4-8DA3-B605E5A9ECB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88161" name="Button 1" hidden="1">
              <a:extLst>
                <a:ext uri="{63B3BB69-23CF-44E3-9099-C40C66FF867C}">
                  <a14:compatExt spid="_x0000_s988161"/>
                </a:ext>
                <a:ext uri="{FF2B5EF4-FFF2-40B4-BE49-F238E27FC236}">
                  <a16:creationId xmlns:a16="http://schemas.microsoft.com/office/drawing/2014/main" id="{00000000-0008-0000-1C00-000001140F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4B1BC57-C23F-4A9D-BEE4-0FAF0ECB075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BC84C89-2B1A-4A0F-879C-F461A214C50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89185" name="Button 1" hidden="1">
              <a:extLst>
                <a:ext uri="{63B3BB69-23CF-44E3-9099-C40C66FF867C}">
                  <a14:compatExt spid="_x0000_s989185"/>
                </a:ext>
                <a:ext uri="{FF2B5EF4-FFF2-40B4-BE49-F238E27FC236}">
                  <a16:creationId xmlns:a16="http://schemas.microsoft.com/office/drawing/2014/main" id="{00000000-0008-0000-1D00-000001180F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6560DAC-4109-4F73-B8A8-DF14D6CBE1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62CDA09-ED72-46FE-9484-6189439E69C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82017" name="Button 1" hidden="1">
              <a:extLst>
                <a:ext uri="{63B3BB69-23CF-44E3-9099-C40C66FF867C}">
                  <a14:compatExt spid="_x0000_s982017"/>
                </a:ext>
                <a:ext uri="{FF2B5EF4-FFF2-40B4-BE49-F238E27FC236}">
                  <a16:creationId xmlns:a16="http://schemas.microsoft.com/office/drawing/2014/main" id="{00000000-0008-0000-1E00-000001FC0E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FE7F0BB-42E2-450F-8FF6-F5CFBEBEFC3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Codificacion%20Resucit&#243;%2005.xlsm" TargetMode="External"/><Relationship Id="rId1" Type="http://schemas.openxmlformats.org/officeDocument/2006/relationships/externalLinkPath" Target="Codificacion%20Resucit&#243;%200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HIMNO A LA CARIDAD"/>
      <sheetName val="PLEGARIA EUCARÍSTICA IIp1"/>
      <sheetName val="PLEGARIA EUCARÍSTICA IIp2"/>
      <sheetName val="PLEGARIA EUCARÍSTICA IIp3"/>
      <sheetName val="b2"/>
      <sheetName val="BOCETO"/>
      <sheetName val="List"/>
      <sheetName val="URL"/>
      <sheetName val="CAMBIANDO LOS CANTOS"/>
      <sheetName val="CANTO DE MOISES"/>
      <sheetName val="Scripts mains"/>
      <sheetName val="Indice Canto"/>
      <sheetName val="data-Cantos"/>
      <sheetName val="creando Directorios"/>
      <sheetName val="Find bk2"/>
      <sheetName val="Codigo Canto"/>
      <sheetName val="Codigo"/>
      <sheetName val="Buscador"/>
      <sheetName val="Buscador (fail1)"/>
      <sheetName val="Buscador (fail2)"/>
      <sheetName val="Indice Backups"/>
      <sheetName val="A LA VÍCTIMA PASCUAL"/>
      <sheetName val="A NADIE DEMOS OCASIÓN DE TROPIE"/>
      <sheetName val="A TI LEVANTO MIS OJOS"/>
      <sheetName val="A TI, SEÑOR, EN MI CLAMOR IMPLO"/>
      <sheetName val="A TI, SEÑOR, LEVANTO MI ALMA"/>
      <sheetName val="A TI, SEÑOR, SE DEBE LA ALABANZ"/>
      <sheetName val="ABBÁ, PADRE"/>
      <sheetName val="ABRAHAM"/>
      <sheetName val="ACLAMAD AL SEÑOR"/>
      <sheetName val="AL DESPERTAR"/>
      <sheetName val="ALABAD AL SEÑOR EN EL CIELO"/>
      <sheetName val="ALEGRÍA, HA NACIDO EL SALVADOR"/>
      <sheetName val="ALELUYA, ALABAD AL SEÑOR "/>
      <sheetName val="ALELUYA, BENDECID AL SEÑOR"/>
      <sheetName val="ALELUYA, YA LLEGÓ EL REINO"/>
      <sheetName val="ALZAOS, PUERTAS"/>
      <sheetName val="AMÉN, AMÉN, AMÉN"/>
      <sheetName val="AMO AL SEÑOR"/>
      <sheetName val="AQUEDAH"/>
      <sheetName val="ASÍ HABLA EL AMÉN"/>
      <sheetName val="AVE MARÍA I"/>
      <sheetName val="AVE MARÍA II"/>
      <sheetName val="BABILONIA CRIMINAL"/>
      <sheetName val="BALAAM"/>
      <sheetName val="BENDECIRÉ AL SEÑOR EN TODO TIEM"/>
      <sheetName val="BENDICE, ALMA MÍA, A YAHVEH"/>
      <sheetName val="BENDITA ERES TÚ, MARÍA"/>
      <sheetName val="BENDITO ERES, SEÑOR "/>
      <sheetName val="BENDITO SEA DIOS"/>
      <sheetName val="BENEDICTUS"/>
      <sheetName val="CANTAD A DIOS"/>
      <sheetName val="CANTAD AL SEÑOR"/>
      <sheetName val="CÁNTICO DE LOS TRES JÓVENES"/>
      <sheetName val="CANTO DE MOISÉS"/>
      <sheetName val="CARITAS CHRISTI URGET NOS"/>
      <sheetName val="CAMEN 63"/>
      <sheetName val="COMO CONDENADOS A MUERTE"/>
      <sheetName val="CÓMO ES MARAVILLOSO"/>
      <sheetName val="COMO LA CIERVA"/>
      <sheetName val="COMO OVEJA QUE VE"/>
      <sheetName val="MARIA, MADRE MÍA"/>
      <sheetName val="Codificacion Resucitó 05"/>
    </sheetNames>
    <definedNames>
      <definedName name="Button_JS_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181">
      <calculatedColumnFormula>_xlfn.CONCAT("&lt;a href=""","/cantos/resucito/" &amp; LEFT(Table1[[#This Row],[id]], 1),"/",Table1[[#This Row],[id]],".html","""")</calculatedColumnFormula>
    </tableColumn>
    <tableColumn id="5" xr3:uid="{577EC704-701F-40D4-B28E-F576079F062D}" name="id" dataDxfId="180">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179"/>
    <tableColumn id="2" xr3:uid="{F3695778-3658-4F67-9234-1CC5A2DF7AD3}" name="CANTO"/>
    <tableColumn id="3" xr3:uid="{7BCFAC6A-73CE-4837-A066-0A68D2CE6B9E}" name="CITA" dataDxfId="178"/>
    <tableColumn id="9" xr3:uid="{AC10499F-C3CB-4156-8E75-31F9888949FF}" name="ab_citas"/>
    <tableColumn id="4" xr3:uid="{80E8E180-82E8-4B34-A7EE-8FC007B9894E}" name="LETRAS"/>
    <tableColumn id="7" xr3:uid="{2905DA12-F748-4761-B22D-99431EB986D4}" name="ARCHIVO" dataDxfId="177">
      <calculatedColumnFormula>_xlfn.CONCAT("""","archivo","""",": ","""","/cantos/resucito/" &amp; LEFT(Table1[[#This Row],[id]], 1),"/",Table1[[#This Row],[id]],".html","""")</calculatedColumnFormula>
    </tableColumn>
    <tableColumn id="8" xr3:uid="{5CE3485E-28A7-4D2F-BB04-44AA44AACEEA}" name="Column1" dataDxfId="176">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175"/>
    <tableColumn id="2" xr3:uid="{09110A58-B247-44A4-A4CD-76F0BEB5DD55}" name="ID" dataDxfId="174"/>
    <tableColumn id="3" xr3:uid="{92EE5B6C-DFF7-4EB2-BB44-699FF8B06765}" name="Or#" dataDxfId="173"/>
    <tableColumn id="4" xr3:uid="{9D9DFC61-8723-4063-8E31-08E21F7D49AD}" name="c" dataDxfId="172"/>
    <tableColumn id="5" xr3:uid="{E8C1FCF3-72C8-4822-AF6A-85CDC4B749C3}" name="Title" dataDxfId="171"/>
    <tableColumn id="6" xr3:uid="{2F75E923-1A69-4824-8F02-EFCC27FBBC52}" name="c2" dataDxfId="170"/>
    <tableColumn id="7" xr3:uid="{0D138C61-BFA5-47FE-98C7-7B0A7DF28B46}" name="Titulo" dataDxfId="169"/>
    <tableColumn id="8" xr3:uid="{C2F4A573-0E6A-4C18-80AA-C8D0072B9856}" name="c0" dataDxfId="168"/>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167"/>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166">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165">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164">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163">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162">
      <calculatedColumnFormula>LOWER(LEFT(Table134568[[#This Row],[Categoria]],1))</calculatedColumnFormula>
    </tableColumn>
    <tableColumn id="52" xr3:uid="{1410F85F-8E09-406E-9715-184148865482}" name="Codigo" dataDxfId="161">
      <calculatedColumnFormula>_xlfn.CONCAT(Table134568[[#This Row],[ID]:[c021]])</calculatedColumnFormula>
    </tableColumn>
    <tableColumn id="19" xr3:uid="{EDF1C7FE-DBB1-4AA3-9C91-1F94CA376558}" name="CANTO" dataDxfId="160">
      <calculatedColumnFormula>UPPER(Table134568[[#This Row],[Titulo]])</calculatedColumnFormula>
    </tableColumn>
    <tableColumn id="20" xr3:uid="{5564AAC0-0FB4-4B60-B36C-4A657F37A4BD}" name="canto2" dataDxfId="159">
      <calculatedColumnFormula>LOWER(SUBSTITUTE(Table134568[[#This Row],[CANTO]], " ", ""))</calculatedColumnFormula>
    </tableColumn>
    <tableColumn id="21" xr3:uid="{68FA56F2-7D5C-4724-9AA8-E3A2AFCDA1A0}" name="citas" dataDxfId="158">
      <calculatedColumnFormula>Table134568[[#This Row],[Subtitle5]]</calculatedColumnFormula>
    </tableColumn>
    <tableColumn id="22" xr3:uid="{27C200EE-D73D-4171-8F74-DEEA7B6767AF}" name="letra" dataDxfId="157"/>
    <tableColumn id="23" xr3:uid="{43D04DE1-F55B-4C9C-9F57-BBF86BEC8EA8}" name="Column1" dataDxfId="156">
      <calculatedColumnFormula>Table1[[#Headers],[CANTO]]</calculatedColumnFormula>
    </tableColumn>
    <tableColumn id="24" xr3:uid="{8ED38CC9-81C3-4BBF-B1B5-1CBFE9461E61}" name="Column2" dataDxfId="155">
      <calculatedColumnFormula>Table134568[[#This Row],[CANTO]]</calculatedColumnFormula>
    </tableColumn>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54"/>
    <tableColumn id="10" xr3:uid="{902FA71D-A7A1-4908-BA19-A077CEBDE7A2}" name="inicial" dataDxfId="153"/>
    <tableColumn id="2" xr3:uid="{75B0BF0A-85B2-4CE2-966B-A7ED0AE0DCC6}" name="Column1" dataDxfId="152">
      <calculatedColumnFormula>_xlfn.CONCAT("md ",Table1523[[#This Row],[inicial]])</calculatedColumnFormula>
    </tableColumn>
    <tableColumn id="3" xr3:uid="{8C6271FC-2808-45E3-B352-EA0C1DF995ED}" name="Column2" dataDxfId="151">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50">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49"/>
    <tableColumn id="12" xr3:uid="{89BC841F-105A-4B3C-9BE9-E95A2186E0CD}" name="salmo" dataDxfId="148"/>
    <tableColumn id="2" xr3:uid="{F00364F4-D61B-4ADB-82C0-59874AE1B0DD}" name="MIX"/>
    <tableColumn id="10" xr3:uid="{4FFC3981-4DAC-4D3D-9DDE-FB29824A7930}" name="inicial" dataDxfId="147">
      <calculatedColumnFormula>IF(Table15[[#This Row],[Categoria]]="LITÚRGICOS","liturgia",LOWER(LEFT(Table15[[#This Row],[titulo]],1)))</calculatedColumnFormula>
    </tableColumn>
    <tableColumn id="11" xr3:uid="{706B362F-D72E-4B0C-8C13-7E41926B950A}" name="CANTOS" dataDxfId="146"/>
    <tableColumn id="9" xr3:uid="{21E1C78F-4BC7-43AB-9859-7F18D15A5CB4}" name="Categoria" dataDxfId="145"/>
    <tableColumn id="3" xr3:uid="{232BF874-E7FF-4084-95CC-D07E3A86119A}" name="CITA" dataDxfId="144">
      <calculatedColumnFormula>VLOOKUP(Table15[[#This Row],['#]],'Codigo Canto'!A3:AQ238, 11, FALSE)</calculatedColumnFormula>
    </tableColumn>
    <tableColumn id="4" xr3:uid="{66A27942-4ECB-4001-834D-D65C41798AE5}" name="LETRAS"/>
    <tableColumn id="7" xr3:uid="{62E145B4-5A5A-4633-9737-3D135F3B85CA}" name="ARCHIVO" dataDxfId="143">
      <calculatedColumnFormula>_xlfn.CONCAT("""","archivo","""",": ","""","/cantos/resucito/",Table15[[#This Row],[inicial]],"/",Table15[[#This Row],[id]],".html","""")</calculatedColumnFormula>
    </tableColumn>
    <tableColumn id="8" xr3:uid="{1CD9E073-F30C-46EC-9588-879A5D5A7654}" name="Column1" dataDxfId="142">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41"/>
    <tableColumn id="2" xr3:uid="{ADAF2F99-E097-49CC-B7E9-A337D1EB5ECF}" name="ID" dataDxfId="140"/>
    <tableColumn id="3" xr3:uid="{E40A5054-F45E-4EC0-951E-A5D5AD228538}" name="Or#" dataDxfId="139"/>
    <tableColumn id="4" xr3:uid="{2D9E6520-47CB-42FC-8AC1-C4BEAE33644F}" name="c" dataDxfId="138"/>
    <tableColumn id="5" xr3:uid="{70940C36-C8F5-4A8C-9178-21788C692359}" name="Title" dataDxfId="137"/>
    <tableColumn id="6" xr3:uid="{72746EA3-EA6E-49A5-9475-B210EC7172A8}" name="c2" dataDxfId="136"/>
    <tableColumn id="36" xr3:uid="{BF67559A-70D3-403E-8439-AC482B3D36B4}" name="c3" dataDxfId="135">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34"/>
    <tableColumn id="8" xr3:uid="{C9E29549-E211-4915-8F98-F9D11E2F0567}" name="c0" dataDxfId="133"/>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132"/>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131">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130">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129">
      <calculatedColumnFormula>LOWER(LEFT(Table13456[[#This Row],[Categoria]],1))</calculatedColumnFormula>
    </tableColumn>
    <tableColumn id="52" xr3:uid="{10A66D59-E4A0-4433-90ED-B9B492B88E0A}" name="Codigo" dataDxfId="128">
      <calculatedColumnFormula>_xlfn.CONCAT(Table13456[[#This Row],[ID]:[c021]])</calculatedColumnFormula>
    </tableColumn>
    <tableColumn id="19" xr3:uid="{35DC5EF1-CAA0-431E-9E52-5A15729E103C}" name="CANTO" dataDxfId="127">
      <calculatedColumnFormula>UPPER(Table13456[[#This Row],[Titulo]])</calculatedColumnFormula>
    </tableColumn>
    <tableColumn id="20" xr3:uid="{232FE0B0-EA0B-459C-BAB3-E4BEBEAFC795}" name="canto2" dataDxfId="126">
      <calculatedColumnFormula>LOWER(SUBSTITUTE(Table13456[[#This Row],[CANTO]], " ", ""))</calculatedColumnFormula>
    </tableColumn>
    <tableColumn id="21" xr3:uid="{E8AD92D0-0026-40B0-98F0-B54BD0BBEEA3}" name="citas" dataDxfId="125">
      <calculatedColumnFormula>Table13456[[#This Row],[Subtitle5]]</calculatedColumnFormula>
    </tableColumn>
    <tableColumn id="22" xr3:uid="{CF46505C-22C1-4C55-B148-E8BC49690909}" name="letra" dataDxfId="124"/>
    <tableColumn id="23" xr3:uid="{326C0793-91F8-4AFC-816B-B701161B2226}" name="Column1" dataDxfId="123">
      <calculatedColumnFormula>Table1[[#Headers],[CANTO]]</calculatedColumnFormula>
    </tableColumn>
    <tableColumn id="24" xr3:uid="{5EB69D13-9E12-498C-80D0-68F047154351}" name="Column2" dataDxfId="122">
      <calculatedColumnFormula>Table13456[[#This Row],[CANTO]]</calculatedColumnFormula>
    </tableColumn>
    <tableColumn id="39" xr3:uid="{8303A73C-8072-44C6-B4B4-84732376E845}" name="Column3" dataDxfId="121">
      <calculatedColumnFormula>_xlfn.CONCAT(Table13456[[#This Row],[Category]:[Entrada]])</calculatedColumnFormula>
    </tableColumn>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BCDEF7C-5B21-4D0E-B29A-53D1812900A8}" name="Table134566" displayName="Table134566" ref="A3:AR240" totalsRowShown="0">
  <autoFilter ref="A3:AR240" xr:uid="{09DC95E1-ECA2-46BD-BC94-6DF0C998C8CD}"/>
  <sortState xmlns:xlrd2="http://schemas.microsoft.com/office/spreadsheetml/2017/richdata2" ref="B4:AK240">
    <sortCondition ref="D3:D240"/>
  </sortState>
  <tableColumns count="44">
    <tableColumn id="40" xr3:uid="{891890E2-7BC4-48AE-8EE7-E0CE6EF7AF84}" name="c3" dataDxfId="120">
      <calculatedColumnFormula array="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1" xr3:uid="{7E3D7A10-BFD4-417E-9CBB-665BF29CB106}" name="#Pg" dataDxfId="119"/>
    <tableColumn id="2" xr3:uid="{058DF28C-AA71-4C10-B486-CC2340319DD5}" name="ID" dataDxfId="118"/>
    <tableColumn id="3" xr3:uid="{E9DB7F14-EDEE-441E-A50C-917273D88B7B}" name="Or#" dataDxfId="117"/>
    <tableColumn id="4" xr3:uid="{5D404333-7B45-402A-9DD4-918B12CA0B50}" name="c" dataDxfId="116"/>
    <tableColumn id="5" xr3:uid="{A80D5695-5ED3-4746-999B-1F838B517694}" name="Title" dataDxfId="115"/>
    <tableColumn id="6" xr3:uid="{DF33B9E3-8911-4215-BF3C-F342ECFC15A7}" name="c2" dataDxfId="114"/>
    <tableColumn id="7" xr3:uid="{BDA27991-A9BC-4339-B363-20288AD3FD88}" name="Titulo" dataDxfId="113"/>
    <tableColumn id="8" xr3:uid="{BEB265FB-D50D-46D2-BBBF-BF3FF6CD02A4}" name="c0" dataDxfId="112"/>
    <tableColumn id="9" xr3:uid="{9A1523EA-F572-4D3E-ABB3-B5860B17E064}" name="Subtitle"/>
    <tableColumn id="10" xr3:uid="{81F7B546-8CA2-4F36-9358-891419CF9907}" name="c01"/>
    <tableColumn id="11" xr3:uid="{E21E087A-E88A-4DE9-B4F1-EB1926DDDD07}" name="Subtitle5"/>
    <tableColumn id="12" xr3:uid="{1A33E31C-437F-444C-8BFC-4318347C5B45}" name="c02"/>
    <tableColumn id="13" xr3:uid="{6FEFD3E4-C0EE-4DA9-B905-234C9A5215B2}" name="Category"/>
    <tableColumn id="14" xr3:uid="{57ADD3B4-1031-4857-BED0-E9D2DB70EE1C}" name="c03"/>
    <tableColumn id="15" xr3:uid="{7B086F93-2EF5-4AF3-BCD9-F0586301390B}" name="Categoria" dataDxfId="111"/>
    <tableColumn id="16" xr3:uid="{2DD9AC9A-240E-4336-A7A2-D0182C912AAA}" name="c04"/>
    <tableColumn id="17" xr3:uid="{81756CA2-3ACE-4FEC-9592-411D698C5F19}" name="moments"/>
    <tableColumn id="18" xr3:uid="{7D5480EC-E378-4C36-BA90-45D990ECF416}" name="c05"/>
    <tableColumn id="25" xr3:uid="{4108ABDF-2CBB-4911-8835-925CFEA360E4}" name="Pascua"/>
    <tableColumn id="26" xr3:uid="{9F0BA522-B0A0-4C39-92EB-5285EC1D5946}" name="c09"/>
    <tableColumn id="27" xr3:uid="{1F94C766-F072-4BAB-8DF2-CA93A9E34DF1}" name="Pentecostés"/>
    <tableColumn id="28" xr3:uid="{CC9C5DEF-63B2-481C-AF0E-D5B067B24408}" name="c010"/>
    <tableColumn id="29" xr3:uid="{B631E32A-1ACC-421E-9117-583C39A2FA44}" name="Virgen"/>
    <tableColumn id="30" xr3:uid="{AE73A676-ABA8-4A03-8BE9-577819F3BD48}" name="c011"/>
    <tableColumn id="31" xr3:uid="{4175FBB1-61A6-4A99-94FD-BC217F76E962}" name="Niños"/>
    <tableColumn id="32" xr3:uid="{471F09A9-97D6-4D7E-9023-47E98A7DA203}" name="c012"/>
    <tableColumn id="33" xr3:uid="{98B04A34-28EE-4F50-9A0A-29CFD04D0414}" name="Laudes/Vispera"/>
    <tableColumn id="34" xr3:uid="{7FE9019C-759B-44A3-A45B-573188E33ED1}" name="c013"/>
    <tableColumn id="35" xr3:uid="{5F77CC02-3E9D-43FF-BD21-5295C4F2EE1A}" name="Entrada"/>
    <tableColumn id="48" xr3:uid="{70E7E3C1-77C8-479D-919E-15D750C7BE49}" name="c020"/>
    <tableColumn id="37" xr3:uid="{49EA7809-2CF8-4CCF-A27D-BE75AFF99E1F}" name="URL Por categoria" dataDxfId="110">
      <calculatedColumnFormula array="1">_xlfn.LET(
    _xlpm.texto_limpio, _xlfn.REDUCE(
        LOWER(Table134566[[#This Row],[Titulo]]),
        {"á";"é";"í";"ó";"ú";"ñ";",";" "},
        _xlfn.LAMBDA(_xlpm.acum,_xlpm.caracter, SUBSTITUTE(_xlpm.acum, _xlpm.caracter, CHOOSE(MATCH(_xlpm.caracter, {"á";"é";"í";"ó";"ú";"ñ";",";" "}, 0), "a","e","i","o","u","n","","")))
    ),
    _xlfn.CONCAT("/cantos/resucito/", AI4, "/", _xlpm.texto_limpio, ".html")
)</calculatedColumnFormula>
    </tableColumn>
    <tableColumn id="49" xr3:uid="{1FCD7ACC-4B68-4C18-9DB4-652494E81210}" name="URL por nombre" dataDxfId="109">
      <calculatedColumnFormula array="1">_xlfn.LET(
    _xlpm.texto_limpio, _xlfn.REDUCE(
        LOWER(Table134566[[#This Row],[Titulo]]),
        {"á";"é";"í";"ó";"ú";"ñ";",";" "},
        _xlfn.LAMBDA(_xlpm.acum,_xlpm.caracter, SUBSTITUTE(_xlpm.acum, _xlpm.caracter, CHOOSE(MATCH(_xlpm.caracter, {"á";"é";"í";"ó";"ú";"ñ";",";" "}, 0), "a","e","i","o","u","n","","")))
    ),
    _xlfn.CONCAT("/cantos/src/chtml/", AI4, "/", _xlpm.texto_limpio, ".html")
)</calculatedColumnFormula>
    </tableColumn>
    <tableColumn id="50" xr3:uid="{2FB950DD-D8D8-4357-9744-C1A3D90A4EE4}" name="c021"/>
    <tableColumn id="51" xr3:uid="{DE422C3C-6FC2-48F9-8E97-42B8B3E31DD7}" name="c022">
      <calculatedColumnFormula>LOWER(LEFT(Table134566[[#This Row],[Titulo]],1))</calculatedColumnFormula>
    </tableColumn>
    <tableColumn id="38" xr3:uid="{32B19485-1B00-4F44-A347-D1AABC6DEDB5}" name="c023" dataDxfId="108">
      <calculatedColumnFormula>LOWER(LEFT(Table134566[[#This Row],[Categoria]],1))</calculatedColumnFormula>
    </tableColumn>
    <tableColumn id="52" xr3:uid="{9B92CB53-322E-4C9C-8DE4-6732721672CD}" name="Codigo" dataDxfId="107">
      <calculatedColumnFormula>_xlfn.CONCAT(Table134566[[#This Row],[ID]:[c021]])</calculatedColumnFormula>
    </tableColumn>
    <tableColumn id="19" xr3:uid="{593F28F3-9D38-413B-8AB9-608BF0F4788A}" name="CANTO" dataDxfId="106">
      <calculatedColumnFormula>UPPER(Table134566[[#This Row],[Titulo]])</calculatedColumnFormula>
    </tableColumn>
    <tableColumn id="20" xr3:uid="{3BDAC02E-B308-496C-93E9-35376A921E8D}" name="canto2" dataDxfId="105">
      <calculatedColumnFormula>LOWER(SUBSTITUTE(Table134566[[#This Row],[CANTO]], " ", ""))</calculatedColumnFormula>
    </tableColumn>
    <tableColumn id="21" xr3:uid="{FAA9F91D-F1C7-4EC4-8A53-B01B2FF87458}" name="citas" dataDxfId="104">
      <calculatedColumnFormula>Table134566[[#This Row],[Subtitle5]]</calculatedColumnFormula>
    </tableColumn>
    <tableColumn id="22" xr3:uid="{B1644324-392B-4E36-AC6C-049779C85895}" name="letra" dataDxfId="103"/>
    <tableColumn id="23" xr3:uid="{7796B11E-9D0B-4672-ABB6-165732F3E70F}" name="Column1" dataDxfId="102">
      <calculatedColumnFormula>Table1[[#Headers],[CANTO]]</calculatedColumnFormula>
    </tableColumn>
    <tableColumn id="24" xr3:uid="{5C447E81-989D-465F-AC43-6973BD32C198}" name="Column2" dataDxfId="101">
      <calculatedColumnFormula>Table134566[[#This Row],[CANTO]]</calculatedColumnFormula>
    </tableColumn>
    <tableColumn id="39" xr3:uid="{B9454FB7-AA9E-48AE-BA86-13B92B35D219}" name="Column3" dataDxfId="100">
      <calculatedColumnFormula>_xlfn.CONCAT(Table134566[[#This Row],[Category]:[Entrada]])</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FE1E3D7-AC5A-469B-A23D-1C1625493739}" name="Table6" displayName="Table6" ref="A2:AD204" totalsRowShown="0">
  <autoFilter ref="A2:AD204" xr:uid="{8FE1E3D7-AC5A-469B-A23D-1C1625493739}"/>
  <sortState xmlns:xlrd2="http://schemas.microsoft.com/office/spreadsheetml/2017/richdata2" ref="A3:AD202">
    <sortCondition ref="A2:A202"/>
  </sortState>
  <tableColumns count="30">
    <tableColumn id="1" xr3:uid="{CED40A71-80AA-40C1-9712-D944125AC77D}" name="CANTOS"/>
    <tableColumn id="11" xr3:uid="{E86ED8B9-8B11-4D60-875B-F2FE388E2C1C}" name="Categoria1" dataDxfId="11"/>
    <tableColumn id="12" xr3:uid="{6BC061ED-BCAB-4239-B0D8-8F5FA987377A}" name="Virgen Maria" dataDxfId="0"/>
    <tableColumn id="15" xr3:uid="{2C747DBE-9050-4F5B-9651-0578626DB5B5}" name="Niños" dataDxfId="1"/>
    <tableColumn id="13" xr3:uid="{2B11DEC1-7043-49DC-B646-FD70DCEE900F}" name="Entrada"/>
    <tableColumn id="14" xr3:uid="{928BF4E9-ECA3-48BF-9D05-D2C30CFFB2F3}" name="Paz"/>
    <tableColumn id="16" xr3:uid="{FE50D540-DA2B-408C-ACD0-EEA62ED7892C}" name="Fracción del pan"/>
    <tableColumn id="17" xr3:uid="{18049DD3-95B4-45CB-A7B6-038A64593006}" name="Comunión"/>
    <tableColumn id="18" xr3:uid="{692E2AD5-EE44-441C-8228-EB2D41EC6898}" name="Final"/>
    <tableColumn id="19" xr3:uid="{7298BED8-7971-4E02-9AEF-557CEA8C9035}" name="Adviento"/>
    <tableColumn id="20" xr3:uid="{93EBA8AC-37BB-40EF-BCC2-AD580EC86FCD}" name="Navidad"/>
    <tableColumn id="21" xr3:uid="{EEFB6AC4-D363-4A0B-9D4E-C41FE78E33C1}" name="Cuaresma"/>
    <tableColumn id="22" xr3:uid="{8C44DF5B-B096-46F9-A7C1-56086EFAC42F}" name="Pascua"/>
    <tableColumn id="23" xr3:uid="{C5DB76E6-EA43-40AC-890B-48DD4DF2BF8E}" name="Pentecostés"/>
    <tableColumn id="24" xr3:uid="{569E1B12-15E8-4EBB-A818-A67AA8C9BCAF}" name="Aclamación"/>
    <tableColumn id="25" xr3:uid="{7F36B007-71C9-4757-BD6E-E14B5509E97D}" name="Laudes"/>
    <tableColumn id="26" xr3:uid="{F4686217-357E-4FAD-B10B-2D1F5FD71CC0}" name="Visperas"/>
    <tableColumn id="27" xr3:uid="{35B636DC-E35B-4BD9-BB2D-673849C11D16}" name="Penitencial"/>
    <tableColumn id="28" xr3:uid="{004719F5-47C8-47BA-9BEC-6FA1A4D8DCF4}" name="Salmodia"/>
    <tableColumn id="29" xr3:uid="{C6064BE1-FA75-4AA6-8DFE-288D6A4339DD}" name="Nuevo Testamento"/>
    <tableColumn id="30" xr3:uid="{046E7E21-F8C7-4F67-9A1B-64A92DE43630}" name="Antiguo Testamento"/>
    <tableColumn id="2" xr3:uid="{38406633-A922-4436-A690-6376F38A6C2D}" name="Column1" dataDxfId="10"/>
    <tableColumn id="3" xr3:uid="{A4015DD0-9DDB-46D3-9F00-83B692E1B2B7}" name="Column2" dataDxfId="9"/>
    <tableColumn id="4" xr3:uid="{CFCD3A15-DA55-4FA7-BFA8-E2113C1C3DD5}" name="Column3" dataDxfId="8"/>
    <tableColumn id="5" xr3:uid="{44E2148A-FB84-4508-B0A2-8BD4D9D8B97D}" name="Column4" dataDxfId="7"/>
    <tableColumn id="6" xr3:uid="{CCCAFCC4-E179-49DF-8143-54274C30BAE4}" name="Column5" dataDxfId="6"/>
    <tableColumn id="7" xr3:uid="{DA3DE052-271D-441E-A195-F03516E4709A}" name="Column6" dataDxfId="5"/>
    <tableColumn id="8" xr3:uid="{D2714576-27A9-40AB-B93B-A885EE78214A}" name="Column7" dataDxfId="4"/>
    <tableColumn id="9" xr3:uid="{1F3EE6FD-2952-489E-926F-B13349E14A37}" name="Column8" dataDxfId="3"/>
    <tableColumn id="10" xr3:uid="{B9CF004A-3EFA-429C-8949-C641C814AC1A}" name="Column9" dataDxfId="2"/>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99"/>
    <tableColumn id="2" xr3:uid="{42AD9CE5-AEF3-47A2-A355-A3870BD26C9B}" name="ID" dataDxfId="98"/>
    <tableColumn id="3" xr3:uid="{C77200E0-6DBE-488A-A49A-F0DE4385504B}" name="Or#" dataDxfId="97"/>
    <tableColumn id="4" xr3:uid="{AB8ABDFA-FF2F-4257-AEC9-8109BBE3E711}" name="c" dataDxfId="96"/>
    <tableColumn id="5" xr3:uid="{8A1F70B6-6DFD-4415-A976-2FE64D23A5EE}" name="Title" dataDxfId="95"/>
    <tableColumn id="6" xr3:uid="{CD22F95C-C37E-45D0-900B-0AE06B85EF84}" name="c2" dataDxfId="94"/>
    <tableColumn id="36" xr3:uid="{F7A8EAB2-3BBE-47AF-AD8B-FF3B7057A36B}" name="c3" dataDxfId="93">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92"/>
    <tableColumn id="8" xr3:uid="{6108DE32-5AB2-44A0-8C8D-64AC23585DA3}" name="c0" dataDxfId="91"/>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90"/>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89">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88">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87">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86">
      <calculatedColumnFormula>LOWER(LEFT(Table134569[[#This Row],[Categoria]],1))</calculatedColumnFormula>
    </tableColumn>
    <tableColumn id="52" xr3:uid="{CC1EF469-5A64-44D1-8CA2-5DEA3F4F557D}" name="Codigo" dataDxfId="85">
      <calculatedColumnFormula>_xlfn.CONCAT(Table134569[[#This Row],[ID]:[c021]])</calculatedColumnFormula>
    </tableColumn>
    <tableColumn id="19" xr3:uid="{780C235A-35BE-4EEC-AACD-230715580CA0}" name="CANTO" dataDxfId="84">
      <calculatedColumnFormula>UPPER(Table134569[[#This Row],[Titulo]])</calculatedColumnFormula>
    </tableColumn>
    <tableColumn id="20" xr3:uid="{F2C7D01A-AC02-4BD8-8B7A-1A6C66C1CE36}" name="canto2" dataDxfId="83">
      <calculatedColumnFormula>LOWER(SUBSTITUTE(Table134569[[#This Row],[CANTO]], " ", ""))</calculatedColumnFormula>
    </tableColumn>
    <tableColumn id="21" xr3:uid="{09AD436C-5ED1-4A18-AA54-FBF2182627CC}" name="citas" dataDxfId="82">
      <calculatedColumnFormula>Table134569[[#This Row],[Subtitle5]]</calculatedColumnFormula>
    </tableColumn>
    <tableColumn id="22" xr3:uid="{EC3325B4-8DCF-4C3E-BA87-DDE96B3C891B}" name="letra" dataDxfId="81"/>
    <tableColumn id="23" xr3:uid="{C5984CBD-7E8A-4DC1-98BE-43ED23C206BD}" name="Column1" dataDxfId="80">
      <calculatedColumnFormula>Table1[[#Headers],[CANTO]]</calculatedColumnFormula>
    </tableColumn>
    <tableColumn id="24" xr3:uid="{F97B3EE2-1F56-4F91-84C9-09157AA27E0F}" name="Column2" dataDxfId="79">
      <calculatedColumnFormula>Table134569[[#This Row],[CANTO]]</calculatedColumnFormula>
    </tableColumn>
    <tableColumn id="39" xr3:uid="{1E4EB59A-CFC1-43E9-ACC8-1CC4045D4791}" name="Column3" dataDxfId="78">
      <calculatedColumnFormula>_xlfn.CONCAT(Table134569[[#This Row],[Category]:[c020]])</calculatedColumnFormula>
    </tableColumn>
  </tableColumns>
  <tableStyleInfo name="TableStyleMedium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77"/>
    <tableColumn id="2" xr3:uid="{74757454-D878-4FFB-935D-3170DDE5BA6E}" name="ID" dataDxfId="76"/>
    <tableColumn id="3" xr3:uid="{EFE4971F-39F1-46BF-BFAE-BDFFF0B0E903}" name="Or#" dataDxfId="75"/>
    <tableColumn id="4" xr3:uid="{8951AFB3-178B-405D-943E-5AB50896E8DF}" name="c" dataDxfId="74"/>
    <tableColumn id="5" xr3:uid="{4EEFD24D-CACB-491E-A62F-1324DB3FD763}" name="Title" dataDxfId="73"/>
    <tableColumn id="6" xr3:uid="{914E4FF3-95EA-4C2C-BD00-5FDB9EE6EEB9}" name="c2" dataDxfId="72"/>
    <tableColumn id="7" xr3:uid="{EFFB23BC-C0B2-4435-97FA-352C275ADC37}" name="Titulo" dataDxfId="71"/>
    <tableColumn id="8" xr3:uid="{62C1EE80-410F-4ECF-98CA-F478187A4C23}" name="c0" dataDxfId="70"/>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69"/>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68">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67"/>
    <tableColumn id="49" xr3:uid="{B2FE14AB-D0F8-45DE-8A79-E7D8A900EDC1}" name="contenido" dataDxfId="66">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65">
      <calculatedColumnFormula>LOWER(LEFT(Table13456221243[[#This Row],[Categoria]],1))</calculatedColumnFormula>
    </tableColumn>
    <tableColumn id="52" xr3:uid="{9CC05FED-6E37-4281-A112-9F1DFEA1126D}" name="Codigo" dataDxfId="64">
      <calculatedColumnFormula>_xlfn.CONCAT(Table13456221243[[#This Row],[ID]:[c021]])</calculatedColumnFormula>
    </tableColumn>
    <tableColumn id="19" xr3:uid="{351D1BDC-D17E-4197-97D8-B37C564BCD2D}" name="CANTO" dataDxfId="63">
      <calculatedColumnFormula>UPPER(Table13456221243[[#This Row],[Titulo]])</calculatedColumnFormula>
    </tableColumn>
    <tableColumn id="20" xr3:uid="{69FA5064-BFEC-43E4-AB80-6BF510FE02A0}" name="canto2" dataDxfId="62">
      <calculatedColumnFormula>LOWER(SUBSTITUTE(Table13456221243[[#This Row],[CANTO]], " ", ""))</calculatedColumnFormula>
    </tableColumn>
    <tableColumn id="21" xr3:uid="{55AB8106-AE8E-4B58-ABCC-F434BAB0E695}" name="citas" dataDxfId="61">
      <calculatedColumnFormula>Table13456221243[[#This Row],[Subtitle5]]</calculatedColumnFormula>
    </tableColumn>
    <tableColumn id="22" xr3:uid="{195C39A1-5C4E-4049-B722-37039FD55961}" name="letra" dataDxfId="60"/>
    <tableColumn id="23" xr3:uid="{5F7A4F69-1B30-4861-96ED-CF80DBDF1F63}" name="Column1" dataDxfId="59">
      <calculatedColumnFormula>Table1[[#Headers],[CANTO]]</calculatedColumnFormula>
    </tableColumn>
    <tableColumn id="24" xr3:uid="{CA2EC181-F71C-4361-9D15-2A1096BD8B9A}" name="Column2" dataDxfId="58">
      <calculatedColumnFormula>Table13456221243[[#This Row],[CANTO]]</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57"/>
    <tableColumn id="2" xr3:uid="{0E245569-199E-46C7-9084-B3B67C1C2523}" name="ID" dataDxfId="56"/>
    <tableColumn id="3" xr3:uid="{BD17897F-A63D-441E-9EA2-722598F20EA0}" name="Or#" dataDxfId="55"/>
    <tableColumn id="4" xr3:uid="{4D213E59-34AD-439D-977F-6483EB190592}" name="c" dataDxfId="54"/>
    <tableColumn id="5" xr3:uid="{81E54F7B-C172-4CCC-8708-95A425CE32FF}" name="Title" dataDxfId="53"/>
    <tableColumn id="6" xr3:uid="{9B398EF1-5F9A-4E9A-B962-9A254298EE31}" name="c2" dataDxfId="52"/>
    <tableColumn id="36" xr3:uid="{14C81FEC-0607-48AF-BE6D-E8C4E3275051}" name="c3" dataDxfId="51">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50"/>
    <tableColumn id="8" xr3:uid="{7459F6DE-1FB6-48B9-96C4-F2FDCD01C172}" name="c0" dataDxfId="49"/>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48"/>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47">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46">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45">
      <calculatedColumnFormula>LOWER(LEFT(Table13456221222[[#This Row],[Categoria]],1))</calculatedColumnFormula>
    </tableColumn>
    <tableColumn id="52" xr3:uid="{79982087-A678-4E88-A5FC-40D3B4B24DEA}" name="Codigo" dataDxfId="44">
      <calculatedColumnFormula>_xlfn.CONCAT(Table13456221222[[#This Row],[ID]:[c021]])</calculatedColumnFormula>
    </tableColumn>
    <tableColumn id="19" xr3:uid="{9FE28F61-2510-439F-B346-A7A54BA3D77B}" name="CANTO" dataDxfId="43">
      <calculatedColumnFormula>UPPER(Table13456221222[[#This Row],[Titulo]])</calculatedColumnFormula>
    </tableColumn>
    <tableColumn id="20" xr3:uid="{8157C325-3D9A-434E-A540-46DD49866967}" name="canto2" dataDxfId="42">
      <calculatedColumnFormula>LOWER(SUBSTITUTE(Table13456221222[[#This Row],[CANTO]], " ", ""))</calculatedColumnFormula>
    </tableColumn>
    <tableColumn id="21" xr3:uid="{7922165E-2639-441A-BD0E-13325BDA7BB7}" name="citas" dataDxfId="41">
      <calculatedColumnFormula>Table13456221222[[#This Row],[Subtitle5]]</calculatedColumnFormula>
    </tableColumn>
    <tableColumn id="22" xr3:uid="{4D0FFC24-F970-48D2-AB9A-621A8C216D41}" name="letra" dataDxfId="40"/>
    <tableColumn id="23" xr3:uid="{AF2566CE-A3F4-4B0F-A70F-0A8821DF0D28}" name="Column1" dataDxfId="39">
      <calculatedColumnFormula>Table1[[#Headers],[CANTO]]</calculatedColumnFormula>
    </tableColumn>
    <tableColumn id="24" xr3:uid="{CFBDA075-59B7-4B55-8540-E6ED895078E1}" name="Column2" dataDxfId="38">
      <calculatedColumnFormula>Table13456221222[[#This Row],[CANTO]]</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37"/>
    <tableColumn id="2" xr3:uid="{09AFE854-E4EB-4788-BF70-C693F187B03C}" name="ID" dataDxfId="36"/>
    <tableColumn id="3" xr3:uid="{4E91E4E3-77F3-425B-B38E-BD3F2F055302}" name="Or#" dataDxfId="35"/>
    <tableColumn id="4" xr3:uid="{72B4C7D2-72F0-4B17-9BC1-91C9140D0E5E}" name="c" dataDxfId="34"/>
    <tableColumn id="5" xr3:uid="{B0128C98-15F0-4361-8F1F-30B3911985B7}" name="Title" dataDxfId="33"/>
    <tableColumn id="6" xr3:uid="{92277D58-048C-42F3-8B57-AA90708C5CCE}" name="c2" dataDxfId="32"/>
    <tableColumn id="36" xr3:uid="{81B209CD-254B-4BF5-943B-B6465F1D63AC}" name="NombreCanto" dataDxfId="31"/>
    <tableColumn id="7" xr3:uid="{8D049400-5611-49CD-B6BB-7744019F5086}" name="Titulo" dataDxfId="30"/>
    <tableColumn id="8" xr3:uid="{73A2F5A1-0A27-4593-9B30-EF8ED58F24B2}" name="c0" dataDxfId="29"/>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28"/>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27">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26"/>
    <tableColumn id="49" xr3:uid="{16FE33BF-F97F-4D7E-95F8-4E12BA4C6625}" name="contenido" dataDxfId="25">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24">
      <calculatedColumnFormula>LOWER(LEFT(Table13456221[[#This Row],[Categoria]],1))</calculatedColumnFormula>
    </tableColumn>
    <tableColumn id="52" xr3:uid="{A0898B69-EC52-47E8-B1BF-186F72B708DB}" name="Codigo" dataDxfId="23">
      <calculatedColumnFormula>_xlfn.CONCAT(Table13456221[[#This Row],[ID]:[c021]])</calculatedColumnFormula>
    </tableColumn>
    <tableColumn id="19" xr3:uid="{A9F53A67-139D-46B6-9B40-64B2F50BC177}" name="CANTO" dataDxfId="22">
      <calculatedColumnFormula>UPPER(Table13456221[[#This Row],[Titulo]])</calculatedColumnFormula>
    </tableColumn>
    <tableColumn id="20" xr3:uid="{DD7CA259-8EFD-4F5C-A6A6-1C9E35FA6448}" name="canto2" dataDxfId="21">
      <calculatedColumnFormula>LOWER(SUBSTITUTE(Table13456221[[#This Row],[CANTO]], " ", ""))</calculatedColumnFormula>
    </tableColumn>
    <tableColumn id="21" xr3:uid="{A774D99B-7860-41C7-8487-39E2CE965789}" name="citas" dataDxfId="20">
      <calculatedColumnFormula>Table13456221[[#This Row],[Subtitle5]]</calculatedColumnFormula>
    </tableColumn>
    <tableColumn id="22" xr3:uid="{40CCD43A-DD3F-4EAF-B932-2D2098B5512A}" name="letra" dataDxfId="19"/>
    <tableColumn id="23" xr3:uid="{586F0A26-C6B5-4A77-B49A-7E2B1FD28E18}" name="Column1" dataDxfId="18">
      <calculatedColumnFormula>Table1[[#Headers],[CANTO]]</calculatedColumnFormula>
    </tableColumn>
    <tableColumn id="24" xr3:uid="{45165ECC-12B6-4E1E-AFAD-A3BA2E6D455E}" name="Column2" dataDxfId="17">
      <calculatedColumnFormula>Table13456221[[#This Row],[CANTO]]</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16">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15">
      <calculatedColumnFormula>REPLACE(LOWER(Table14[[#This Row],[CANTO]]),1,1,UPPER(LEFT(Table14[[#This Row],[CANTO]],1)))</calculatedColumnFormula>
    </tableColumn>
    <tableColumn id="2" xr3:uid="{642ADA13-0430-43D5-A301-D13A8F377732}" name="CANTO"/>
    <tableColumn id="3" xr3:uid="{1A25DCF0-0EF3-47B2-8A3E-FFD449EA23F2}" name="CITA" dataDxfId="14">
      <calculatedColumnFormula>VLOOKUP(Table14[[#This Row],['#]],'Codigo Canto'!A3:AQ238, 11, FALSE)</calculatedColumnFormula>
    </tableColumn>
    <tableColumn id="4" xr3:uid="{69A86176-DDFB-48EF-B07F-8968A3A5822E}" name="LETRAS"/>
    <tableColumn id="7" xr3:uid="{A277D4BE-DB5E-4DDD-A157-C1FFC1CC7508}" name="ARCHIVO" dataDxfId="13">
      <calculatedColumnFormula>_xlfn.CONCAT("""","archivo","""",": ","""","/cantos/resucito/" &amp; LEFT(Table14[[#This Row],[id]], 1),"/",Table14[[#This Row],[id]],".html","""")</calculatedColumnFormula>
    </tableColumn>
    <tableColumn id="8" xr3:uid="{30C0A535-C76D-452A-82D9-ABA2B92E73E6}" name="Column1" dataDxfId="12">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comments" Target="../comments2.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omments" Target="../comments3.xml"/><Relationship Id="rId4"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comments" Target="../comments4.xml"/><Relationship Id="rId4"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10.bin"/><Relationship Id="rId5" Type="http://schemas.openxmlformats.org/officeDocument/2006/relationships/comments" Target="../comments5.xml"/><Relationship Id="rId4"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openxmlformats.org/officeDocument/2006/relationships/comments" Target="../comments6.xml"/><Relationship Id="rId4"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comments" Target="../comments7.xml"/><Relationship Id="rId4"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4.bin"/><Relationship Id="rId4" Type="http://schemas.openxmlformats.org/officeDocument/2006/relationships/ctrlProp" Target="../ctrlProps/ctrlProp1.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2.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6.bin"/><Relationship Id="rId4" Type="http://schemas.openxmlformats.org/officeDocument/2006/relationships/ctrlProp" Target="../ctrlProps/ctrlProp3.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7.xml"/><Relationship Id="rId1" Type="http://schemas.openxmlformats.org/officeDocument/2006/relationships/printerSettings" Target="../printerSettings/printerSettings18.bin"/><Relationship Id="rId5" Type="http://schemas.openxmlformats.org/officeDocument/2006/relationships/comments" Target="../comments8.xml"/><Relationship Id="rId4" Type="http://schemas.openxmlformats.org/officeDocument/2006/relationships/ctrlProp" Target="../ctrlProps/ctrlProp5.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19.bin"/><Relationship Id="rId5" Type="http://schemas.openxmlformats.org/officeDocument/2006/relationships/comments" Target="../comments9.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zoomScaleNormal="130" zoomScaleSheetLayoutView="100" workbookViewId="0"/>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21"/>
      <c r="B1" s="99" t="str" cm="1">
        <f t="array" aca="1" ref="B1" ca="1">MID(CELL("filename", B1), FIND("]", CELL("filename", B1)) + 1, 255)</f>
        <v>Indice</v>
      </c>
      <c r="C1" s="99"/>
      <c r="D1" s="99"/>
      <c r="E1" s="99"/>
      <c r="F1" s="20"/>
      <c r="G1" s="100"/>
      <c r="H1" s="100"/>
    </row>
    <row r="2" spans="1:8" ht="26.1" customHeight="1" x14ac:dyDescent="0.45">
      <c r="A2" s="15" t="s">
        <v>1858</v>
      </c>
      <c r="B2" s="15"/>
      <c r="C2" s="15"/>
      <c r="D2" s="15"/>
      <c r="E2" s="15"/>
      <c r="F2" s="16"/>
      <c r="G2" s="16"/>
      <c r="H2" s="16"/>
    </row>
    <row r="3" spans="1:8" ht="26.1" customHeight="1" x14ac:dyDescent="0.45">
      <c r="A3" s="15" t="s">
        <v>1084</v>
      </c>
      <c r="B3" s="15"/>
      <c r="C3" s="15"/>
      <c r="D3" s="15"/>
      <c r="E3" s="15"/>
      <c r="F3" s="16"/>
      <c r="G3" s="16"/>
      <c r="H3" s="16"/>
    </row>
    <row r="4" spans="1:8" ht="26.1" customHeight="1" x14ac:dyDescent="0.45">
      <c r="A4" s="15" t="s">
        <v>1088</v>
      </c>
      <c r="B4" s="15"/>
      <c r="C4" s="15"/>
      <c r="D4" s="15"/>
      <c r="E4" s="15"/>
      <c r="F4" s="16"/>
      <c r="G4" s="16"/>
      <c r="H4" s="16"/>
    </row>
    <row r="5" spans="1:8" ht="26.1" customHeight="1" x14ac:dyDescent="0.45">
      <c r="A5" s="15" t="s">
        <v>1106</v>
      </c>
      <c r="B5" s="15"/>
      <c r="C5" s="15"/>
      <c r="D5" s="15"/>
      <c r="E5" s="15"/>
      <c r="F5" s="16"/>
      <c r="G5" s="16"/>
      <c r="H5" s="16"/>
    </row>
    <row r="6" spans="1:8" ht="26.1" customHeight="1" x14ac:dyDescent="0.45">
      <c r="A6" s="15" t="s">
        <v>1350</v>
      </c>
      <c r="B6" s="15"/>
      <c r="C6" s="15"/>
      <c r="D6" s="15"/>
      <c r="E6" s="15"/>
      <c r="F6" s="16"/>
      <c r="G6" s="16"/>
      <c r="H6" s="16"/>
    </row>
    <row r="7" spans="1:8" ht="26.1" customHeight="1" x14ac:dyDescent="0.45">
      <c r="A7" s="15" t="s">
        <v>1111</v>
      </c>
      <c r="B7" s="15"/>
      <c r="C7" s="15"/>
      <c r="D7" s="15"/>
      <c r="E7" s="15"/>
      <c r="F7" s="16"/>
      <c r="G7" s="16"/>
      <c r="H7" s="16"/>
    </row>
    <row r="8" spans="1:8" ht="26.1" customHeight="1" x14ac:dyDescent="0.45">
      <c r="A8" s="15" t="s">
        <v>1087</v>
      </c>
      <c r="B8" s="15"/>
      <c r="C8" s="15"/>
      <c r="D8" s="15"/>
      <c r="E8" s="15"/>
      <c r="F8" s="16"/>
      <c r="G8" s="16"/>
      <c r="H8" s="16"/>
    </row>
    <row r="9" spans="1:8" ht="26.1" customHeight="1" x14ac:dyDescent="0.45">
      <c r="A9" s="15" t="s">
        <v>2136</v>
      </c>
      <c r="B9" s="15"/>
      <c r="C9" s="15"/>
      <c r="D9" s="15"/>
      <c r="E9" s="15"/>
      <c r="F9" s="16"/>
      <c r="G9" s="16"/>
      <c r="H9" s="16"/>
    </row>
    <row r="10" spans="1:8" ht="26.1" customHeight="1" x14ac:dyDescent="0.45">
      <c r="A10" s="15" t="s">
        <v>2137</v>
      </c>
      <c r="B10" s="15"/>
      <c r="C10" s="15"/>
      <c r="D10" s="15"/>
      <c r="E10" s="16"/>
      <c r="F10" s="16"/>
      <c r="G10" s="16"/>
      <c r="H10" s="16"/>
    </row>
    <row r="11" spans="1:8" ht="26.1" customHeight="1" x14ac:dyDescent="0.45">
      <c r="A11" s="15" t="s">
        <v>2138</v>
      </c>
      <c r="B11" s="15"/>
      <c r="C11" s="15"/>
      <c r="D11" s="15"/>
      <c r="E11" s="16"/>
      <c r="F11" s="16"/>
      <c r="G11" s="16"/>
      <c r="H11" s="16"/>
    </row>
    <row r="12" spans="1:8" ht="26.1" customHeight="1" x14ac:dyDescent="0.45">
      <c r="A12" s="15" t="s">
        <v>296</v>
      </c>
      <c r="B12" s="15"/>
      <c r="C12" s="15"/>
      <c r="D12" s="15"/>
      <c r="E12" s="16"/>
      <c r="F12" s="16"/>
      <c r="G12" s="16"/>
      <c r="H12" s="16"/>
    </row>
    <row r="13" spans="1:8" ht="26.1" customHeight="1" x14ac:dyDescent="0.45">
      <c r="A13" s="15" t="s">
        <v>1834</v>
      </c>
      <c r="B13" s="15"/>
      <c r="C13" s="15"/>
      <c r="D13" s="15"/>
      <c r="E13" s="16"/>
      <c r="F13" s="16"/>
      <c r="G13" s="16"/>
      <c r="H13" s="16"/>
    </row>
    <row r="14" spans="1:8" ht="26.1" customHeight="1" x14ac:dyDescent="0.45">
      <c r="A14" s="15" t="s">
        <v>1835</v>
      </c>
      <c r="B14" s="15"/>
      <c r="C14" s="15"/>
      <c r="D14" s="15"/>
      <c r="E14" s="16"/>
      <c r="F14" s="16"/>
      <c r="G14" s="16"/>
      <c r="H14" s="16"/>
    </row>
    <row r="15" spans="1:8" ht="26.1" customHeight="1" x14ac:dyDescent="0.45">
      <c r="A15" s="15" t="s">
        <v>1836</v>
      </c>
      <c r="B15" s="15"/>
      <c r="C15" s="15"/>
      <c r="D15" s="15"/>
      <c r="E15" s="16"/>
      <c r="F15" s="16"/>
      <c r="G15" s="16"/>
      <c r="H15" s="16"/>
    </row>
    <row r="16" spans="1:8" ht="26.1" customHeight="1" x14ac:dyDescent="0.45">
      <c r="A16" s="15" t="s">
        <v>1086</v>
      </c>
      <c r="B16" s="15"/>
      <c r="C16" s="15"/>
      <c r="D16" s="15"/>
      <c r="E16" s="16"/>
      <c r="F16" s="16"/>
      <c r="G16" s="16"/>
      <c r="H16" s="16"/>
    </row>
    <row r="17" spans="1:8" ht="26.1" customHeight="1" x14ac:dyDescent="0.45">
      <c r="A17" s="15" t="s">
        <v>2139</v>
      </c>
      <c r="B17" s="15"/>
      <c r="C17" s="15"/>
      <c r="D17" s="15"/>
      <c r="E17" s="16"/>
      <c r="F17" s="16"/>
      <c r="G17" s="16"/>
      <c r="H17" s="16"/>
    </row>
    <row r="18" spans="1:8" ht="26.1" customHeight="1" x14ac:dyDescent="0.45">
      <c r="A18" s="15" t="s">
        <v>164</v>
      </c>
      <c r="B18" s="15"/>
      <c r="C18" s="15"/>
      <c r="D18" s="15"/>
      <c r="E18" s="16"/>
      <c r="F18" s="16"/>
      <c r="G18" s="16"/>
      <c r="H18" s="16"/>
    </row>
    <row r="19" spans="1:8" ht="26.1" customHeight="1" x14ac:dyDescent="0.45">
      <c r="A19" s="15" t="s">
        <v>2140</v>
      </c>
      <c r="B19" s="15"/>
      <c r="C19" s="15"/>
      <c r="D19" s="15"/>
      <c r="E19" s="16"/>
      <c r="F19" s="16"/>
      <c r="G19" s="16"/>
      <c r="H19" s="16"/>
    </row>
    <row r="20" spans="1:8" ht="24" x14ac:dyDescent="0.45">
      <c r="A20" s="15" t="s">
        <v>2141</v>
      </c>
      <c r="B20" s="15"/>
      <c r="C20" s="15"/>
      <c r="D20" s="15"/>
      <c r="E20" s="15"/>
      <c r="F20" s="15"/>
      <c r="G20" s="15"/>
      <c r="H20" s="15"/>
    </row>
    <row r="21" spans="1:8" ht="24" x14ac:dyDescent="0.45">
      <c r="A21" s="15" t="s">
        <v>165</v>
      </c>
      <c r="B21" s="15"/>
      <c r="C21" s="15"/>
      <c r="D21" s="15"/>
      <c r="E21" s="15"/>
      <c r="F21" s="15"/>
      <c r="G21" s="15"/>
      <c r="H21" s="15"/>
    </row>
    <row r="22" spans="1:8" ht="24" x14ac:dyDescent="0.45">
      <c r="A22" s="15" t="s">
        <v>1815</v>
      </c>
      <c r="B22" s="15"/>
      <c r="C22" s="15"/>
      <c r="D22" s="15"/>
      <c r="E22" s="15"/>
      <c r="F22" s="15"/>
      <c r="G22" s="15"/>
      <c r="H22" s="15"/>
    </row>
    <row r="23" spans="1:8" ht="24" x14ac:dyDescent="0.45">
      <c r="A23" s="15"/>
      <c r="B23" s="15"/>
      <c r="C23" s="15"/>
      <c r="D23" s="15"/>
      <c r="E23" s="15"/>
      <c r="F23" s="15"/>
      <c r="G23" s="15"/>
      <c r="H23" s="15"/>
    </row>
    <row r="24" spans="1:8" ht="24" x14ac:dyDescent="0.45">
      <c r="A24" s="15"/>
      <c r="B24" s="15"/>
      <c r="C24" s="15"/>
      <c r="D24" s="15"/>
      <c r="E24" s="15"/>
      <c r="F24" s="15"/>
      <c r="G24" s="15"/>
      <c r="H24" s="15"/>
    </row>
    <row r="25" spans="1:8" ht="24" x14ac:dyDescent="0.45">
      <c r="A25" s="15"/>
      <c r="B25" s="15"/>
      <c r="C25" s="15"/>
      <c r="D25" s="15"/>
      <c r="E25" s="15"/>
      <c r="F25" s="15"/>
      <c r="G25" s="15"/>
      <c r="H25" s="15"/>
    </row>
    <row r="26" spans="1:8" ht="24" x14ac:dyDescent="0.45">
      <c r="A26" s="15"/>
      <c r="B26" s="15"/>
      <c r="C26" s="15"/>
      <c r="D26" s="15"/>
      <c r="E26" s="15"/>
      <c r="F26" s="15"/>
      <c r="G26" s="15"/>
      <c r="H26" s="15"/>
    </row>
    <row r="27" spans="1:8" ht="24" x14ac:dyDescent="0.45">
      <c r="A27" s="15"/>
      <c r="B27" s="15"/>
      <c r="C27" s="15"/>
      <c r="D27" s="15"/>
      <c r="E27" s="15"/>
      <c r="F27" s="15"/>
      <c r="G27" s="15"/>
      <c r="H27" s="15"/>
    </row>
    <row r="28" spans="1:8" ht="24" x14ac:dyDescent="0.45">
      <c r="A28" s="15"/>
      <c r="B28" s="15"/>
      <c r="C28" s="15"/>
      <c r="D28" s="15"/>
      <c r="E28" s="15"/>
      <c r="F28" s="15"/>
      <c r="G28" s="15"/>
      <c r="H28" s="15"/>
    </row>
    <row r="29" spans="1:8" ht="24" x14ac:dyDescent="0.45">
      <c r="A29" s="15"/>
      <c r="B29" s="15"/>
      <c r="C29" s="15"/>
      <c r="D29" s="15"/>
      <c r="E29" s="15"/>
      <c r="F29" s="15"/>
      <c r="G29" s="15"/>
      <c r="H29" s="15"/>
    </row>
    <row r="30" spans="1:8" ht="24" x14ac:dyDescent="0.45">
      <c r="A30" s="15"/>
      <c r="B30" s="15"/>
      <c r="C30" s="15"/>
      <c r="D30" s="15"/>
      <c r="E30" s="15"/>
      <c r="F30" s="15"/>
      <c r="G30" s="15"/>
      <c r="H30" s="15"/>
    </row>
    <row r="31" spans="1:8" ht="24" x14ac:dyDescent="0.45">
      <c r="A31" s="15"/>
      <c r="B31" s="15"/>
      <c r="C31" s="15"/>
      <c r="D31" s="15"/>
      <c r="E31" s="15"/>
      <c r="F31" s="15"/>
      <c r="G31" s="15"/>
      <c r="H31" s="15"/>
    </row>
    <row r="32" spans="1:8" ht="24" x14ac:dyDescent="0.45">
      <c r="A32" s="15"/>
      <c r="B32" s="15"/>
      <c r="C32" s="15"/>
      <c r="D32" s="15"/>
      <c r="E32" s="15"/>
      <c r="F32" s="15"/>
      <c r="G32" s="15"/>
      <c r="H32" s="15"/>
    </row>
    <row r="33" spans="1:8" ht="24" x14ac:dyDescent="0.45">
      <c r="A33" s="15"/>
      <c r="B33" s="15"/>
      <c r="C33" s="15"/>
      <c r="D33" s="15"/>
      <c r="E33" s="15"/>
      <c r="F33" s="15"/>
      <c r="G33" s="15"/>
      <c r="H33" s="15"/>
    </row>
    <row r="34" spans="1:8" ht="24" x14ac:dyDescent="0.45">
      <c r="A34" s="15"/>
      <c r="B34" s="15"/>
      <c r="C34" s="15"/>
      <c r="D34" s="15"/>
      <c r="E34" s="15"/>
      <c r="F34" s="15"/>
      <c r="G34" s="15"/>
      <c r="H34" s="15"/>
    </row>
    <row r="35" spans="1:8" ht="24" x14ac:dyDescent="0.45">
      <c r="A35" s="15"/>
      <c r="B35" s="15"/>
      <c r="C35" s="15"/>
      <c r="D35" s="15"/>
      <c r="E35" s="15"/>
      <c r="F35" s="15"/>
      <c r="G35" s="15"/>
      <c r="H35" s="15"/>
    </row>
    <row r="36" spans="1:8" ht="24" x14ac:dyDescent="0.45">
      <c r="A36" s="15"/>
      <c r="B36" s="15"/>
      <c r="C36" s="15"/>
      <c r="D36" s="15"/>
      <c r="E36" s="15"/>
      <c r="F36" s="15"/>
      <c r="G36" s="15"/>
      <c r="H36" s="15"/>
    </row>
    <row r="37" spans="1:8" ht="24" x14ac:dyDescent="0.45">
      <c r="A37" s="15"/>
      <c r="B37" s="15"/>
      <c r="C37" s="15"/>
      <c r="D37" s="15"/>
      <c r="E37" s="15"/>
      <c r="F37" s="15"/>
      <c r="G37" s="15"/>
      <c r="H37" s="15"/>
    </row>
    <row r="38" spans="1:8" ht="24" x14ac:dyDescent="0.45">
      <c r="A38" s="15"/>
      <c r="B38" s="15"/>
      <c r="C38" s="15"/>
      <c r="D38" s="15"/>
      <c r="E38" s="15"/>
      <c r="F38" s="15"/>
      <c r="G38" s="15"/>
      <c r="H38" s="15"/>
    </row>
    <row r="39" spans="1:8" ht="24" x14ac:dyDescent="0.45">
      <c r="A39" s="15"/>
      <c r="B39" s="15"/>
      <c r="C39" s="15"/>
      <c r="D39" s="15"/>
      <c r="E39" s="15"/>
      <c r="F39" s="15"/>
      <c r="G39" s="15"/>
      <c r="H39" s="15"/>
    </row>
    <row r="40" spans="1:8" ht="24" x14ac:dyDescent="0.45">
      <c r="A40" s="15"/>
      <c r="B40" s="15"/>
      <c r="C40" s="15"/>
      <c r="D40" s="15"/>
      <c r="E40" s="15"/>
      <c r="F40" s="15"/>
      <c r="G40" s="15"/>
      <c r="H40" s="15"/>
    </row>
  </sheetData>
  <mergeCells count="2">
    <mergeCell ref="B1:E1"/>
    <mergeCell ref="G1:H1"/>
  </mergeCells>
  <hyperlinks>
    <hyperlink ref="A2" location="'List'!A3" display="'List'!A3" xr:uid="{8CDDFF13-E6DB-4891-AE50-A580EFBF7788}"/>
    <hyperlink ref="A3" location="'URL'!A3" display="'URL'!A3" xr:uid="{F9D828DC-717E-4FC9-8ECD-834D01F89D38}"/>
    <hyperlink ref="A4" location="'Indice Canto'!A3" display="'Indice Canto'!A3" xr:uid="{CF14C36F-7C71-4F77-BC84-35531A34700E}"/>
    <hyperlink ref="A5" location="'data-Cantos'!A3" display="'data-Cantos'!A3" xr:uid="{B9C72E4E-99AE-4C18-8927-A2E93E3F8163}"/>
    <hyperlink ref="A6" location="'creando Directorios'!A3" display="'creando Directorios'!A3" xr:uid="{CBA6CC6E-99F4-45E4-BEAC-B6DF12E24E74}"/>
    <hyperlink ref="A7" location="'Find bk2'!A3" display="'Find bk2'!A3" xr:uid="{F3A865C2-4F36-40CD-861A-68413D1F7BEB}"/>
    <hyperlink ref="A8" location="'Codigo Canto'!A3" display="'Codigo Canto'!A3" xr:uid="{066DB2CD-7407-4450-86C5-A84630277160}"/>
    <hyperlink ref="A9" location="'Indice 4Canto'!A3" display="'Indice 4Canto'!A3" xr:uid="{36B59D11-E5D1-4F58-B252-287B59B5E46B}"/>
    <hyperlink ref="A10" location="'Categorias (2)'!A3" display="'Categorias (2)'!A3" xr:uid="{14572076-97E6-4400-AF5F-BE7490D33758}"/>
    <hyperlink ref="A11" location="'Categorias'!A3" display="'Categorias'!A3" xr:uid="{FB0D4514-E544-4381-A55F-6BD7A84A93D2}"/>
    <hyperlink ref="A12" location="'Codigo'!A3" display="'Codigo'!A3" xr:uid="{D9A70AE3-2199-4E3A-9757-3955CD6EE304}"/>
    <hyperlink ref="A13" location="'Buscador'!A3" display="'Buscador'!A3" xr:uid="{EBEF5DB5-F7BA-4772-8E89-A3456279E52A}"/>
    <hyperlink ref="A14" location="'Buscador (fail1)'!A3" display="'Buscador (fail1)'!A3" xr:uid="{60DC3C81-5E40-45CC-B0F7-B77B0990821F}"/>
    <hyperlink ref="A15" location="'Buscador (fail2)'!A3" display="'Buscador (fail2)'!A3" xr:uid="{652EE814-89FB-48CA-ACCF-4A9ED38BFE54}"/>
    <hyperlink ref="A16" location="'Indice Backups'!A3" display="'Indice Backups'!A3" xr:uid="{85C8A861-8F2E-424A-94D2-E70C95434121}"/>
    <hyperlink ref="A17" location="'Cantos'!A3" display="'Cantos'!A3" xr:uid="{1042AF39-C162-4579-B4DF-98A5E131DE07}"/>
    <hyperlink ref="A18" location="'DAYENÚ'!A3" display="'DAYENÚ'!A3" xr:uid="{9D2AD320-1E82-437F-9B6E-FABD922074B0}"/>
    <hyperlink ref="A19" location="'DAYENÚ2'!A3" display="'DAYENÚ2'!A3" xr:uid="{B7965900-AB96-4A1B-A510-D9CF4C7764B1}"/>
    <hyperlink ref="A20" location="'b1'!A3" display="'b1'!A3" xr:uid="{B28A16E7-3BAE-451A-B1BD-56569E9E97D9}"/>
    <hyperlink ref="A21" location="'DE PROFUNDIS'!A3" display="'DE PROFUNDIS'!A3" xr:uid="{69079BD8-553B-465D-B5A8-E508D17035A5}"/>
    <hyperlink ref="A22" location="'MARIA, MADRE MÍA'!A3" display="'MARIA, MADRE MÍA'!A3" xr:uid="{6AE2B75F-ADE5-4E65-B5E9-1E7F6A143B0F}"/>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B10"/>
  <sheetViews>
    <sheetView workbookViewId="0">
      <selection activeCell="B4" sqref="B4"/>
    </sheetView>
  </sheetViews>
  <sheetFormatPr defaultRowHeight="15" x14ac:dyDescent="0.25"/>
  <sheetData>
    <row r="1" spans="1:2" x14ac:dyDescent="0.25">
      <c r="A1" t="s">
        <v>1816</v>
      </c>
      <c r="B1" t="s">
        <v>1102</v>
      </c>
    </row>
    <row r="2" spans="1:2" x14ac:dyDescent="0.25">
      <c r="A2" t="s">
        <v>1817</v>
      </c>
      <c r="B2" t="s">
        <v>1099</v>
      </c>
    </row>
    <row r="3" spans="1:2" x14ac:dyDescent="0.25">
      <c r="A3" t="s">
        <v>1818</v>
      </c>
      <c r="B3" t="s">
        <v>1101</v>
      </c>
    </row>
    <row r="4" spans="1:2" x14ac:dyDescent="0.25">
      <c r="A4" t="s">
        <v>1819</v>
      </c>
      <c r="B4" t="s">
        <v>1100</v>
      </c>
    </row>
    <row r="5" spans="1:2" x14ac:dyDescent="0.25">
      <c r="A5" t="s">
        <v>1820</v>
      </c>
    </row>
    <row r="6" spans="1:2" x14ac:dyDescent="0.25">
      <c r="A6" t="s">
        <v>1821</v>
      </c>
    </row>
    <row r="7" spans="1:2" x14ac:dyDescent="0.25">
      <c r="A7" t="s">
        <v>1822</v>
      </c>
    </row>
    <row r="8" spans="1:2" x14ac:dyDescent="0.25">
      <c r="A8" t="s">
        <v>1823</v>
      </c>
    </row>
    <row r="9" spans="1:2" x14ac:dyDescent="0.25">
      <c r="A9" t="s">
        <v>1824</v>
      </c>
    </row>
    <row r="10" spans="1:2" x14ac:dyDescent="0.25">
      <c r="A10" t="s">
        <v>1825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zoomScale="235" zoomScaleNormal="235" workbookViewId="0">
      <selection activeCell="D22" sqref="D22"/>
    </sheetView>
  </sheetViews>
  <sheetFormatPr defaultRowHeight="15" x14ac:dyDescent="0.25"/>
  <cols>
    <col min="2" max="2" width="29" bestFit="1" customWidth="1"/>
    <col min="3" max="3" width="29" customWidth="1"/>
    <col min="4" max="6" width="15.5703125" customWidth="1"/>
    <col min="7" max="7" width="29" customWidth="1"/>
    <col min="8" max="8" width="36" bestFit="1" customWidth="1"/>
    <col min="9" max="9" width="47.42578125" bestFit="1" customWidth="1"/>
  </cols>
  <sheetData>
    <row r="1" spans="1:10" x14ac:dyDescent="0.25">
      <c r="H1" s="9" t="s">
        <v>1352</v>
      </c>
      <c r="I1" t="s">
        <v>1353</v>
      </c>
    </row>
    <row r="2" spans="1:10" x14ac:dyDescent="0.25">
      <c r="A2" s="25" t="s">
        <v>264</v>
      </c>
      <c r="B2" s="26" t="s">
        <v>270</v>
      </c>
      <c r="C2" s="27"/>
      <c r="D2" s="27"/>
      <c r="E2" s="27"/>
      <c r="F2" s="27"/>
      <c r="G2" s="27"/>
      <c r="H2" s="9"/>
    </row>
    <row r="3" spans="1:10" x14ac:dyDescent="0.25">
      <c r="A3" s="28">
        <v>1</v>
      </c>
      <c r="B3" s="29" t="s">
        <v>2160</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1354</v>
      </c>
      <c r="E3" t="s">
        <v>1355</v>
      </c>
      <c r="F3" s="30" t="str">
        <f>_xlfn.CONCAT(D3,
)</f>
        <v>&lt;a href="/cantos/" align="left" class="fleft"&gt;    &lt;span class="mso1"&gt;arrow_left_alt   &lt;/span&gt;&lt;/a&gt;</v>
      </c>
      <c r="G3" s="30"/>
      <c r="I3" t="s">
        <v>1355</v>
      </c>
    </row>
    <row r="4" spans="1:10" x14ac:dyDescent="0.25">
      <c r="A4" s="31">
        <v>2</v>
      </c>
      <c r="B4" s="32" t="s">
        <v>316</v>
      </c>
      <c r="C4" t="str">
        <f t="shared" si="0"/>
        <v>&lt;a href="/cantos/resucito/a/alavictimaPascual.html" align="left" class="fleft"&gt;    &lt;span class="mso1"&gt;arrow_left_alt   &lt;/span&gt;&lt;/a&gt; &lt;a href="/cantos/resucito/a/atilevantomisojos.html" align="right" class="fright"&gt;    &lt;span class="mso1"&gt;arrow_right_alt   &lt;/span&gt;&lt;/a&gt;</v>
      </c>
      <c r="D4" t="s">
        <v>2161</v>
      </c>
      <c r="E4" t="s">
        <v>1356</v>
      </c>
      <c r="H4" t="s">
        <v>2161</v>
      </c>
      <c r="I4" t="s">
        <v>1356</v>
      </c>
      <c r="J4" s="33" t="s">
        <v>1357</v>
      </c>
    </row>
    <row r="5" spans="1:10" x14ac:dyDescent="0.25">
      <c r="A5" s="28">
        <v>3</v>
      </c>
      <c r="B5" s="29" t="s">
        <v>318</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1358</v>
      </c>
      <c r="E5" t="s">
        <v>1359</v>
      </c>
      <c r="F5" s="30"/>
      <c r="G5" s="30"/>
      <c r="H5" t="s">
        <v>1358</v>
      </c>
      <c r="I5" t="s">
        <v>1359</v>
      </c>
      <c r="J5" s="33" t="s">
        <v>1360</v>
      </c>
    </row>
    <row r="6" spans="1:10" x14ac:dyDescent="0.25">
      <c r="A6" s="31">
        <v>4</v>
      </c>
      <c r="B6" s="32" t="s">
        <v>322</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1361</v>
      </c>
      <c r="E6" t="s">
        <v>1362</v>
      </c>
      <c r="H6" t="s">
        <v>1361</v>
      </c>
      <c r="I6" t="s">
        <v>1362</v>
      </c>
    </row>
    <row r="7" spans="1:10" x14ac:dyDescent="0.25">
      <c r="A7" s="28">
        <v>5</v>
      </c>
      <c r="B7" s="29" t="s">
        <v>324</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1363</v>
      </c>
      <c r="E7" t="s">
        <v>1364</v>
      </c>
      <c r="F7" s="30"/>
      <c r="G7" s="30"/>
      <c r="H7" t="s">
        <v>1363</v>
      </c>
      <c r="I7" t="s">
        <v>1364</v>
      </c>
    </row>
    <row r="8" spans="1:10" x14ac:dyDescent="0.25">
      <c r="A8" s="31">
        <v>6</v>
      </c>
      <c r="B8" s="32" t="s">
        <v>326</v>
      </c>
      <c r="C8" t="str">
        <f t="shared" si="0"/>
        <v>&lt;a href="/cantos/resucito/a/atisenorlevantomialma.html" align="left" class="fleft"&gt;    &lt;span class="mso1"&gt;arrow_left_alt   &lt;/span&gt;&lt;/a&gt; &lt;a href="/cantos/resucito/a/abbapadre.html" align="right" class="fright"&gt;    &lt;span class="mso1"&gt;arrow_right_alt   &lt;/span&gt;&lt;/a&gt;</v>
      </c>
      <c r="D8" t="s">
        <v>1365</v>
      </c>
      <c r="E8" t="s">
        <v>1366</v>
      </c>
      <c r="H8" t="s">
        <v>1365</v>
      </c>
      <c r="I8" t="s">
        <v>1366</v>
      </c>
    </row>
    <row r="9" spans="1:10" x14ac:dyDescent="0.25">
      <c r="A9" s="28">
        <v>7</v>
      </c>
      <c r="B9" s="29" t="s">
        <v>328</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1367</v>
      </c>
      <c r="E9" t="s">
        <v>1368</v>
      </c>
      <c r="F9" s="30"/>
      <c r="G9" s="30"/>
      <c r="H9" t="s">
        <v>1367</v>
      </c>
      <c r="I9" t="s">
        <v>1368</v>
      </c>
    </row>
    <row r="10" spans="1:10" x14ac:dyDescent="0.25">
      <c r="A10" s="31">
        <v>8</v>
      </c>
      <c r="B10" s="32" t="s">
        <v>330</v>
      </c>
      <c r="C10" t="str">
        <f t="shared" si="0"/>
        <v>&lt;a href="/cantos/resucito/a/abbapadre.html" align="left" class="fleft"&gt;    &lt;span class="mso1"&gt;arrow_left_alt   &lt;/span&gt;&lt;/a&gt; &lt;a href="/cantos/resucito/a/aclamadalsenor.html" align="right" class="fright"&gt;    &lt;span class="mso1"&gt;arrow_right_alt   &lt;/span&gt;&lt;/a&gt;</v>
      </c>
      <c r="D10" t="s">
        <v>1369</v>
      </c>
      <c r="E10" t="s">
        <v>1370</v>
      </c>
      <c r="H10" t="s">
        <v>1369</v>
      </c>
      <c r="I10" t="s">
        <v>1370</v>
      </c>
    </row>
    <row r="11" spans="1:10" x14ac:dyDescent="0.25">
      <c r="A11" s="28">
        <v>9</v>
      </c>
      <c r="B11" s="29" t="s">
        <v>334</v>
      </c>
      <c r="C11" t="str">
        <f t="shared" si="0"/>
        <v>&lt;a href="/cantos/resucito/a/abraham.html" align="left" class="fleft"&gt;    &lt;span class="mso1"&gt;arrow_left_alt   &lt;/span&gt;&lt;/a&gt; &lt;a href="/cantos/resucito/a/aldespertar.html" align="right" class="fright"&gt;    &lt;span class="mso1"&gt;arrow_right_alt   &lt;/span&gt;&lt;/a&gt;</v>
      </c>
      <c r="D11" t="s">
        <v>1371</v>
      </c>
      <c r="E11" t="s">
        <v>1372</v>
      </c>
      <c r="F11" s="30"/>
      <c r="G11" s="30"/>
      <c r="H11" t="s">
        <v>1371</v>
      </c>
      <c r="I11" t="s">
        <v>1372</v>
      </c>
    </row>
    <row r="12" spans="1:10" x14ac:dyDescent="0.25">
      <c r="A12" s="31">
        <v>10</v>
      </c>
      <c r="B12" s="32" t="s">
        <v>338</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1373</v>
      </c>
      <c r="E12" t="s">
        <v>1374</v>
      </c>
      <c r="H12" t="s">
        <v>1373</v>
      </c>
      <c r="I12" t="s">
        <v>1374</v>
      </c>
    </row>
    <row r="13" spans="1:10" x14ac:dyDescent="0.25">
      <c r="A13" s="28">
        <v>11</v>
      </c>
      <c r="B13" s="29" t="s">
        <v>340</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1375</v>
      </c>
      <c r="E13" t="s">
        <v>1376</v>
      </c>
      <c r="F13" s="30"/>
      <c r="G13" s="30"/>
      <c r="H13" t="s">
        <v>1375</v>
      </c>
      <c r="I13" t="s">
        <v>1376</v>
      </c>
    </row>
    <row r="14" spans="1:10" x14ac:dyDescent="0.25">
      <c r="A14" s="31">
        <v>12</v>
      </c>
      <c r="B14" s="32" t="s">
        <v>343</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1377</v>
      </c>
      <c r="E14" t="s">
        <v>1378</v>
      </c>
      <c r="H14" t="s">
        <v>1377</v>
      </c>
      <c r="I14" t="s">
        <v>1378</v>
      </c>
    </row>
    <row r="15" spans="1:10" x14ac:dyDescent="0.25">
      <c r="A15" s="28">
        <v>13</v>
      </c>
      <c r="B15" s="29" t="s">
        <v>349</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1379</v>
      </c>
      <c r="E15" t="s">
        <v>1380</v>
      </c>
      <c r="F15" s="30"/>
      <c r="G15" s="30"/>
      <c r="H15" t="s">
        <v>1379</v>
      </c>
      <c r="I15" t="s">
        <v>1380</v>
      </c>
    </row>
    <row r="16" spans="1:10" x14ac:dyDescent="0.25">
      <c r="A16" s="31">
        <v>14</v>
      </c>
      <c r="B16" s="32" t="s">
        <v>352</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1381</v>
      </c>
      <c r="E16" t="s">
        <v>1382</v>
      </c>
      <c r="H16" t="s">
        <v>1381</v>
      </c>
      <c r="I16" t="s">
        <v>1382</v>
      </c>
    </row>
    <row r="17" spans="1:9" x14ac:dyDescent="0.25">
      <c r="A17" s="28">
        <v>15</v>
      </c>
      <c r="B17" s="29" t="s">
        <v>354</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1383</v>
      </c>
      <c r="E17" t="s">
        <v>1384</v>
      </c>
      <c r="F17" s="30"/>
      <c r="G17" s="30"/>
      <c r="H17" t="s">
        <v>1383</v>
      </c>
      <c r="I17" t="s">
        <v>1384</v>
      </c>
    </row>
    <row r="18" spans="1:9" x14ac:dyDescent="0.25">
      <c r="A18" s="31">
        <v>16</v>
      </c>
      <c r="B18" s="32" t="s">
        <v>355</v>
      </c>
      <c r="C18" t="str">
        <f t="shared" si="0"/>
        <v>&lt;a href="/cantos/resucito/a/aleluyayallegoelreino.html" align="left" class="fleft"&gt;    &lt;span class="mso1"&gt;arrow_left_alt   &lt;/span&gt;&lt;/a&gt; &lt;a href="/cantos/resucito/a/amenamenamen.html" align="right" class="fright"&gt;    &lt;span class="mso1"&gt;arrow_right_alt   &lt;/span&gt;&lt;/a&gt;</v>
      </c>
      <c r="D18" t="s">
        <v>1385</v>
      </c>
      <c r="E18" t="s">
        <v>1386</v>
      </c>
      <c r="H18" t="s">
        <v>1385</v>
      </c>
      <c r="I18" t="s">
        <v>1386</v>
      </c>
    </row>
    <row r="19" spans="1:9" x14ac:dyDescent="0.25">
      <c r="A19" s="28">
        <v>17</v>
      </c>
      <c r="B19" s="29" t="s">
        <v>357</v>
      </c>
      <c r="C19" t="str">
        <f t="shared" si="0"/>
        <v>&lt;a href="/cantos/resucito/a/alzaospuertas.html" align="left" class="fleft"&gt;    &lt;span class="mso1"&gt;arrow_left_alt   &lt;/span&gt;&lt;/a&gt; &lt;a href="/cantos/resucito/a/amoalsenor.html" align="right" class="fright"&gt;    &lt;span class="mso1"&gt;arrow_right_alt   &lt;/span&gt;&lt;/a&gt;</v>
      </c>
      <c r="D19" t="s">
        <v>1387</v>
      </c>
      <c r="E19" t="s">
        <v>1388</v>
      </c>
      <c r="F19" s="30"/>
      <c r="G19" s="30"/>
      <c r="H19" t="s">
        <v>1387</v>
      </c>
      <c r="I19" t="s">
        <v>1388</v>
      </c>
    </row>
    <row r="20" spans="1:9" x14ac:dyDescent="0.25">
      <c r="A20" s="31">
        <v>18</v>
      </c>
      <c r="B20" s="32" t="s">
        <v>359</v>
      </c>
      <c r="C20" t="str">
        <f t="shared" si="0"/>
        <v>&lt;a href="/cantos/resucito/a/amenamenamen.html" align="left" class="fleft"&gt;    &lt;span class="mso1"&gt;arrow_left_alt   &lt;/span&gt;&lt;/a&gt; &lt;a href="/cantos/resucito/a/aquedah.html" align="right" class="fright"&gt;    &lt;span class="mso1"&gt;arrow_right_alt   &lt;/span&gt;&lt;/a&gt;</v>
      </c>
      <c r="D20" t="s">
        <v>1389</v>
      </c>
      <c r="E20" t="s">
        <v>1390</v>
      </c>
      <c r="H20" t="s">
        <v>1389</v>
      </c>
      <c r="I20" t="s">
        <v>1390</v>
      </c>
    </row>
    <row r="21" spans="1:9" x14ac:dyDescent="0.25">
      <c r="A21" s="28">
        <v>19</v>
      </c>
      <c r="B21" s="29" t="s">
        <v>363</v>
      </c>
      <c r="C21" t="str">
        <f t="shared" si="0"/>
        <v>&lt;a href="/cantos/resucito/a/amoalsenor.html" align="left" class="fleft"&gt;    &lt;span class="mso1"&gt;arrow_left_alt   &lt;/span&gt;&lt;/a&gt; &lt;a href="/cantos/resucito/a/asihablaelamen.html" align="right" class="fright"&gt;    &lt;span class="mso1"&gt;arrow_right_alt   &lt;/span&gt;&lt;/a&gt;</v>
      </c>
      <c r="D21" t="s">
        <v>1391</v>
      </c>
      <c r="E21" t="s">
        <v>1392</v>
      </c>
      <c r="F21" s="30"/>
      <c r="G21" s="30"/>
      <c r="H21" t="s">
        <v>1391</v>
      </c>
      <c r="I21" t="s">
        <v>1392</v>
      </c>
    </row>
    <row r="22" spans="1:9" x14ac:dyDescent="0.25">
      <c r="A22" s="31">
        <v>20</v>
      </c>
      <c r="B22" s="32" t="s">
        <v>365</v>
      </c>
      <c r="C22" t="str">
        <f t="shared" si="0"/>
        <v>&lt;a href="/cantos/resucito/a/aquedah.html" align="left" class="fleft"&gt;    &lt;span class="mso1"&gt;arrow_left_alt   &lt;/span&gt;&lt;/a&gt; &lt;a href="/cantos/resucito/a/avemariai.html" align="right" class="fright"&gt;    &lt;span class="mso1"&gt;arrow_right_alt   &lt;/span&gt;&lt;/a&gt;</v>
      </c>
      <c r="D22" t="s">
        <v>1393</v>
      </c>
      <c r="E22" t="s">
        <v>1394</v>
      </c>
      <c r="H22" t="s">
        <v>1393</v>
      </c>
      <c r="I22" t="s">
        <v>1394</v>
      </c>
    </row>
    <row r="23" spans="1:9" x14ac:dyDescent="0.25">
      <c r="A23" s="28">
        <v>21</v>
      </c>
      <c r="B23" s="29" t="s">
        <v>367</v>
      </c>
      <c r="C23" t="str">
        <f t="shared" si="0"/>
        <v>&lt;a href="/cantos/resucito/a/asihablaelamen.html" align="left" class="fleft"&gt;    &lt;span class="mso1"&gt;arrow_left_alt   &lt;/span&gt;&lt;/a&gt; &lt;a href="/cantos/resucito/a/avemariaii(1984).html" align="right" class="fright"&gt;    &lt;span class="mso1"&gt;arrow_right_alt   &lt;/span&gt;&lt;/a&gt;</v>
      </c>
      <c r="D23" t="s">
        <v>1395</v>
      </c>
      <c r="E23" t="s">
        <v>1396</v>
      </c>
      <c r="F23" s="30"/>
      <c r="G23" s="30"/>
      <c r="H23" t="s">
        <v>1395</v>
      </c>
      <c r="I23" t="s">
        <v>1396</v>
      </c>
    </row>
    <row r="24" spans="1:9" x14ac:dyDescent="0.25">
      <c r="A24" s="31">
        <v>22</v>
      </c>
      <c r="B24" s="32" t="s">
        <v>369</v>
      </c>
      <c r="C24" t="str">
        <f t="shared" si="0"/>
        <v>&lt;a href="/cantos/resucito/a/avemariai.html" align="left" class="fleft"&gt;    &lt;span class="mso1"&gt;arrow_left_alt   &lt;/span&gt;&lt;/a&gt; &lt;a href="/cantos/resucito/b/babiloniacriminal.html" align="right" class="fright"&gt;    &lt;span class="mso1"&gt;arrow_right_alt   &lt;/span&gt;&lt;/a&gt;</v>
      </c>
      <c r="D24" t="s">
        <v>1397</v>
      </c>
      <c r="E24" t="s">
        <v>1398</v>
      </c>
      <c r="H24" t="s">
        <v>1397</v>
      </c>
      <c r="I24" t="s">
        <v>1398</v>
      </c>
    </row>
    <row r="25" spans="1:9" x14ac:dyDescent="0.25">
      <c r="A25" s="28">
        <v>23</v>
      </c>
      <c r="B25" s="29" t="s">
        <v>371</v>
      </c>
      <c r="C25" t="str">
        <f t="shared" si="0"/>
        <v>&lt;a href="/cantos/resucito/a/avemariaii(1984).html" align="left" class="fleft"&gt;    &lt;span class="mso1"&gt;arrow_left_alt   &lt;/span&gt;&lt;/a&gt; &lt;a href="/cantos/resucito/b/balaam.html" align="right" class="fright"&gt;    &lt;span class="mso1"&gt;arrow_right_alt   &lt;/span&gt;&lt;/a&gt;</v>
      </c>
      <c r="D25" t="s">
        <v>1399</v>
      </c>
      <c r="E25" t="s">
        <v>1400</v>
      </c>
      <c r="F25" s="30"/>
      <c r="G25" s="30"/>
      <c r="H25" t="s">
        <v>1399</v>
      </c>
      <c r="I25" t="s">
        <v>1400</v>
      </c>
    </row>
    <row r="26" spans="1:9" x14ac:dyDescent="0.25">
      <c r="A26" s="31">
        <v>24</v>
      </c>
      <c r="B26" s="32" t="s">
        <v>373</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1401</v>
      </c>
      <c r="E26" t="s">
        <v>1402</v>
      </c>
      <c r="H26" t="s">
        <v>1401</v>
      </c>
      <c r="I26" t="s">
        <v>1402</v>
      </c>
    </row>
    <row r="27" spans="1:9" x14ac:dyDescent="0.25">
      <c r="A27" s="28">
        <v>25</v>
      </c>
      <c r="B27" s="29" t="s">
        <v>375</v>
      </c>
      <c r="C27" t="str">
        <f t="shared" si="0"/>
        <v>&lt;a href="/cantos/resucito/b/balaam.html" align="left" class="fleft"&gt;    &lt;span class="mso1"&gt;arrow_left_alt   &lt;/span&gt;&lt;/a&gt; &lt;a href="/cantos/resucito/b/bendicealmamiaayahveh.html" align="right" class="fright"&gt;    &lt;span class="mso1"&gt;arrow_right_alt   &lt;/span&gt;&lt;/a&gt;</v>
      </c>
      <c r="D27" t="s">
        <v>1403</v>
      </c>
      <c r="E27" t="s">
        <v>1404</v>
      </c>
      <c r="F27" s="30"/>
      <c r="G27" s="30"/>
      <c r="H27" t="s">
        <v>1403</v>
      </c>
      <c r="I27" t="s">
        <v>1404</v>
      </c>
    </row>
    <row r="28" spans="1:9" x14ac:dyDescent="0.25">
      <c r="A28" s="31">
        <v>26</v>
      </c>
      <c r="B28" s="32" t="s">
        <v>377</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1405</v>
      </c>
      <c r="E28" t="s">
        <v>1406</v>
      </c>
      <c r="H28" t="s">
        <v>1405</v>
      </c>
      <c r="I28" t="s">
        <v>1406</v>
      </c>
    </row>
    <row r="29" spans="1:9" x14ac:dyDescent="0.25">
      <c r="A29" s="28">
        <v>27</v>
      </c>
      <c r="B29" s="29" t="s">
        <v>380</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1407</v>
      </c>
      <c r="E29" t="s">
        <v>1408</v>
      </c>
      <c r="F29" s="30"/>
      <c r="G29" s="30"/>
      <c r="H29" t="s">
        <v>1407</v>
      </c>
      <c r="I29" t="s">
        <v>1408</v>
      </c>
    </row>
    <row r="30" spans="1:9" x14ac:dyDescent="0.25">
      <c r="A30" s="31">
        <v>28</v>
      </c>
      <c r="B30" s="32" t="s">
        <v>383</v>
      </c>
      <c r="C30" t="str">
        <f t="shared" si="0"/>
        <v>&lt;a href="/cantos/resucito/b/benditaerestumaria.html" align="left" class="fleft"&gt;    &lt;span class="mso1"&gt;arrow_left_alt   &lt;/span&gt;&lt;/a&gt; &lt;a href="/cantos/resucito/b/benditoseadios.html" align="right" class="fright"&gt;    &lt;span class="mso1"&gt;arrow_right_alt   &lt;/span&gt;&lt;/a&gt;</v>
      </c>
      <c r="D30" t="s">
        <v>1409</v>
      </c>
      <c r="E30" t="s">
        <v>1410</v>
      </c>
      <c r="H30" t="s">
        <v>1409</v>
      </c>
      <c r="I30" t="s">
        <v>1410</v>
      </c>
    </row>
    <row r="31" spans="1:9" x14ac:dyDescent="0.25">
      <c r="A31" s="28">
        <v>29</v>
      </c>
      <c r="B31" s="29" t="s">
        <v>385</v>
      </c>
      <c r="C31" t="str">
        <f t="shared" si="0"/>
        <v>&lt;a href="/cantos/resucito/b/benditoeressenor.html" align="left" class="fleft"&gt;    &lt;span class="mso1"&gt;arrow_left_alt   &lt;/span&gt;&lt;/a&gt; &lt;a href="/cantos/resucito/b/benedictus.html" align="right" class="fright"&gt;    &lt;span class="mso1"&gt;arrow_right_alt   &lt;/span&gt;&lt;/a&gt;</v>
      </c>
      <c r="D31" t="s">
        <v>1411</v>
      </c>
      <c r="E31" t="s">
        <v>1412</v>
      </c>
      <c r="F31" s="30"/>
      <c r="G31" s="30"/>
      <c r="H31" t="s">
        <v>1411</v>
      </c>
      <c r="I31" t="s">
        <v>1412</v>
      </c>
    </row>
    <row r="32" spans="1:9" x14ac:dyDescent="0.25">
      <c r="A32" s="31">
        <v>30</v>
      </c>
      <c r="B32" s="32" t="s">
        <v>387</v>
      </c>
      <c r="C32" t="str">
        <f t="shared" si="0"/>
        <v>&lt;a href="/cantos/resucito/b/benditoseadios.html" align="left" class="fleft"&gt;    &lt;span class="mso1"&gt;arrow_left_alt   &lt;/span&gt;&lt;/a&gt; &lt;a href="/cantos/resucito/c/cantadadios.html" align="right" class="fright"&gt;    &lt;span class="mso1"&gt;arrow_right_alt   &lt;/span&gt;&lt;/a&gt;</v>
      </c>
      <c r="D32" t="s">
        <v>1413</v>
      </c>
      <c r="E32" t="s">
        <v>1414</v>
      </c>
      <c r="H32" t="s">
        <v>1413</v>
      </c>
      <c r="I32" t="s">
        <v>1414</v>
      </c>
    </row>
    <row r="33" spans="1:9" x14ac:dyDescent="0.25">
      <c r="A33" s="28">
        <v>31</v>
      </c>
      <c r="B33" s="29" t="s">
        <v>389</v>
      </c>
      <c r="C33" t="str">
        <f t="shared" si="0"/>
        <v>&lt;a href="/cantos/resucito/b/benedictus.html" align="left" class="fleft"&gt;    &lt;span class="mso1"&gt;arrow_left_alt   &lt;/span&gt;&lt;/a&gt; &lt;a href="/cantos/resucito/c/cantadalsenor.html" align="right" class="fright"&gt;    &lt;span class="mso1"&gt;arrow_right_alt   &lt;/span&gt;&lt;/a&gt;</v>
      </c>
      <c r="D33" t="s">
        <v>1415</v>
      </c>
      <c r="E33" t="s">
        <v>1416</v>
      </c>
      <c r="F33" s="30"/>
      <c r="G33" s="30"/>
      <c r="H33" t="s">
        <v>1415</v>
      </c>
      <c r="I33" t="s">
        <v>1416</v>
      </c>
    </row>
    <row r="34" spans="1:9" x14ac:dyDescent="0.25">
      <c r="A34" s="31">
        <v>32</v>
      </c>
      <c r="B34" s="32" t="s">
        <v>391</v>
      </c>
      <c r="C34" t="str">
        <f t="shared" si="0"/>
        <v>&lt;a href="/cantos/resucito/c/cantadadios.html" align="left" class="fleft"&gt;    &lt;span class="mso1"&gt;arrow_left_alt   &lt;/span&gt;&lt;/a&gt; &lt;a href="/cantos/resucito/c/canticodelostresjovenes.html" align="right" class="fright"&gt;    &lt;span class="mso1"&gt;arrow_right_alt   &lt;/span&gt;&lt;/a&gt;</v>
      </c>
      <c r="D34" t="s">
        <v>1417</v>
      </c>
      <c r="E34" t="s">
        <v>1418</v>
      </c>
      <c r="H34" t="s">
        <v>1417</v>
      </c>
      <c r="I34" t="s">
        <v>1418</v>
      </c>
    </row>
    <row r="35" spans="1:9" x14ac:dyDescent="0.25">
      <c r="A35" s="28">
        <v>33</v>
      </c>
      <c r="B35" s="29" t="s">
        <v>393</v>
      </c>
      <c r="C35" t="str">
        <f t="shared" si="0"/>
        <v>&lt;a href="/cantos/resucito/c/cantadalsenor.html" align="left" class="fleft"&gt;    &lt;span class="mso1"&gt;arrow_left_alt   &lt;/span&gt;&lt;/a&gt; &lt;a href="/cantos/resucito/c/cantodemoises.html" align="right" class="fright"&gt;    &lt;span class="mso1"&gt;arrow_right_alt   &lt;/span&gt;&lt;/a&gt;</v>
      </c>
      <c r="D35" t="s">
        <v>1419</v>
      </c>
      <c r="E35" t="s">
        <v>1420</v>
      </c>
      <c r="F35" s="30"/>
      <c r="G35" s="30"/>
      <c r="H35" t="s">
        <v>1419</v>
      </c>
      <c r="I35" t="s">
        <v>1420</v>
      </c>
    </row>
    <row r="36" spans="1:9" x14ac:dyDescent="0.25">
      <c r="A36" s="31">
        <v>34</v>
      </c>
      <c r="B36" s="32" t="s">
        <v>395</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1421</v>
      </c>
      <c r="E36" t="s">
        <v>1422</v>
      </c>
      <c r="H36" t="s">
        <v>1421</v>
      </c>
      <c r="I36" t="s">
        <v>1422</v>
      </c>
    </row>
    <row r="37" spans="1:9" x14ac:dyDescent="0.25">
      <c r="A37" s="28">
        <v>35</v>
      </c>
      <c r="B37" s="29" t="s">
        <v>397</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1423</v>
      </c>
      <c r="E37" t="s">
        <v>1424</v>
      </c>
      <c r="F37" s="30"/>
      <c r="G37" s="30"/>
      <c r="H37" t="s">
        <v>1423</v>
      </c>
      <c r="I37" t="s">
        <v>1424</v>
      </c>
    </row>
    <row r="38" spans="1:9" x14ac:dyDescent="0.25">
      <c r="A38" s="31">
        <v>36</v>
      </c>
      <c r="B38" s="32" t="s">
        <v>399</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1425</v>
      </c>
      <c r="E38" t="s">
        <v>1426</v>
      </c>
      <c r="H38" t="s">
        <v>1425</v>
      </c>
      <c r="I38" t="s">
        <v>1426</v>
      </c>
    </row>
    <row r="39" spans="1:9" x14ac:dyDescent="0.25">
      <c r="A39" s="28">
        <v>37</v>
      </c>
      <c r="B39" s="29" t="s">
        <v>403</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1427</v>
      </c>
      <c r="E39" t="s">
        <v>1428</v>
      </c>
      <c r="F39" s="30"/>
      <c r="G39" s="30"/>
      <c r="H39" t="s">
        <v>1427</v>
      </c>
      <c r="I39" t="s">
        <v>1428</v>
      </c>
    </row>
    <row r="40" spans="1:9" x14ac:dyDescent="0.25">
      <c r="A40" s="31">
        <v>38</v>
      </c>
      <c r="B40" s="32" t="s">
        <v>409</v>
      </c>
      <c r="C40" t="str">
        <f t="shared" si="0"/>
        <v>&lt;a href="/cantos/resucito/c/comocondenadosamuerte.html" align="left" class="fleft"&gt;    &lt;span class="mso1"&gt;arrow_left_alt   &lt;/span&gt;&lt;/a&gt; &lt;a href="/cantos/resucito/c/comolacierva.html" align="right" class="fright"&gt;    &lt;span class="mso1"&gt;arrow_right_alt   &lt;/span&gt;&lt;/a&gt;</v>
      </c>
      <c r="D40" t="s">
        <v>1429</v>
      </c>
      <c r="E40" t="s">
        <v>1430</v>
      </c>
      <c r="H40" t="s">
        <v>1429</v>
      </c>
      <c r="I40" t="s">
        <v>1430</v>
      </c>
    </row>
    <row r="41" spans="1:9" x14ac:dyDescent="0.25">
      <c r="A41" s="28">
        <v>39</v>
      </c>
      <c r="B41" s="29" t="s">
        <v>411</v>
      </c>
      <c r="C41" t="str">
        <f t="shared" si="0"/>
        <v>&lt;a href="/cantos/resucito/c/comoesmaravilloso.html" align="left" class="fleft"&gt;    &lt;span class="mso1"&gt;arrow_left_alt   &lt;/span&gt;&lt;/a&gt; &lt;a href="/cantos/resucito/c/comoovejaqueve.html" align="right" class="fright"&gt;    &lt;span class="mso1"&gt;arrow_right_alt   &lt;/span&gt;&lt;/a&gt;</v>
      </c>
      <c r="D41" t="s">
        <v>1431</v>
      </c>
      <c r="E41" t="s">
        <v>1432</v>
      </c>
      <c r="F41" s="30"/>
      <c r="G41" s="30"/>
      <c r="H41" t="s">
        <v>1431</v>
      </c>
      <c r="I41" t="s">
        <v>1432</v>
      </c>
    </row>
    <row r="42" spans="1:9" x14ac:dyDescent="0.25">
      <c r="A42" s="31">
        <v>40</v>
      </c>
      <c r="B42" s="32" t="s">
        <v>415</v>
      </c>
      <c r="C42" t="str">
        <f t="shared" si="0"/>
        <v>&lt;a href="/cantos/resucito/c/comolacierva.html" align="left" class="fleft"&gt;    &lt;span class="mso1"&gt;arrow_left_alt   &lt;/span&gt;&lt;/a&gt; &lt;a href="/cantos/resucito/c/consoladamipueblo.html" align="right" class="fright"&gt;    &lt;span class="mso1"&gt;arrow_right_alt   &lt;/span&gt;&lt;/a&gt;</v>
      </c>
      <c r="D42" t="s">
        <v>1433</v>
      </c>
      <c r="E42" t="s">
        <v>1434</v>
      </c>
      <c r="H42" t="s">
        <v>1433</v>
      </c>
      <c r="I42" t="s">
        <v>1434</v>
      </c>
    </row>
    <row r="43" spans="1:9" x14ac:dyDescent="0.25">
      <c r="A43" s="28">
        <v>41</v>
      </c>
      <c r="B43" s="29" t="s">
        <v>416</v>
      </c>
      <c r="C43" t="str">
        <f t="shared" si="0"/>
        <v>&lt;a href="/cantos/resucito/c/comoovejaqueve.html" align="left" class="fleft"&gt;    &lt;span class="mso1"&gt;arrow_left_alt   &lt;/span&gt;&lt;/a&gt; &lt;a href="/cantos/resucito/c/cristoeslaluz.html" align="right" class="fright"&gt;    &lt;span class="mso1"&gt;arrow_right_alt   &lt;/span&gt;&lt;/a&gt;</v>
      </c>
      <c r="D43" t="s">
        <v>1435</v>
      </c>
      <c r="E43" t="s">
        <v>1436</v>
      </c>
      <c r="F43" s="30"/>
      <c r="G43" s="30"/>
      <c r="H43" t="s">
        <v>1435</v>
      </c>
      <c r="I43" t="s">
        <v>1436</v>
      </c>
    </row>
    <row r="44" spans="1:9" x14ac:dyDescent="0.25">
      <c r="A44" s="31">
        <v>42</v>
      </c>
      <c r="B44" s="32" t="s">
        <v>422</v>
      </c>
      <c r="C44" t="str">
        <f t="shared" si="0"/>
        <v>&lt;a href="/cantos/resucito/c/consoladamipueblo.html" align="left" class="fleft"&gt;    &lt;span class="mso1"&gt;arrow_left_alt   &lt;/span&gt;&lt;/a&gt; &lt;a href="/cantos/resucito/c/cuandoelsenor.html" align="right" class="fright"&gt;    &lt;span class="mso1"&gt;arrow_right_alt   &lt;/span&gt;&lt;/a&gt;</v>
      </c>
      <c r="D44" t="s">
        <v>1437</v>
      </c>
      <c r="E44" t="s">
        <v>1438</v>
      </c>
      <c r="H44" t="s">
        <v>1437</v>
      </c>
      <c r="I44" t="s">
        <v>1438</v>
      </c>
    </row>
    <row r="45" spans="1:9" x14ac:dyDescent="0.25">
      <c r="A45" s="28">
        <v>43</v>
      </c>
      <c r="B45" s="29" t="s">
        <v>426</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1439</v>
      </c>
      <c r="E45" t="s">
        <v>1440</v>
      </c>
      <c r="F45" s="30"/>
      <c r="G45" s="30"/>
      <c r="H45" t="s">
        <v>1439</v>
      </c>
      <c r="I45" t="s">
        <v>1440</v>
      </c>
    </row>
    <row r="46" spans="1:9" x14ac:dyDescent="0.25">
      <c r="A46" s="31">
        <v>44</v>
      </c>
      <c r="B46" s="32" t="s">
        <v>428</v>
      </c>
      <c r="C46" t="str">
        <f t="shared" si="0"/>
        <v>&lt;a href="/cantos/resucito/c/cuandoelsenor.html" align="left" class="fleft"&gt;    &lt;span class="mso1"&gt;arrow_left_alt   &lt;/span&gt;&lt;/a&gt; &lt;a href="/cantos/resucito/d/dayenu.html" align="right" class="fright"&gt;    &lt;span class="mso1"&gt;arrow_right_alt   &lt;/span&gt;&lt;/a&gt;</v>
      </c>
      <c r="D46" t="s">
        <v>1441</v>
      </c>
      <c r="E46" t="s">
        <v>1442</v>
      </c>
      <c r="H46" t="s">
        <v>1441</v>
      </c>
      <c r="I46" t="s">
        <v>1442</v>
      </c>
    </row>
    <row r="47" spans="1:9" x14ac:dyDescent="0.25">
      <c r="A47" s="28">
        <v>45</v>
      </c>
      <c r="B47" s="29" t="s">
        <v>430</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1443</v>
      </c>
      <c r="E47" t="s">
        <v>1444</v>
      </c>
      <c r="F47" s="30"/>
      <c r="G47" s="30"/>
      <c r="H47" t="s">
        <v>1443</v>
      </c>
      <c r="I47" t="s">
        <v>1444</v>
      </c>
    </row>
    <row r="48" spans="1:9" x14ac:dyDescent="0.25">
      <c r="A48" s="31">
        <v>47</v>
      </c>
      <c r="B48" s="32" t="s">
        <v>432</v>
      </c>
      <c r="C48" t="str">
        <f t="shared" si="0"/>
        <v>&lt;a href="/cantos/resucito/d/dayenu.html" align="left" class="fleft"&gt;    &lt;span class="mso1"&gt;arrow_left_alt   &lt;/span&gt;&lt;/a&gt; &lt;a href="/cantos/resucito/d/decidlealosdecorazoncansado.html" align="right" class="fright"&gt;    &lt;span class="mso1"&gt;arrow_right_alt   &lt;/span&gt;&lt;/a&gt;</v>
      </c>
      <c r="D48" t="s">
        <v>1445</v>
      </c>
      <c r="E48" t="s">
        <v>1446</v>
      </c>
      <c r="H48" t="s">
        <v>1445</v>
      </c>
      <c r="I48" t="s">
        <v>1446</v>
      </c>
    </row>
    <row r="49" spans="1:9" x14ac:dyDescent="0.25">
      <c r="A49" s="28">
        <v>48</v>
      </c>
      <c r="B49" s="29" t="s">
        <v>436</v>
      </c>
      <c r="C49" t="str">
        <f t="shared" si="0"/>
        <v>&lt;a href="/cantos/resucito/d/deprofundis.html" align="left" class="fleft"&gt;    &lt;span class="mso1"&gt;arrow_left_alt   &lt;/span&gt;&lt;/a&gt; &lt;a href="/cantos/resucito/d/delantedelosangeles.html" align="right" class="fright"&gt;    &lt;span class="mso1"&gt;arrow_right_alt   &lt;/span&gt;&lt;/a&gt;</v>
      </c>
      <c r="D49" t="s">
        <v>1447</v>
      </c>
      <c r="E49" t="s">
        <v>1448</v>
      </c>
      <c r="F49" s="30"/>
      <c r="G49" s="30"/>
      <c r="H49" t="s">
        <v>1447</v>
      </c>
      <c r="I49" t="s">
        <v>1448</v>
      </c>
    </row>
    <row r="50" spans="1:9" x14ac:dyDescent="0.25">
      <c r="A50" s="31">
        <v>49</v>
      </c>
      <c r="B50" s="32" t="s">
        <v>438</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1449</v>
      </c>
      <c r="E50" t="s">
        <v>1450</v>
      </c>
      <c r="H50" t="s">
        <v>1449</v>
      </c>
      <c r="I50" t="s">
        <v>1450</v>
      </c>
    </row>
    <row r="51" spans="1:9" x14ac:dyDescent="0.25">
      <c r="A51" s="28">
        <v>50</v>
      </c>
      <c r="B51" s="29" t="s">
        <v>440</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1451</v>
      </c>
      <c r="E51" t="s">
        <v>1452</v>
      </c>
      <c r="F51" s="30"/>
      <c r="G51" s="30"/>
      <c r="H51" t="s">
        <v>1451</v>
      </c>
      <c r="I51" t="s">
        <v>1452</v>
      </c>
    </row>
    <row r="52" spans="1:9" x14ac:dyDescent="0.25">
      <c r="A52" s="31">
        <v>51</v>
      </c>
      <c r="B52" s="32" t="s">
        <v>442</v>
      </c>
      <c r="C52" t="str">
        <f>_xlfn.CONCAT(D52," ",E52)</f>
        <v>&lt;a href="/cantos/resucito/d/diadereposo.html" align="left" class="fleft"&gt;    &lt;span class="mso1"&gt;arrow_left_alt   &lt;/span&gt;&lt;/a&gt; &lt;a href="/cantos/resucito/d/dichosoelhombre.html" align="right" class="fright"&gt;    &lt;span class="mso1"&gt;arrow_right_alt   &lt;/span&gt;&lt;/a&gt;</v>
      </c>
      <c r="D52" t="s">
        <v>1453</v>
      </c>
      <c r="E52" t="s">
        <v>1454</v>
      </c>
      <c r="H52" t="s">
        <v>1453</v>
      </c>
      <c r="I52" t="s">
        <v>1454</v>
      </c>
    </row>
    <row r="53" spans="1:9" x14ac:dyDescent="0.25">
      <c r="A53" s="28">
        <v>52</v>
      </c>
      <c r="B53" s="29" t="s">
        <v>444</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1455</v>
      </c>
      <c r="E53" t="s">
        <v>1456</v>
      </c>
      <c r="F53" s="30"/>
      <c r="G53" s="30"/>
      <c r="H53" t="s">
        <v>1455</v>
      </c>
      <c r="I53" t="s">
        <v>1456</v>
      </c>
    </row>
    <row r="54" spans="1:9" x14ac:dyDescent="0.25">
      <c r="A54" s="31">
        <v>53</v>
      </c>
      <c r="B54" s="32" t="s">
        <v>446</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1457</v>
      </c>
      <c r="E54" t="s">
        <v>1458</v>
      </c>
      <c r="H54" t="s">
        <v>1457</v>
      </c>
      <c r="I54" t="s">
        <v>1458</v>
      </c>
    </row>
    <row r="55" spans="1:9" x14ac:dyDescent="0.25">
      <c r="A55" s="28">
        <v>54</v>
      </c>
      <c r="B55" s="29" t="s">
        <v>448</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1459</v>
      </c>
      <c r="E55" t="s">
        <v>1460</v>
      </c>
      <c r="F55" s="30"/>
      <c r="G55" s="30"/>
      <c r="H55" t="s">
        <v>1459</v>
      </c>
      <c r="I55" t="s">
        <v>1460</v>
      </c>
    </row>
    <row r="56" spans="1:9" x14ac:dyDescent="0.25">
      <c r="A56" s="31">
        <v>55</v>
      </c>
      <c r="B56" s="32" t="s">
        <v>450</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1461</v>
      </c>
      <c r="E56" t="s">
        <v>1462</v>
      </c>
      <c r="H56" t="s">
        <v>1461</v>
      </c>
      <c r="I56" t="s">
        <v>1462</v>
      </c>
    </row>
    <row r="57" spans="1:9" x14ac:dyDescent="0.25">
      <c r="A57" s="28">
        <v>56</v>
      </c>
      <c r="B57" s="29" t="s">
        <v>452</v>
      </c>
      <c r="C57" t="str">
        <f t="shared" si="1"/>
        <v>&lt;a href="/cantos/resucito/e/eljacaldelospastores.html" align="left" class="fleft"&gt;    &lt;span class="mso1"&gt;arrow_left_alt   &lt;/span&gt;&lt;/a&gt; &lt;a href="/cantos/resucito/e/elmesiasleon.html" align="right" class="fright"&gt;    &lt;span class="mso1"&gt;arrow_right_alt   &lt;/span&gt;&lt;/a&gt;</v>
      </c>
      <c r="D57" t="s">
        <v>1463</v>
      </c>
      <c r="E57" t="s">
        <v>1464</v>
      </c>
      <c r="F57" s="30"/>
      <c r="G57" s="30"/>
      <c r="H57" t="s">
        <v>1463</v>
      </c>
      <c r="I57" t="s">
        <v>1464</v>
      </c>
    </row>
    <row r="58" spans="1:9" x14ac:dyDescent="0.25">
      <c r="A58" s="31">
        <v>57</v>
      </c>
      <c r="B58" s="32" t="s">
        <v>454</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1465</v>
      </c>
      <c r="E58" t="s">
        <v>1466</v>
      </c>
      <c r="H58" t="s">
        <v>1465</v>
      </c>
      <c r="I58" t="s">
        <v>1466</v>
      </c>
    </row>
    <row r="59" spans="1:9" x14ac:dyDescent="0.25">
      <c r="A59" s="28">
        <v>58</v>
      </c>
      <c r="B59" s="29" t="s">
        <v>458</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1467</v>
      </c>
      <c r="E59" t="s">
        <v>1468</v>
      </c>
      <c r="F59" s="30"/>
      <c r="G59" s="30"/>
      <c r="H59" t="s">
        <v>1467</v>
      </c>
      <c r="I59" t="s">
        <v>1468</v>
      </c>
    </row>
    <row r="60" spans="1:9" x14ac:dyDescent="0.25">
      <c r="A60" s="31">
        <v>59</v>
      </c>
      <c r="B60" s="32" t="s">
        <v>460</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1469</v>
      </c>
      <c r="E60" t="s">
        <v>1470</v>
      </c>
      <c r="H60" t="s">
        <v>1469</v>
      </c>
      <c r="I60" t="s">
        <v>1470</v>
      </c>
    </row>
    <row r="61" spans="1:9" x14ac:dyDescent="0.25">
      <c r="A61" s="28">
        <v>60</v>
      </c>
      <c r="B61" s="29" t="s">
        <v>464</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1471</v>
      </c>
      <c r="E61" t="s">
        <v>1472</v>
      </c>
      <c r="F61" s="30"/>
      <c r="G61" s="30"/>
      <c r="H61" t="s">
        <v>1471</v>
      </c>
      <c r="I61" t="s">
        <v>1472</v>
      </c>
    </row>
    <row r="62" spans="1:9" x14ac:dyDescent="0.25">
      <c r="A62" s="31">
        <v>61</v>
      </c>
      <c r="B62" s="32" t="s">
        <v>466</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1473</v>
      </c>
      <c r="E62" t="s">
        <v>1474</v>
      </c>
      <c r="H62" t="s">
        <v>1473</v>
      </c>
      <c r="I62" t="s">
        <v>1474</v>
      </c>
    </row>
    <row r="63" spans="1:9" x14ac:dyDescent="0.25">
      <c r="A63" s="28">
        <v>62</v>
      </c>
      <c r="B63" s="29" t="s">
        <v>468</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1475</v>
      </c>
      <c r="E63" t="s">
        <v>1476</v>
      </c>
      <c r="F63" s="30"/>
      <c r="G63" s="30"/>
      <c r="H63" t="s">
        <v>1475</v>
      </c>
      <c r="I63" t="s">
        <v>1476</v>
      </c>
    </row>
    <row r="64" spans="1:9" x14ac:dyDescent="0.25">
      <c r="A64" s="31">
        <v>63</v>
      </c>
      <c r="B64" s="32" t="s">
        <v>470</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1477</v>
      </c>
      <c r="E64" t="s">
        <v>1478</v>
      </c>
      <c r="H64" t="s">
        <v>1477</v>
      </c>
      <c r="I64" t="s">
        <v>1478</v>
      </c>
    </row>
    <row r="65" spans="1:9" x14ac:dyDescent="0.25">
      <c r="A65" s="28">
        <v>64</v>
      </c>
      <c r="B65" s="29" t="s">
        <v>472</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1479</v>
      </c>
      <c r="E65" t="s">
        <v>1480</v>
      </c>
      <c r="F65" s="30"/>
      <c r="G65" s="30"/>
      <c r="H65" t="s">
        <v>1479</v>
      </c>
      <c r="I65" t="s">
        <v>1480</v>
      </c>
    </row>
    <row r="66" spans="1:9" x14ac:dyDescent="0.25">
      <c r="A66" s="31">
        <v>65</v>
      </c>
      <c r="B66" s="32" t="s">
        <v>474</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1481</v>
      </c>
      <c r="E66" t="s">
        <v>1482</v>
      </c>
      <c r="H66" t="s">
        <v>1481</v>
      </c>
      <c r="I66" t="s">
        <v>1482</v>
      </c>
    </row>
    <row r="67" spans="1:9" x14ac:dyDescent="0.25">
      <c r="A67" s="28">
        <v>66</v>
      </c>
      <c r="B67" s="29" t="s">
        <v>476</v>
      </c>
      <c r="C67" t="str">
        <f t="shared" si="1"/>
        <v>&lt;a href="/cantos/resucito/e/enunanocheoscura.html" align="left" class="fleft"&gt;    &lt;span class="mso1"&gt;arrow_left_alt   &lt;/span&gt;&lt;/a&gt; &lt;a href="/cantos/resucito/e/ereshermoso.html" align="right" class="fright"&gt;    &lt;span class="mso1"&gt;arrow_right_alt   &lt;/span&gt;&lt;/a&gt;</v>
      </c>
      <c r="D67" t="s">
        <v>1483</v>
      </c>
      <c r="E67" t="s">
        <v>1484</v>
      </c>
      <c r="F67" s="30"/>
      <c r="G67" s="30"/>
      <c r="H67" t="s">
        <v>1483</v>
      </c>
      <c r="I67" t="s">
        <v>1484</v>
      </c>
    </row>
    <row r="68" spans="1:9" s="7" customFormat="1" x14ac:dyDescent="0.25">
      <c r="A68" s="37">
        <v>67</v>
      </c>
      <c r="B68" s="36" t="s">
        <v>477</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1485</v>
      </c>
      <c r="E68" s="7" t="s">
        <v>1486</v>
      </c>
      <c r="H68" s="7" t="s">
        <v>1485</v>
      </c>
      <c r="I68" s="7" t="s">
        <v>1486</v>
      </c>
    </row>
    <row r="69" spans="1:9" x14ac:dyDescent="0.25">
      <c r="A69" s="28">
        <v>68</v>
      </c>
      <c r="B69" s="29" t="s">
        <v>479</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1487</v>
      </c>
      <c r="E69" t="s">
        <v>1488</v>
      </c>
      <c r="F69" s="30"/>
      <c r="G69" s="30"/>
      <c r="H69" t="s">
        <v>1487</v>
      </c>
      <c r="I69" t="s">
        <v>1488</v>
      </c>
    </row>
    <row r="70" spans="1:9" x14ac:dyDescent="0.25">
      <c r="A70" s="31">
        <v>69</v>
      </c>
      <c r="B70" s="32" t="s">
        <v>481</v>
      </c>
      <c r="C70" t="str">
        <f t="shared" si="1"/>
        <v>&lt;a href="/cantos/resucito/e/espaciente.html" align="left" class="fleft"&gt;    &lt;span class="mso1"&gt;arrow_left_alt   &lt;/span&gt;&lt;/a&gt; &lt;a href="/cantos/resucito/e/escuchadislaslejanas.html" align="right" class="fright"&gt;    &lt;span class="mso1"&gt;arrow_right_alt   &lt;/span&gt;&lt;/a&gt;</v>
      </c>
      <c r="D70" t="s">
        <v>1489</v>
      </c>
      <c r="E70" t="s">
        <v>1490</v>
      </c>
      <c r="H70" t="s">
        <v>1489</v>
      </c>
      <c r="I70" t="s">
        <v>1490</v>
      </c>
    </row>
    <row r="71" spans="1:9" x14ac:dyDescent="0.25">
      <c r="A71" s="28">
        <v>70</v>
      </c>
      <c r="B71" s="29" t="s">
        <v>483</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1491</v>
      </c>
      <c r="E71" t="s">
        <v>1492</v>
      </c>
      <c r="F71" s="30"/>
      <c r="G71" s="30"/>
      <c r="H71" t="s">
        <v>1491</v>
      </c>
      <c r="I71" t="s">
        <v>1492</v>
      </c>
    </row>
    <row r="72" spans="1:9" x14ac:dyDescent="0.25">
      <c r="A72" s="31">
        <v>71</v>
      </c>
      <c r="B72" s="32" t="s">
        <v>485</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1493</v>
      </c>
      <c r="E72" t="s">
        <v>1494</v>
      </c>
      <c r="H72" t="s">
        <v>1493</v>
      </c>
      <c r="I72" t="s">
        <v>1494</v>
      </c>
    </row>
    <row r="73" spans="1:9" x14ac:dyDescent="0.25">
      <c r="A73" s="28">
        <v>72</v>
      </c>
      <c r="B73" s="29" t="s">
        <v>487</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1495</v>
      </c>
      <c r="E73" t="s">
        <v>1496</v>
      </c>
      <c r="F73" s="30"/>
      <c r="G73" s="30"/>
      <c r="H73" t="s">
        <v>1495</v>
      </c>
      <c r="I73" t="s">
        <v>1496</v>
      </c>
    </row>
    <row r="74" spans="1:9" x14ac:dyDescent="0.25">
      <c r="A74" s="31">
        <v>73</v>
      </c>
      <c r="B74" s="32" t="s">
        <v>488</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1497</v>
      </c>
      <c r="E74" t="s">
        <v>1498</v>
      </c>
      <c r="H74" t="s">
        <v>1497</v>
      </c>
      <c r="I74" t="s">
        <v>1498</v>
      </c>
    </row>
    <row r="75" spans="1:9" x14ac:dyDescent="0.25">
      <c r="A75" s="28">
        <v>74</v>
      </c>
      <c r="B75" s="29" t="s">
        <v>489</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1499</v>
      </c>
      <c r="E75" t="s">
        <v>1500</v>
      </c>
      <c r="F75" s="30"/>
      <c r="G75" s="30"/>
      <c r="H75" t="s">
        <v>1499</v>
      </c>
      <c r="I75" t="s">
        <v>1500</v>
      </c>
    </row>
    <row r="76" spans="1:9" x14ac:dyDescent="0.25">
      <c r="A76" s="31">
        <v>75</v>
      </c>
      <c r="B76" s="32" t="s">
        <v>490</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1501</v>
      </c>
      <c r="E76" t="s">
        <v>1502</v>
      </c>
      <c r="H76" t="s">
        <v>1501</v>
      </c>
      <c r="I76" t="s">
        <v>1502</v>
      </c>
    </row>
    <row r="77" spans="1:9" x14ac:dyDescent="0.25">
      <c r="A77" s="28">
        <v>76</v>
      </c>
      <c r="B77" s="29" t="s">
        <v>492</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1503</v>
      </c>
      <c r="E77" t="s">
        <v>1504</v>
      </c>
      <c r="F77" s="30"/>
      <c r="G77" s="30"/>
      <c r="H77" t="s">
        <v>1503</v>
      </c>
      <c r="I77" t="s">
        <v>1504</v>
      </c>
    </row>
    <row r="78" spans="1:9" x14ac:dyDescent="0.25">
      <c r="A78" s="31">
        <v>77</v>
      </c>
      <c r="B78" s="32" t="s">
        <v>495</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1505</v>
      </c>
      <c r="E78" t="s">
        <v>1506</v>
      </c>
      <c r="H78" t="s">
        <v>1505</v>
      </c>
      <c r="I78" t="s">
        <v>1506</v>
      </c>
    </row>
    <row r="79" spans="1:9" x14ac:dyDescent="0.25">
      <c r="A79" s="28">
        <v>78</v>
      </c>
      <c r="B79" s="29" t="s">
        <v>496</v>
      </c>
      <c r="C79" t="str">
        <f t="shared" si="1"/>
        <v>&lt;a href="/cantos/resucito/g/graciasayahveh.html" align="left" class="fleft"&gt;    &lt;span class="mso1"&gt;arrow_left_alt   &lt;/span&gt;&lt;/a&gt; &lt;a href="/cantos/resucito/h/haciatimoradasanta.html" align="right" class="fright"&gt;    &lt;span class="mso1"&gt;arrow_right_alt   &lt;/span&gt;&lt;/a&gt;</v>
      </c>
      <c r="D79" t="s">
        <v>1507</v>
      </c>
      <c r="E79" t="s">
        <v>1508</v>
      </c>
      <c r="F79" s="30"/>
      <c r="G79" s="30"/>
      <c r="H79" t="s">
        <v>1507</v>
      </c>
      <c r="I79" t="s">
        <v>1508</v>
      </c>
    </row>
    <row r="80" spans="1:9" x14ac:dyDescent="0.25">
      <c r="A80" s="31">
        <v>79</v>
      </c>
      <c r="B80" s="32" t="s">
        <v>498</v>
      </c>
      <c r="C80" t="str">
        <f t="shared" si="1"/>
        <v>&lt;a href="/cantos/resucito/g/gritadjubilosos.html" align="left" class="fleft"&gt;    &lt;span class="mso1"&gt;arrow_left_alt   &lt;/span&gt;&lt;/a&gt; &lt;a href="/cantos/resucito/h/hastacuando.html" align="right" class="fright"&gt;    &lt;span class="mso1"&gt;arrow_right_alt   &lt;/span&gt;&lt;/a&gt;</v>
      </c>
      <c r="D80" t="s">
        <v>1509</v>
      </c>
      <c r="E80" t="s">
        <v>1510</v>
      </c>
      <c r="H80" t="s">
        <v>1509</v>
      </c>
      <c r="I80" t="s">
        <v>1510</v>
      </c>
    </row>
    <row r="81" spans="1:9" x14ac:dyDescent="0.25">
      <c r="A81" s="28">
        <v>80</v>
      </c>
      <c r="B81" s="29" t="s">
        <v>500</v>
      </c>
      <c r="C81" t="str">
        <f t="shared" si="1"/>
        <v>&lt;a href="/cantos/resucito/h/haciatimoradasanta.html" align="left" class="fleft"&gt;    &lt;span class="mso1"&gt;arrow_left_alt   &lt;/span&gt;&lt;/a&gt; &lt;a href="/cantos/resucito/h/heaquimisiervo.html" align="right" class="fright"&gt;    &lt;span class="mso1"&gt;arrow_right_alt   &lt;/span&gt;&lt;/a&gt;</v>
      </c>
      <c r="D81" t="s">
        <v>1511</v>
      </c>
      <c r="E81" t="s">
        <v>1512</v>
      </c>
      <c r="F81" s="30"/>
      <c r="G81" s="30"/>
      <c r="H81" t="s">
        <v>1511</v>
      </c>
      <c r="I81" t="s">
        <v>1512</v>
      </c>
    </row>
    <row r="82" spans="1:9" x14ac:dyDescent="0.25">
      <c r="A82" s="31">
        <v>81</v>
      </c>
      <c r="B82" s="32" t="s">
        <v>501</v>
      </c>
      <c r="C82" t="str">
        <f t="shared" si="1"/>
        <v>&lt;a href="/cantos/resucito/h/hastacuando.html" align="left" class="fleft"&gt;    &lt;span class="mso1"&gt;arrow_left_alt   &lt;/span&gt;&lt;/a&gt; &lt;a href="/cantos/resucito/h/heaquiquevengopresto.html" align="right" class="fright"&gt;    &lt;span class="mso1"&gt;arrow_right_alt   &lt;/span&gt;&lt;/a&gt;</v>
      </c>
      <c r="D82" t="s">
        <v>1513</v>
      </c>
      <c r="E82" t="s">
        <v>1514</v>
      </c>
      <c r="H82" t="s">
        <v>1513</v>
      </c>
      <c r="I82" t="s">
        <v>1514</v>
      </c>
    </row>
    <row r="83" spans="1:9" x14ac:dyDescent="0.25">
      <c r="A83" s="28">
        <v>82</v>
      </c>
      <c r="B83" s="29" t="s">
        <v>505</v>
      </c>
      <c r="C83" t="str">
        <f t="shared" si="1"/>
        <v>&lt;a href="/cantos/resucito/h/heaquimisiervo.html" align="left" class="fleft"&gt;    &lt;span class="mso1"&gt;arrow_left_alt   &lt;/span&gt;&lt;/a&gt; &lt;a href="/cantos/resucito/h/heesperadoenelsenor.html" align="right" class="fright"&gt;    &lt;span class="mso1"&gt;arrow_right_alt   &lt;/span&gt;&lt;/a&gt;</v>
      </c>
      <c r="D83" t="s">
        <v>1515</v>
      </c>
      <c r="E83" t="s">
        <v>1516</v>
      </c>
      <c r="F83" s="30"/>
      <c r="G83" s="30"/>
      <c r="H83" t="s">
        <v>1515</v>
      </c>
      <c r="I83" t="s">
        <v>1516</v>
      </c>
    </row>
    <row r="84" spans="1:9" x14ac:dyDescent="0.25">
      <c r="A84" s="31">
        <v>83</v>
      </c>
      <c r="B84" s="32" t="s">
        <v>507</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1517</v>
      </c>
      <c r="E84" t="s">
        <v>1518</v>
      </c>
      <c r="H84" t="s">
        <v>1517</v>
      </c>
      <c r="I84" t="s">
        <v>1518</v>
      </c>
    </row>
    <row r="85" spans="1:9" x14ac:dyDescent="0.25">
      <c r="A85" s="28">
        <v>84</v>
      </c>
      <c r="B85" s="29" t="s">
        <v>511</v>
      </c>
      <c r="C85" t="str">
        <f t="shared" si="1"/>
        <v>&lt;a href="/cantos/resucito/h/heesperadoenelsenor.html" align="left" class="fleft"&gt;    &lt;span class="mso1"&gt;arrow_left_alt   &lt;/span&gt;&lt;/a&gt; &lt;a href="/cantos/resucito/h/himnoacristoluz.html" align="right" class="fright"&gt;    &lt;span class="mso1"&gt;arrow_right_alt   &lt;/span&gt;&lt;/a&gt;</v>
      </c>
      <c r="D85" t="s">
        <v>1519</v>
      </c>
      <c r="E85" t="s">
        <v>1520</v>
      </c>
      <c r="F85" s="30"/>
      <c r="G85" s="30"/>
      <c r="H85" t="s">
        <v>1519</v>
      </c>
      <c r="I85" t="s">
        <v>1520</v>
      </c>
    </row>
    <row r="86" spans="1:9" x14ac:dyDescent="0.25">
      <c r="A86" s="31">
        <v>85</v>
      </c>
      <c r="B86" s="32" t="s">
        <v>513</v>
      </c>
      <c r="C86" t="str">
        <f t="shared" si="1"/>
        <v>&lt;a href="/cantos/resucito/h/hijasdejerusalen.html" align="left" class="fleft"&gt;    &lt;span class="mso1"&gt;arrow_left_alt   &lt;/span&gt;&lt;/a&gt; &lt;a href="/cantos/resucito/h/himnoalacaridad.html" align="right" class="fright"&gt;    &lt;span class="mso1"&gt;arrow_right_alt   &lt;/span&gt;&lt;/a&gt;</v>
      </c>
      <c r="D86" t="s">
        <v>1521</v>
      </c>
      <c r="E86" t="s">
        <v>1522</v>
      </c>
      <c r="H86" t="s">
        <v>1521</v>
      </c>
      <c r="I86" t="s">
        <v>1522</v>
      </c>
    </row>
    <row r="87" spans="1:9" x14ac:dyDescent="0.25">
      <c r="A87" s="28">
        <v>86</v>
      </c>
      <c r="B87" s="29" t="s">
        <v>514</v>
      </c>
      <c r="C87" t="str">
        <f t="shared" si="1"/>
        <v>&lt;a href="/cantos/resucito/h/himnoacristoluz.html" align="left" class="fleft"&gt;    &lt;span class="mso1"&gt;arrow_left_alt   &lt;/span&gt;&lt;/a&gt; &lt;a href="/cantos/resucito/h/himnoalakenosis.html" align="right" class="fright"&gt;    &lt;span class="mso1"&gt;arrow_right_alt   &lt;/span&gt;&lt;/a&gt;</v>
      </c>
      <c r="D87" t="s">
        <v>1523</v>
      </c>
      <c r="E87" t="s">
        <v>1524</v>
      </c>
      <c r="F87" s="30"/>
      <c r="G87" s="30"/>
      <c r="H87" t="s">
        <v>1523</v>
      </c>
      <c r="I87" t="s">
        <v>1524</v>
      </c>
    </row>
    <row r="88" spans="1:9" x14ac:dyDescent="0.25">
      <c r="A88" s="31">
        <v>87</v>
      </c>
      <c r="B88" s="32" t="s">
        <v>518</v>
      </c>
      <c r="C88" t="str">
        <f t="shared" si="1"/>
        <v>&lt;a href="/cantos/resucito/h/himnoalacaridad.html" align="left" class="fleft"&gt;    &lt;span class="mso1"&gt;arrow_left_alt   &lt;/span&gt;&lt;/a&gt; &lt;a href="/cantos/resucito/h/himnodeAdviento.html" align="right" class="fright"&gt;    &lt;span class="mso1"&gt;arrow_right_alt   &lt;/span&gt;&lt;/a&gt;</v>
      </c>
      <c r="D88" t="s">
        <v>1525</v>
      </c>
      <c r="E88" t="s">
        <v>2197</v>
      </c>
      <c r="H88" t="s">
        <v>1525</v>
      </c>
      <c r="I88" t="s">
        <v>2197</v>
      </c>
    </row>
    <row r="89" spans="1:9" x14ac:dyDescent="0.25">
      <c r="A89" s="28">
        <v>88</v>
      </c>
      <c r="B89" s="29" t="s">
        <v>520</v>
      </c>
      <c r="C89" t="str">
        <f t="shared" si="1"/>
        <v>&lt;a href="/cantos/resucito/h/himnoalakenosis.html" align="left" class="fleft"&gt;    &lt;span class="mso1"&gt;arrow_left_alt   &lt;/span&gt;&lt;/a&gt; &lt;a href="/cantos/resucito/h/himnodelaascension.html" align="right" class="fright"&gt;    &lt;span class="mso1"&gt;arrow_right_alt   &lt;/span&gt;&lt;/a&gt;</v>
      </c>
      <c r="D89" t="s">
        <v>1526</v>
      </c>
      <c r="E89" t="s">
        <v>1527</v>
      </c>
      <c r="F89" s="30"/>
      <c r="G89" s="30"/>
      <c r="H89" t="s">
        <v>1526</v>
      </c>
      <c r="I89" t="s">
        <v>1527</v>
      </c>
    </row>
    <row r="90" spans="1:9" x14ac:dyDescent="0.25">
      <c r="A90" s="31">
        <v>89</v>
      </c>
      <c r="B90" s="32" t="s">
        <v>522</v>
      </c>
      <c r="C90" t="str">
        <f t="shared" si="1"/>
        <v>&lt;a href="/cantos/resucito/h/himnodeAdviento.html" align="left" class="fleft"&gt;    &lt;span class="mso1"&gt;arrow_left_alt   &lt;/span&gt;&lt;/a&gt; &lt;a href="/cantos/resucito/h/himnodePascua.html" align="right" class="fright"&gt;    &lt;span class="mso1"&gt;arrow_right_alt   &lt;/span&gt;&lt;/a&gt;</v>
      </c>
      <c r="D90" t="s">
        <v>2198</v>
      </c>
      <c r="E90" t="s">
        <v>2162</v>
      </c>
      <c r="H90" t="s">
        <v>2198</v>
      </c>
      <c r="I90" t="s">
        <v>2162</v>
      </c>
    </row>
    <row r="91" spans="1:9" x14ac:dyDescent="0.25">
      <c r="A91" s="28">
        <v>90</v>
      </c>
      <c r="B91" s="29" t="s">
        <v>524</v>
      </c>
      <c r="C91" t="str">
        <f t="shared" si="1"/>
        <v>&lt;a href="/cantos/resucito/h/himnodelaascension.html" align="left" class="fleft"&gt;    &lt;span class="mso1"&gt;arrow_left_alt   &lt;/span&gt;&lt;/a&gt; &lt;a href="/cantos/resucito/h/huyeamadomio.html" align="right" class="fright"&gt;    &lt;span class="mso1"&gt;arrow_right_alt   &lt;/span&gt;&lt;/a&gt;</v>
      </c>
      <c r="D91" t="s">
        <v>1528</v>
      </c>
      <c r="E91" t="s">
        <v>1529</v>
      </c>
      <c r="F91" s="30"/>
      <c r="G91" s="30"/>
      <c r="H91" t="s">
        <v>1528</v>
      </c>
      <c r="I91" t="s">
        <v>1529</v>
      </c>
    </row>
    <row r="92" spans="1:9" x14ac:dyDescent="0.25">
      <c r="A92" s="31">
        <v>91</v>
      </c>
      <c r="B92" s="32" t="s">
        <v>526</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2163</v>
      </c>
      <c r="E92" t="s">
        <v>1530</v>
      </c>
      <c r="H92" t="s">
        <v>2163</v>
      </c>
      <c r="I92" t="s">
        <v>1530</v>
      </c>
    </row>
    <row r="93" spans="1:9" x14ac:dyDescent="0.25">
      <c r="A93" s="28">
        <v>92</v>
      </c>
      <c r="B93" s="29" t="s">
        <v>528</v>
      </c>
      <c r="C93" t="str">
        <f t="shared" si="1"/>
        <v>&lt;a href="/cantos/resucito/h/huyeamadomio.html" align="left" class="fleft"&gt;    &lt;span class="mso1"&gt;arrow_left_alt   &lt;/span&gt;&lt;/a&gt; &lt;a href="/cantos/resucito/i/improperios.html" align="right" class="fright"&gt;    &lt;span class="mso1"&gt;arrow_right_alt   &lt;/span&gt;&lt;/a&gt;</v>
      </c>
      <c r="D93" t="s">
        <v>1531</v>
      </c>
      <c r="E93" t="s">
        <v>1532</v>
      </c>
      <c r="F93" s="30"/>
      <c r="G93" s="30"/>
      <c r="H93" t="s">
        <v>1531</v>
      </c>
      <c r="I93" t="s">
        <v>1532</v>
      </c>
    </row>
    <row r="94" spans="1:9" x14ac:dyDescent="0.25">
      <c r="A94" s="31">
        <v>93</v>
      </c>
      <c r="B94" s="32" t="s">
        <v>530</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1533</v>
      </c>
      <c r="E94" t="s">
        <v>1534</v>
      </c>
      <c r="H94" t="s">
        <v>1533</v>
      </c>
      <c r="I94" t="s">
        <v>1534</v>
      </c>
    </row>
    <row r="95" spans="1:9" x14ac:dyDescent="0.25">
      <c r="A95" s="28">
        <v>94</v>
      </c>
      <c r="B95" s="29" t="s">
        <v>533</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1535</v>
      </c>
      <c r="E95" t="s">
        <v>1536</v>
      </c>
      <c r="F95" s="30"/>
      <c r="G95" s="30"/>
      <c r="H95" t="s">
        <v>1535</v>
      </c>
      <c r="I95" t="s">
        <v>1536</v>
      </c>
    </row>
    <row r="96" spans="1:9" x14ac:dyDescent="0.25">
      <c r="A96" s="31">
        <v>95</v>
      </c>
      <c r="B96" s="32" t="s">
        <v>535</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1537</v>
      </c>
      <c r="E96" t="s">
        <v>1538</v>
      </c>
      <c r="H96" t="s">
        <v>1537</v>
      </c>
      <c r="I96" t="s">
        <v>1538</v>
      </c>
    </row>
    <row r="97" spans="1:9" x14ac:dyDescent="0.25">
      <c r="A97" s="28">
        <v>96</v>
      </c>
      <c r="B97" s="29" t="s">
        <v>537</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1539</v>
      </c>
      <c r="E97" t="s">
        <v>1540</v>
      </c>
      <c r="F97" s="30"/>
      <c r="G97" s="30"/>
      <c r="H97" t="s">
        <v>1539</v>
      </c>
      <c r="I97" t="s">
        <v>1540</v>
      </c>
    </row>
    <row r="98" spans="1:9" x14ac:dyDescent="0.25">
      <c r="A98" s="31">
        <v>97</v>
      </c>
      <c r="B98" s="32" t="s">
        <v>539</v>
      </c>
      <c r="C98" t="str">
        <f t="shared" si="1"/>
        <v>&lt;a href="/cantos/resucito/l/lacorderadedios.html" align="left" class="fleft"&gt;    &lt;span class="mso1"&gt;arrow_left_alt   &lt;/span&gt;&lt;/a&gt; &lt;a href="/cantos/resucito/l/lamarchaesdura.html" align="right" class="fright"&gt;    &lt;span class="mso1"&gt;arrow_right_alt   &lt;/span&gt;&lt;/a&gt;</v>
      </c>
      <c r="D98" t="s">
        <v>1541</v>
      </c>
      <c r="E98" t="s">
        <v>1542</v>
      </c>
      <c r="H98" t="s">
        <v>1541</v>
      </c>
      <c r="I98" t="s">
        <v>1542</v>
      </c>
    </row>
    <row r="99" spans="1:9" x14ac:dyDescent="0.25">
      <c r="A99" s="28">
        <v>98</v>
      </c>
      <c r="B99" s="29" t="s">
        <v>541</v>
      </c>
      <c r="C99" t="str">
        <f t="shared" si="1"/>
        <v>&lt;a href="/cantos/resucito/l/laespada.html" align="left" class="fleft"&gt;    &lt;span class="mso1"&gt;arrow_left_alt   &lt;/span&gt;&lt;/a&gt; &lt;a href="/cantos/resucito/l/lasalve.html" align="right" class="fright"&gt;    &lt;span class="mso1"&gt;arrow_right_alt   &lt;/span&gt;&lt;/a&gt;</v>
      </c>
      <c r="D99" t="s">
        <v>1543</v>
      </c>
      <c r="E99" t="s">
        <v>1544</v>
      </c>
      <c r="F99" s="30"/>
      <c r="G99" s="30"/>
      <c r="H99" t="s">
        <v>1543</v>
      </c>
      <c r="I99" t="s">
        <v>1544</v>
      </c>
    </row>
    <row r="100" spans="1:9" x14ac:dyDescent="0.25">
      <c r="A100" s="31">
        <v>99</v>
      </c>
      <c r="B100" s="32" t="s">
        <v>544</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1545</v>
      </c>
      <c r="E100" t="s">
        <v>1546</v>
      </c>
      <c r="H100" t="s">
        <v>1545</v>
      </c>
      <c r="I100" t="s">
        <v>1546</v>
      </c>
    </row>
    <row r="101" spans="1:9" x14ac:dyDescent="0.25">
      <c r="A101" s="28">
        <v>100</v>
      </c>
      <c r="B101" s="29" t="s">
        <v>545</v>
      </c>
      <c r="C101" t="str">
        <f t="shared" si="1"/>
        <v>&lt;a href="/cantos/resucito/l/lasalve.html" align="left" class="fleft"&gt;    &lt;span class="mso1"&gt;arrow_left_alt   &lt;/span&gt;&lt;/a&gt; &lt;a href="/cantos/resucito/l/lavozdemiamado.html" align="right" class="fright"&gt;    &lt;span class="mso1"&gt;arrow_right_alt   &lt;/span&gt;&lt;/a&gt;</v>
      </c>
      <c r="D101" t="s">
        <v>1547</v>
      </c>
      <c r="E101" t="s">
        <v>1548</v>
      </c>
      <c r="F101" s="30"/>
      <c r="G101" s="30"/>
      <c r="H101" t="s">
        <v>1547</v>
      </c>
      <c r="I101" t="s">
        <v>1548</v>
      </c>
    </row>
    <row r="102" spans="1:9" x14ac:dyDescent="0.25">
      <c r="A102" s="31">
        <v>101</v>
      </c>
      <c r="B102" s="32" t="s">
        <v>547</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1549</v>
      </c>
      <c r="E102" t="s">
        <v>1550</v>
      </c>
      <c r="H102" t="s">
        <v>1549</v>
      </c>
      <c r="I102" t="s">
        <v>1550</v>
      </c>
    </row>
    <row r="103" spans="1:9" x14ac:dyDescent="0.25">
      <c r="A103" s="28">
        <v>102</v>
      </c>
      <c r="B103" s="29" t="s">
        <v>549</v>
      </c>
      <c r="C103" t="str">
        <f t="shared" si="1"/>
        <v>&lt;a href="/cantos/resucito/l/lavozdemiamado.html" align="left" class="fleft"&gt;    &lt;span class="mso1"&gt;arrow_left_alt   &lt;/span&gt;&lt;/a&gt; &lt;a href="/cantos/resucito/l/laudasion.html" align="right" class="fright"&gt;    &lt;span class="mso1"&gt;arrow_right_alt   &lt;/span&gt;&lt;/a&gt;</v>
      </c>
      <c r="D103" t="s">
        <v>1551</v>
      </c>
      <c r="E103" t="s">
        <v>1552</v>
      </c>
      <c r="F103" s="30"/>
      <c r="G103" s="30"/>
      <c r="H103" t="s">
        <v>1551</v>
      </c>
      <c r="I103" t="s">
        <v>1552</v>
      </c>
    </row>
    <row r="104" spans="1:9" x14ac:dyDescent="0.25">
      <c r="A104" s="31">
        <v>103</v>
      </c>
      <c r="B104" s="32" t="s">
        <v>551</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1553</v>
      </c>
      <c r="E104" t="s">
        <v>1554</v>
      </c>
      <c r="H104" t="s">
        <v>1553</v>
      </c>
      <c r="I104" t="s">
        <v>1554</v>
      </c>
    </row>
    <row r="105" spans="1:9" x14ac:dyDescent="0.25">
      <c r="A105" s="28">
        <v>105</v>
      </c>
      <c r="B105" s="29" t="s">
        <v>558</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1555</v>
      </c>
      <c r="E105" t="s">
        <v>1556</v>
      </c>
      <c r="F105" s="30"/>
      <c r="G105" s="30"/>
      <c r="H105" t="s">
        <v>1555</v>
      </c>
      <c r="I105" t="s">
        <v>1556</v>
      </c>
    </row>
    <row r="106" spans="1:9" x14ac:dyDescent="0.25">
      <c r="A106" s="31">
        <v>106</v>
      </c>
      <c r="B106" s="32" t="s">
        <v>559</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1557</v>
      </c>
      <c r="E106" t="s">
        <v>1558</v>
      </c>
      <c r="H106" t="s">
        <v>1557</v>
      </c>
      <c r="I106" t="s">
        <v>1558</v>
      </c>
    </row>
    <row r="107" spans="1:9" x14ac:dyDescent="0.25">
      <c r="A107" s="28">
        <v>107</v>
      </c>
      <c r="B107" s="29" t="s">
        <v>560</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1559</v>
      </c>
      <c r="E107" t="s">
        <v>1560</v>
      </c>
      <c r="F107" s="30"/>
      <c r="G107" s="30"/>
      <c r="H107" t="s">
        <v>1559</v>
      </c>
      <c r="I107" t="s">
        <v>1560</v>
      </c>
    </row>
    <row r="108" spans="1:9" x14ac:dyDescent="0.25">
      <c r="A108" s="31">
        <v>108</v>
      </c>
      <c r="B108" s="32" t="s">
        <v>562</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1561</v>
      </c>
      <c r="E108" t="s">
        <v>1562</v>
      </c>
      <c r="H108" t="s">
        <v>1561</v>
      </c>
      <c r="I108" t="s">
        <v>1562</v>
      </c>
    </row>
    <row r="109" spans="1:9" x14ac:dyDescent="0.25">
      <c r="A109" s="28">
        <v>109</v>
      </c>
      <c r="B109" s="29" t="s">
        <v>566</v>
      </c>
      <c r="C109" t="str">
        <f t="shared" si="1"/>
        <v>&lt;a href="/cantos/resucito/m/magnificat.html" align="left" class="fleft"&gt;    &lt;span class="mso1"&gt;arrow_left_alt   &lt;/span&gt;&lt;/a&gt; &lt;a href="/cantos/resucito/m/mariadejasnagöra.html" align="right" class="fright"&gt;    &lt;span class="mso1"&gt;arrow_right_alt   &lt;/span&gt;&lt;/a&gt;</v>
      </c>
      <c r="D109" t="s">
        <v>1563</v>
      </c>
      <c r="E109" t="s">
        <v>1564</v>
      </c>
      <c r="F109" s="30"/>
      <c r="G109" s="30"/>
      <c r="H109" t="s">
        <v>1563</v>
      </c>
      <c r="I109" t="s">
        <v>1564</v>
      </c>
    </row>
    <row r="110" spans="1:9" x14ac:dyDescent="0.25">
      <c r="A110" s="31">
        <v>110</v>
      </c>
      <c r="B110" s="32" t="s">
        <v>564</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1565</v>
      </c>
      <c r="E110" t="s">
        <v>1566</v>
      </c>
      <c r="H110" t="s">
        <v>1565</v>
      </c>
      <c r="I110" t="s">
        <v>1566</v>
      </c>
    </row>
    <row r="111" spans="1:9" x14ac:dyDescent="0.25">
      <c r="A111" s="28">
        <v>111</v>
      </c>
      <c r="B111" s="29" t="s">
        <v>568</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1567</v>
      </c>
      <c r="E111" t="s">
        <v>1568</v>
      </c>
      <c r="F111" s="30"/>
      <c r="G111" s="30"/>
      <c r="H111" t="s">
        <v>1567</v>
      </c>
      <c r="I111" t="s">
        <v>1568</v>
      </c>
    </row>
    <row r="112" spans="1:9" x14ac:dyDescent="0.25">
      <c r="A112" s="31">
        <v>112</v>
      </c>
      <c r="B112" s="32" t="s">
        <v>570</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1569</v>
      </c>
      <c r="E112" t="s">
        <v>1570</v>
      </c>
      <c r="H112" t="s">
        <v>1569</v>
      </c>
      <c r="I112" t="s">
        <v>1570</v>
      </c>
    </row>
    <row r="113" spans="1:9" x14ac:dyDescent="0.25">
      <c r="A113" s="28">
        <v>113</v>
      </c>
      <c r="B113" s="29" t="s">
        <v>572</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1571</v>
      </c>
      <c r="E113" t="s">
        <v>1572</v>
      </c>
      <c r="F113" s="30"/>
      <c r="G113" s="30"/>
      <c r="H113" t="s">
        <v>1571</v>
      </c>
      <c r="I113" t="s">
        <v>1572</v>
      </c>
    </row>
    <row r="114" spans="1:9" x14ac:dyDescent="0.25">
      <c r="A114" s="31">
        <v>114</v>
      </c>
      <c r="B114" s="32" t="s">
        <v>573</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1573</v>
      </c>
      <c r="E114" t="s">
        <v>1574</v>
      </c>
      <c r="H114" t="s">
        <v>1573</v>
      </c>
      <c r="I114" t="s">
        <v>1574</v>
      </c>
    </row>
    <row r="115" spans="1:9" x14ac:dyDescent="0.25">
      <c r="A115" s="28">
        <v>115</v>
      </c>
      <c r="B115" s="29" t="s">
        <v>574</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1575</v>
      </c>
      <c r="E115" t="s">
        <v>1576</v>
      </c>
      <c r="F115" s="30"/>
      <c r="G115" s="30"/>
      <c r="H115" t="s">
        <v>1575</v>
      </c>
      <c r="I115" t="s">
        <v>1576</v>
      </c>
    </row>
    <row r="116" spans="1:9" x14ac:dyDescent="0.25">
      <c r="A116" s="31">
        <v>116</v>
      </c>
      <c r="B116" s="32" t="s">
        <v>578</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1577</v>
      </c>
      <c r="E116" t="s">
        <v>1578</v>
      </c>
      <c r="H116" t="s">
        <v>1577</v>
      </c>
      <c r="I116" t="s">
        <v>1578</v>
      </c>
    </row>
    <row r="117" spans="1:9" x14ac:dyDescent="0.25">
      <c r="A117" s="28">
        <v>117</v>
      </c>
      <c r="B117" s="29" t="s">
        <v>580</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1579</v>
      </c>
      <c r="E117" t="s">
        <v>1580</v>
      </c>
      <c r="F117" s="30"/>
      <c r="G117" s="30"/>
      <c r="H117" t="s">
        <v>1579</v>
      </c>
      <c r="I117" t="s">
        <v>1580</v>
      </c>
    </row>
    <row r="118" spans="1:9" x14ac:dyDescent="0.25">
      <c r="A118" s="31">
        <v>118</v>
      </c>
      <c r="B118" s="32" t="s">
        <v>579</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1581</v>
      </c>
      <c r="E118" t="s">
        <v>1582</v>
      </c>
      <c r="H118" t="s">
        <v>1581</v>
      </c>
      <c r="I118" t="s">
        <v>1582</v>
      </c>
    </row>
    <row r="119" spans="1:9" x14ac:dyDescent="0.25">
      <c r="A119" s="28">
        <v>119</v>
      </c>
      <c r="B119" s="29" t="s">
        <v>581</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1583</v>
      </c>
      <c r="E119" t="s">
        <v>1584</v>
      </c>
      <c r="F119" s="30"/>
      <c r="G119" s="30"/>
      <c r="H119" t="s">
        <v>1583</v>
      </c>
      <c r="I119" t="s">
        <v>1584</v>
      </c>
    </row>
    <row r="120" spans="1:9" x14ac:dyDescent="0.25">
      <c r="A120" s="31">
        <v>120</v>
      </c>
      <c r="B120" s="32" t="s">
        <v>584</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1585</v>
      </c>
      <c r="E120" t="s">
        <v>1586</v>
      </c>
      <c r="H120" t="s">
        <v>1585</v>
      </c>
      <c r="I120" t="s">
        <v>1586</v>
      </c>
    </row>
    <row r="121" spans="1:9" x14ac:dyDescent="0.25">
      <c r="A121" s="28">
        <v>121</v>
      </c>
      <c r="B121" s="29" t="s">
        <v>586</v>
      </c>
      <c r="C121" t="str">
        <f t="shared" si="2"/>
        <v>&lt;a href="/cantos/resucito/n/noestaaquiresucito.html" align="left" class="fleft"&gt;    &lt;span class="mso1"&gt;arrow_left_alt   &lt;/span&gt;&lt;/a&gt; &lt;a href="/cantos/resucito/n/nolimetangere.html" align="right" class="fright"&gt;    &lt;span class="mso1"&gt;arrow_right_alt   &lt;/span&gt;&lt;/a&gt;</v>
      </c>
      <c r="D121" t="s">
        <v>1587</v>
      </c>
      <c r="E121" t="s">
        <v>1588</v>
      </c>
      <c r="F121" s="30"/>
      <c r="G121" s="30"/>
      <c r="H121" t="s">
        <v>1587</v>
      </c>
      <c r="I121" t="s">
        <v>1588</v>
      </c>
    </row>
    <row r="122" spans="1:9" x14ac:dyDescent="0.25">
      <c r="A122" s="31">
        <v>122</v>
      </c>
      <c r="B122" s="32" t="s">
        <v>592</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1589</v>
      </c>
      <c r="E122" t="s">
        <v>1590</v>
      </c>
      <c r="H122" t="s">
        <v>1589</v>
      </c>
      <c r="I122" t="s">
        <v>1590</v>
      </c>
    </row>
    <row r="123" spans="1:9" x14ac:dyDescent="0.25">
      <c r="A123" s="28">
        <v>123</v>
      </c>
      <c r="B123" s="29" t="s">
        <v>594</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1591</v>
      </c>
      <c r="E123" t="s">
        <v>1592</v>
      </c>
      <c r="F123" s="30"/>
      <c r="G123" s="30"/>
      <c r="H123" t="s">
        <v>1591</v>
      </c>
      <c r="I123" t="s">
        <v>1592</v>
      </c>
    </row>
    <row r="124" spans="1:9" x14ac:dyDescent="0.25">
      <c r="A124" s="31">
        <v>124</v>
      </c>
      <c r="B124" s="32" t="s">
        <v>596</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1593</v>
      </c>
      <c r="E124" t="s">
        <v>1594</v>
      </c>
      <c r="H124" t="s">
        <v>1593</v>
      </c>
      <c r="I124" t="s">
        <v>1594</v>
      </c>
    </row>
    <row r="125" spans="1:9" x14ac:dyDescent="0.25">
      <c r="A125" s="28">
        <v>125</v>
      </c>
      <c r="B125" s="29" t="s">
        <v>597</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1595</v>
      </c>
      <c r="E125" t="s">
        <v>1596</v>
      </c>
      <c r="F125" s="30"/>
      <c r="G125" s="30"/>
      <c r="H125" t="s">
        <v>1595</v>
      </c>
      <c r="I125" t="s">
        <v>1596</v>
      </c>
    </row>
    <row r="126" spans="1:9" x14ac:dyDescent="0.25">
      <c r="A126" s="31">
        <v>126</v>
      </c>
      <c r="B126" s="32" t="s">
        <v>598</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1597</v>
      </c>
      <c r="E126" t="s">
        <v>1598</v>
      </c>
      <c r="H126" t="s">
        <v>1597</v>
      </c>
      <c r="I126" t="s">
        <v>1598</v>
      </c>
    </row>
    <row r="127" spans="1:9" x14ac:dyDescent="0.25">
      <c r="A127" s="28">
        <v>127</v>
      </c>
      <c r="B127" s="29" t="s">
        <v>599</v>
      </c>
      <c r="C127" t="str">
        <f t="shared" si="2"/>
        <v>&lt;a href="/cantos/resucito/o/ohjesusamormio.html" align="left" class="fleft"&gt;    &lt;span class="mso1"&gt;arrow_left_alt   &lt;/span&gt;&lt;/a&gt; &lt;a href="/cantos/resucito/o/ohsenornuestrodios.html" align="right" class="fright"&gt;    &lt;span class="mso1"&gt;arrow_right_alt   &lt;/span&gt;&lt;/a&gt;</v>
      </c>
      <c r="D127" t="s">
        <v>1599</v>
      </c>
      <c r="E127" t="s">
        <v>1600</v>
      </c>
      <c r="F127" s="30"/>
      <c r="G127" s="30"/>
      <c r="H127" t="s">
        <v>1599</v>
      </c>
      <c r="I127" t="s">
        <v>1600</v>
      </c>
    </row>
    <row r="128" spans="1:9" x14ac:dyDescent="0.25">
      <c r="A128" s="31">
        <v>128</v>
      </c>
      <c r="B128" s="32" t="s">
        <v>603</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1601</v>
      </c>
      <c r="E128" t="s">
        <v>1602</v>
      </c>
      <c r="H128" t="s">
        <v>1601</v>
      </c>
      <c r="I128" t="s">
        <v>1602</v>
      </c>
    </row>
    <row r="129" spans="1:9" x14ac:dyDescent="0.25">
      <c r="A129" s="28">
        <v>129</v>
      </c>
      <c r="B129" s="29" t="s">
        <v>605</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1603</v>
      </c>
      <c r="E129" t="s">
        <v>1604</v>
      </c>
      <c r="F129" s="30"/>
      <c r="G129" s="30"/>
      <c r="H129" t="s">
        <v>1603</v>
      </c>
      <c r="I129" t="s">
        <v>1604</v>
      </c>
    </row>
    <row r="130" spans="1:9" x14ac:dyDescent="0.25">
      <c r="A130" s="31">
        <v>130</v>
      </c>
      <c r="B130" s="32" t="s">
        <v>609</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1605</v>
      </c>
      <c r="E130" t="s">
        <v>1606</v>
      </c>
      <c r="H130" t="s">
        <v>1605</v>
      </c>
      <c r="I130" t="s">
        <v>1606</v>
      </c>
    </row>
    <row r="131" spans="1:9" x14ac:dyDescent="0.25">
      <c r="A131" s="28">
        <v>131</v>
      </c>
      <c r="B131" s="29" t="s">
        <v>284</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1607</v>
      </c>
      <c r="E131" t="s">
        <v>1608</v>
      </c>
      <c r="F131" s="30"/>
      <c r="G131" s="30"/>
      <c r="H131" t="s">
        <v>1607</v>
      </c>
      <c r="I131" t="s">
        <v>1608</v>
      </c>
    </row>
    <row r="132" spans="1:9" x14ac:dyDescent="0.25">
      <c r="A132" s="31">
        <v>132</v>
      </c>
      <c r="B132" s="32" t="s">
        <v>617</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1609</v>
      </c>
      <c r="E132" t="s">
        <v>1610</v>
      </c>
      <c r="H132" t="s">
        <v>1609</v>
      </c>
      <c r="I132" t="s">
        <v>1610</v>
      </c>
    </row>
    <row r="133" spans="1:9" x14ac:dyDescent="0.25">
      <c r="A133" s="28">
        <v>133</v>
      </c>
      <c r="B133" s="29" t="s">
        <v>619</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1611</v>
      </c>
      <c r="E133" t="s">
        <v>1612</v>
      </c>
      <c r="F133" s="30"/>
      <c r="G133" s="30"/>
      <c r="H133" t="s">
        <v>1611</v>
      </c>
      <c r="I133" t="s">
        <v>1612</v>
      </c>
    </row>
    <row r="134" spans="1:9" x14ac:dyDescent="0.25">
      <c r="A134" s="31">
        <v>134</v>
      </c>
      <c r="B134" s="32" t="s">
        <v>621</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1613</v>
      </c>
      <c r="E134" t="s">
        <v>1614</v>
      </c>
      <c r="H134" t="s">
        <v>1613</v>
      </c>
      <c r="I134" t="s">
        <v>1614</v>
      </c>
    </row>
    <row r="135" spans="1:9" x14ac:dyDescent="0.25">
      <c r="A135" s="28">
        <v>135</v>
      </c>
      <c r="B135" s="29" t="s">
        <v>623</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1615</v>
      </c>
      <c r="E135" t="s">
        <v>1616</v>
      </c>
      <c r="F135" s="30"/>
      <c r="G135" s="30"/>
      <c r="H135" t="s">
        <v>1615</v>
      </c>
      <c r="I135" t="s">
        <v>1616</v>
      </c>
    </row>
    <row r="136" spans="1:9" x14ac:dyDescent="0.25">
      <c r="A136" s="31">
        <v>136</v>
      </c>
      <c r="B136" s="32" t="s">
        <v>631</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1617</v>
      </c>
      <c r="E136" t="s">
        <v>1618</v>
      </c>
      <c r="H136" t="s">
        <v>1617</v>
      </c>
      <c r="I136" t="s">
        <v>1618</v>
      </c>
    </row>
    <row r="137" spans="1:9" x14ac:dyDescent="0.25">
      <c r="A137" s="28">
        <v>137</v>
      </c>
      <c r="B137" s="29" t="s">
        <v>633</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1619</v>
      </c>
      <c r="E137" t="s">
        <v>1620</v>
      </c>
      <c r="F137" s="30"/>
      <c r="G137" s="30"/>
      <c r="H137" t="s">
        <v>1619</v>
      </c>
      <c r="I137" t="s">
        <v>1620</v>
      </c>
    </row>
    <row r="138" spans="1:9" x14ac:dyDescent="0.25">
      <c r="A138" s="31">
        <v>138</v>
      </c>
      <c r="B138" s="32" t="s">
        <v>634</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1621</v>
      </c>
      <c r="E138" t="s">
        <v>1622</v>
      </c>
      <c r="H138" t="s">
        <v>1621</v>
      </c>
      <c r="I138" t="s">
        <v>1622</v>
      </c>
    </row>
    <row r="139" spans="1:9" x14ac:dyDescent="0.25">
      <c r="A139" s="28">
        <v>139</v>
      </c>
      <c r="B139" s="29" t="s">
        <v>636</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1623</v>
      </c>
      <c r="E139" t="s">
        <v>1624</v>
      </c>
      <c r="F139" s="30"/>
      <c r="G139" s="30"/>
      <c r="H139" t="s">
        <v>1623</v>
      </c>
      <c r="I139" t="s">
        <v>1624</v>
      </c>
    </row>
    <row r="140" spans="1:9" x14ac:dyDescent="0.25">
      <c r="A140" s="31">
        <v>140</v>
      </c>
      <c r="B140" s="32" t="s">
        <v>638</v>
      </c>
      <c r="C140" t="str">
        <f t="shared" si="2"/>
        <v>&lt;a href="/cantos/resucito/q/quiennosseparara.html" align="left" class="fleft"&gt;    &lt;span class="mso1"&gt;arrow_left_alt   &lt;/span&gt;&lt;/a&gt; &lt;a href="/cantos/resucito/q/quierocantar.html" align="right" class="fright"&gt;    &lt;span class="mso1"&gt;arrow_right_alt   &lt;/span&gt;&lt;/a&gt;</v>
      </c>
      <c r="D140" t="s">
        <v>1625</v>
      </c>
      <c r="E140" t="s">
        <v>1626</v>
      </c>
      <c r="H140" t="s">
        <v>1625</v>
      </c>
      <c r="I140" t="s">
        <v>1626</v>
      </c>
    </row>
    <row r="141" spans="1:9" x14ac:dyDescent="0.25">
      <c r="A141" s="28">
        <v>141</v>
      </c>
      <c r="B141" s="29" t="s">
        <v>640</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1627</v>
      </c>
      <c r="E141" t="s">
        <v>1628</v>
      </c>
      <c r="F141" s="30"/>
      <c r="G141" s="30"/>
      <c r="H141" t="s">
        <v>1627</v>
      </c>
      <c r="I141" t="s">
        <v>1628</v>
      </c>
    </row>
    <row r="142" spans="1:9" x14ac:dyDescent="0.25">
      <c r="A142" s="31">
        <v>142</v>
      </c>
      <c r="B142" s="32" t="s">
        <v>642</v>
      </c>
      <c r="C142" t="str">
        <f t="shared" si="2"/>
        <v>&lt;a href="/cantos/resucito/q/quierocantar.html" align="left" class="fleft"&gt;    &lt;span class="mso1"&gt;arrow_left_alt   &lt;/span&gt;&lt;/a&gt; &lt;a href="/cantos/resucito/r/resurrexit.html" align="right" class="fright"&gt;    &lt;span class="mso1"&gt;arrow_right_alt   &lt;/span&gt;&lt;/a&gt;</v>
      </c>
      <c r="D142" t="s">
        <v>1629</v>
      </c>
      <c r="E142" t="s">
        <v>1630</v>
      </c>
      <c r="H142" t="s">
        <v>1629</v>
      </c>
      <c r="I142" t="s">
        <v>1630</v>
      </c>
    </row>
    <row r="143" spans="1:9" x14ac:dyDescent="0.25">
      <c r="A143" s="28">
        <v>143</v>
      </c>
      <c r="B143" s="29" t="s">
        <v>643</v>
      </c>
      <c r="C143" t="str">
        <f t="shared" si="2"/>
        <v>&lt;a href="/cantos/resucito/r/resucito.html" align="left" class="fleft"&gt;    &lt;span class="mso1"&gt;arrow_left_alt   &lt;/span&gt;&lt;/a&gt; &lt;a href="/cantos/resucito/s/salvereinadeloscielos.html" align="right" class="fright"&gt;    &lt;span class="mso1"&gt;arrow_right_alt   &lt;/span&gt;&lt;/a&gt;</v>
      </c>
      <c r="D143" t="s">
        <v>1631</v>
      </c>
      <c r="E143" t="s">
        <v>1632</v>
      </c>
      <c r="F143" s="30"/>
      <c r="G143" s="30"/>
      <c r="H143" t="s">
        <v>1631</v>
      </c>
      <c r="I143" t="s">
        <v>1632</v>
      </c>
    </row>
    <row r="144" spans="1:9" x14ac:dyDescent="0.25">
      <c r="A144" s="31">
        <v>144</v>
      </c>
      <c r="B144" s="32" t="s">
        <v>653</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1633</v>
      </c>
      <c r="E144" t="s">
        <v>1634</v>
      </c>
      <c r="H144" t="s">
        <v>1633</v>
      </c>
      <c r="I144" t="s">
        <v>1634</v>
      </c>
    </row>
    <row r="145" spans="1:9" x14ac:dyDescent="0.25">
      <c r="A145" s="28">
        <v>145</v>
      </c>
      <c r="B145" s="29" t="s">
        <v>660</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1635</v>
      </c>
      <c r="E145" t="s">
        <v>1636</v>
      </c>
      <c r="F145" s="30"/>
      <c r="G145" s="30"/>
      <c r="H145" t="s">
        <v>1635</v>
      </c>
      <c r="I145" t="s">
        <v>1636</v>
      </c>
    </row>
    <row r="146" spans="1:9" x14ac:dyDescent="0.25">
      <c r="A146" s="31">
        <v>146</v>
      </c>
      <c r="B146" s="32" t="s">
        <v>661</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1637</v>
      </c>
      <c r="E146" t="s">
        <v>1638</v>
      </c>
      <c r="H146" t="s">
        <v>1637</v>
      </c>
      <c r="I146" t="s">
        <v>1638</v>
      </c>
    </row>
    <row r="147" spans="1:9" x14ac:dyDescent="0.25">
      <c r="A147" s="28">
        <v>147</v>
      </c>
      <c r="B147" s="29" t="s">
        <v>662</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1639</v>
      </c>
      <c r="E147" t="s">
        <v>1640</v>
      </c>
      <c r="F147" s="30"/>
      <c r="G147" s="30"/>
      <c r="H147" t="s">
        <v>1639</v>
      </c>
      <c r="I147" t="s">
        <v>1640</v>
      </c>
    </row>
    <row r="148" spans="1:9" x14ac:dyDescent="0.25">
      <c r="A148" s="31">
        <v>148</v>
      </c>
      <c r="B148" s="32" t="s">
        <v>666</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1641</v>
      </c>
      <c r="E148" t="s">
        <v>1642</v>
      </c>
      <c r="H148" t="s">
        <v>1641</v>
      </c>
      <c r="I148" t="s">
        <v>1642</v>
      </c>
    </row>
    <row r="149" spans="1:9" x14ac:dyDescent="0.25">
      <c r="A149" s="28">
        <v>149</v>
      </c>
      <c r="B149" s="29" t="s">
        <v>670</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1643</v>
      </c>
      <c r="E149" t="s">
        <v>1644</v>
      </c>
      <c r="F149" s="30"/>
      <c r="G149" s="30"/>
      <c r="H149" t="s">
        <v>1643</v>
      </c>
      <c r="I149" t="s">
        <v>1644</v>
      </c>
    </row>
    <row r="150" spans="1:9" x14ac:dyDescent="0.25">
      <c r="A150" s="31">
        <v>150</v>
      </c>
      <c r="B150" s="32" t="s">
        <v>672</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1645</v>
      </c>
      <c r="E150" t="s">
        <v>1646</v>
      </c>
      <c r="H150" t="s">
        <v>1645</v>
      </c>
      <c r="I150" t="s">
        <v>1646</v>
      </c>
    </row>
    <row r="151" spans="1:9" x14ac:dyDescent="0.25">
      <c r="A151" s="28">
        <v>151</v>
      </c>
      <c r="B151" s="29" t="s">
        <v>674</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1647</v>
      </c>
      <c r="E151" t="s">
        <v>1648</v>
      </c>
      <c r="F151" s="30"/>
      <c r="G151" s="30"/>
      <c r="H151" t="s">
        <v>1647</v>
      </c>
      <c r="I151" t="s">
        <v>1648</v>
      </c>
    </row>
    <row r="152" spans="1:9" x14ac:dyDescent="0.25">
      <c r="A152" s="31">
        <v>152</v>
      </c>
      <c r="B152" s="32" t="s">
        <v>676</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1649</v>
      </c>
      <c r="E152" t="s">
        <v>1650</v>
      </c>
      <c r="H152" t="s">
        <v>1649</v>
      </c>
      <c r="I152" t="s">
        <v>1650</v>
      </c>
    </row>
    <row r="153" spans="1:9" x14ac:dyDescent="0.25">
      <c r="A153" s="28">
        <v>153</v>
      </c>
      <c r="B153" s="29" t="s">
        <v>678</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1651</v>
      </c>
      <c r="E153" t="s">
        <v>1652</v>
      </c>
      <c r="F153" s="30"/>
      <c r="G153" s="30"/>
      <c r="H153" t="s">
        <v>1651</v>
      </c>
      <c r="I153" t="s">
        <v>1652</v>
      </c>
    </row>
    <row r="154" spans="1:9" x14ac:dyDescent="0.25">
      <c r="A154" s="31">
        <v>154</v>
      </c>
      <c r="B154" s="32" t="s">
        <v>682</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1653</v>
      </c>
      <c r="E154" t="s">
        <v>1654</v>
      </c>
      <c r="H154" t="s">
        <v>1653</v>
      </c>
      <c r="I154" t="s">
        <v>1654</v>
      </c>
    </row>
    <row r="155" spans="1:9" x14ac:dyDescent="0.25">
      <c r="A155" s="28">
        <v>155</v>
      </c>
      <c r="B155" s="29" t="s">
        <v>684</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1655</v>
      </c>
      <c r="E155" t="s">
        <v>1656</v>
      </c>
      <c r="F155" s="30"/>
      <c r="G155" s="30"/>
      <c r="H155" t="s">
        <v>1655</v>
      </c>
      <c r="I155" t="s">
        <v>1656</v>
      </c>
    </row>
    <row r="156" spans="1:9" x14ac:dyDescent="0.25">
      <c r="A156" s="31">
        <v>156</v>
      </c>
      <c r="B156" s="32" t="s">
        <v>685</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1657</v>
      </c>
      <c r="E156" t="s">
        <v>1658</v>
      </c>
      <c r="H156" t="s">
        <v>1657</v>
      </c>
      <c r="I156" t="s">
        <v>1658</v>
      </c>
    </row>
    <row r="157" spans="1:9" x14ac:dyDescent="0.25">
      <c r="A157" s="28">
        <v>157</v>
      </c>
      <c r="B157" s="29" t="s">
        <v>689</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1659</v>
      </c>
      <c r="E157" t="s">
        <v>1660</v>
      </c>
      <c r="F157" s="30"/>
      <c r="G157" s="30"/>
      <c r="H157" t="s">
        <v>1659</v>
      </c>
      <c r="I157" t="s">
        <v>1660</v>
      </c>
    </row>
    <row r="158" spans="1:9" x14ac:dyDescent="0.25">
      <c r="A158" s="31">
        <v>158</v>
      </c>
      <c r="B158" s="32" t="s">
        <v>693</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1661</v>
      </c>
      <c r="E158" t="s">
        <v>1662</v>
      </c>
      <c r="H158" t="s">
        <v>1661</v>
      </c>
      <c r="I158" t="s">
        <v>1662</v>
      </c>
    </row>
    <row r="159" spans="1:9" x14ac:dyDescent="0.25">
      <c r="A159" s="28">
        <v>159</v>
      </c>
      <c r="B159" s="29" t="s">
        <v>695</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1663</v>
      </c>
      <c r="E159" t="s">
        <v>1664</v>
      </c>
      <c r="F159" s="30"/>
      <c r="G159" s="30"/>
      <c r="H159" t="s">
        <v>1663</v>
      </c>
      <c r="I159" t="s">
        <v>1664</v>
      </c>
    </row>
    <row r="160" spans="1:9" x14ac:dyDescent="0.25">
      <c r="A160" s="31">
        <v>160</v>
      </c>
      <c r="B160" s="32" t="s">
        <v>699</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1665</v>
      </c>
      <c r="E160" t="s">
        <v>1666</v>
      </c>
      <c r="H160" t="s">
        <v>1665</v>
      </c>
      <c r="I160" t="s">
        <v>1666</v>
      </c>
    </row>
    <row r="161" spans="1:9" x14ac:dyDescent="0.25">
      <c r="A161" s="28">
        <v>161</v>
      </c>
      <c r="B161" s="29" t="s">
        <v>701</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1667</v>
      </c>
      <c r="E161" t="s">
        <v>1668</v>
      </c>
      <c r="F161" s="30"/>
      <c r="G161" s="30"/>
      <c r="H161" t="s">
        <v>1667</v>
      </c>
      <c r="I161" t="s">
        <v>1668</v>
      </c>
    </row>
    <row r="162" spans="1:9" x14ac:dyDescent="0.25">
      <c r="A162" s="31">
        <v>162</v>
      </c>
      <c r="B162" s="32" t="s">
        <v>703</v>
      </c>
      <c r="C162" t="str">
        <f t="shared" si="2"/>
        <v>&lt;a href="/cantos/resucito/t/tuqueeresfiel.html" align="left" class="fleft"&gt;    &lt;span class="mso1"&gt;arrow_left_alt   &lt;/span&gt;&lt;/a&gt; &lt;a href="/cantos/resucito/u/unagransenal.html" align="right" class="fright"&gt;    &lt;span class="mso1"&gt;arrow_right_alt   &lt;/span&gt;&lt;/a&gt;</v>
      </c>
      <c r="D162" t="s">
        <v>1669</v>
      </c>
      <c r="E162" t="s">
        <v>1670</v>
      </c>
      <c r="H162" t="s">
        <v>1669</v>
      </c>
      <c r="I162" t="s">
        <v>1670</v>
      </c>
    </row>
    <row r="163" spans="1:9" x14ac:dyDescent="0.25">
      <c r="A163" s="28">
        <v>163</v>
      </c>
      <c r="B163" s="29" t="s">
        <v>705</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1671</v>
      </c>
      <c r="E163" t="s">
        <v>1672</v>
      </c>
      <c r="F163" s="30"/>
      <c r="G163" s="30"/>
      <c r="H163" t="s">
        <v>1671</v>
      </c>
      <c r="I163" t="s">
        <v>1672</v>
      </c>
    </row>
    <row r="164" spans="1:9" x14ac:dyDescent="0.25">
      <c r="A164" s="31">
        <v>164</v>
      </c>
      <c r="B164" s="32" t="s">
        <v>707</v>
      </c>
      <c r="C164" t="str">
        <f t="shared" si="2"/>
        <v>&lt;a href="/cantos/resucito/u/unagransenal.html" align="left" class="fleft"&gt;    &lt;span class="mso1"&gt;arrow_left_alt   &lt;/span&gt;&lt;/a&gt; &lt;a href="/cantos/resucito/v/vamosyapastores.html" align="right" class="fright"&gt;    &lt;span class="mso1"&gt;arrow_right_alt   &lt;/span&gt;&lt;/a&gt;</v>
      </c>
      <c r="D164" t="s">
        <v>1673</v>
      </c>
      <c r="E164" t="s">
        <v>1674</v>
      </c>
      <c r="H164" t="s">
        <v>1673</v>
      </c>
      <c r="I164" t="s">
        <v>1674</v>
      </c>
    </row>
    <row r="165" spans="1:9" x14ac:dyDescent="0.25">
      <c r="A165" s="28">
        <v>165</v>
      </c>
      <c r="B165" s="29" t="s">
        <v>708</v>
      </c>
      <c r="C165" t="str">
        <f t="shared" si="2"/>
        <v>&lt;a href="/cantos/resucito/u/uriuriura.html" align="left" class="fleft"&gt;    &lt;span class="mso1"&gt;arrow_left_alt   &lt;/span&gt;&lt;/a&gt; &lt;a href="/cantos/resucito/v/vendellibano.html" align="right" class="fright"&gt;    &lt;span class="mso1"&gt;arrow_right_alt   &lt;/span&gt;&lt;/a&gt;</v>
      </c>
      <c r="D165" t="s">
        <v>1675</v>
      </c>
      <c r="E165" t="s">
        <v>1676</v>
      </c>
      <c r="F165" s="30"/>
      <c r="G165" s="30"/>
      <c r="H165" t="s">
        <v>1675</v>
      </c>
      <c r="I165" t="s">
        <v>1676</v>
      </c>
    </row>
    <row r="166" spans="1:9" x14ac:dyDescent="0.25">
      <c r="A166" s="31">
        <v>166</v>
      </c>
      <c r="B166" s="32" t="s">
        <v>709</v>
      </c>
      <c r="C166" t="str">
        <f t="shared" si="2"/>
        <v>&lt;a href="/cantos/resucito/v/vamosyapastores.html" align="left" class="fleft"&gt;    &lt;span class="mso1"&gt;arrow_left_alt   &lt;/span&gt;&lt;/a&gt; &lt;a href="/cantos/resucito/v/venespiritusanto.html" align="right" class="fright"&gt;    &lt;span class="mso1"&gt;arrow_right_alt   &lt;/span&gt;&lt;/a&gt;</v>
      </c>
      <c r="D166" t="s">
        <v>1677</v>
      </c>
      <c r="E166" t="s">
        <v>1678</v>
      </c>
      <c r="H166" t="s">
        <v>1677</v>
      </c>
      <c r="I166" t="s">
        <v>1678</v>
      </c>
    </row>
    <row r="167" spans="1:9" x14ac:dyDescent="0.25">
      <c r="A167" s="28">
        <v>167</v>
      </c>
      <c r="B167" s="29" t="s">
        <v>711</v>
      </c>
      <c r="C167" t="str">
        <f t="shared" si="2"/>
        <v>&lt;a href="/cantos/resucito/v/vendellibano.html" align="left" class="fleft"&gt;    &lt;span class="mso1"&gt;arrow_left_alt   &lt;/span&gt;&lt;/a&gt; &lt;a href="/cantos/resucito/v/venhijodelhombre.html" align="right" class="fright"&gt;    &lt;span class="mso1"&gt;arrow_right_alt   &lt;/span&gt;&lt;/a&gt;</v>
      </c>
      <c r="D167" t="s">
        <v>1679</v>
      </c>
      <c r="E167" t="s">
        <v>1680</v>
      </c>
      <c r="F167" s="30"/>
      <c r="G167" s="30"/>
      <c r="H167" t="s">
        <v>1679</v>
      </c>
      <c r="I167" t="s">
        <v>1680</v>
      </c>
    </row>
    <row r="168" spans="1:9" x14ac:dyDescent="0.25">
      <c r="A168" s="31">
        <v>168</v>
      </c>
      <c r="B168" s="32" t="s">
        <v>713</v>
      </c>
      <c r="C168" t="str">
        <f t="shared" si="2"/>
        <v>&lt;a href="/cantos/resucito/v/venespiritusanto.html" align="left" class="fleft"&gt;    &lt;span class="mso1"&gt;arrow_left_alt   &lt;/span&gt;&lt;/a&gt; &lt;a href="/cantos/resucito/v/venicreator.html" align="right" class="fright"&gt;    &lt;span class="mso1"&gt;arrow_right_alt   &lt;/span&gt;&lt;/a&gt;</v>
      </c>
      <c r="D168" t="s">
        <v>1681</v>
      </c>
      <c r="E168" t="s">
        <v>1682</v>
      </c>
      <c r="H168" t="s">
        <v>1681</v>
      </c>
      <c r="I168" t="s">
        <v>1682</v>
      </c>
    </row>
    <row r="169" spans="1:9" x14ac:dyDescent="0.25">
      <c r="A169" s="28">
        <v>169</v>
      </c>
      <c r="B169" s="29" t="s">
        <v>715</v>
      </c>
      <c r="C169" t="str">
        <f t="shared" si="2"/>
        <v>&lt;a href="/cantos/resucito/v/venhijodelhombre.html" align="left" class="fleft"&gt;    &lt;span class="mso1"&gt;arrow_left_alt   &lt;/span&gt;&lt;/a&gt; &lt;a href="/cantos/resucito/v/vieneelsenor.html" align="right" class="fright"&gt;    &lt;span class="mso1"&gt;arrow_right_alt   &lt;/span&gt;&lt;/a&gt;</v>
      </c>
      <c r="D169" t="s">
        <v>1683</v>
      </c>
      <c r="E169" t="s">
        <v>1684</v>
      </c>
      <c r="F169" s="30"/>
      <c r="G169" s="30"/>
      <c r="H169" t="s">
        <v>1683</v>
      </c>
      <c r="I169" t="s">
        <v>1684</v>
      </c>
    </row>
    <row r="170" spans="1:9" x14ac:dyDescent="0.25">
      <c r="A170" s="31">
        <v>170</v>
      </c>
      <c r="B170" s="32" t="s">
        <v>716</v>
      </c>
      <c r="C170" t="str">
        <f t="shared" si="2"/>
        <v>&lt;a href="/cantos/resucito/v/venicreator.html" align="left" class="fleft"&gt;    &lt;span class="mso1"&gt;arrow_left_alt   &lt;/span&gt;&lt;/a&gt; &lt;a href="/cantos/resucito/v/virgendelamaravilla.html" align="right" class="fright"&gt;    &lt;span class="mso1"&gt;arrow_right_alt   &lt;/span&gt;&lt;/a&gt;</v>
      </c>
      <c r="D170" t="s">
        <v>1685</v>
      </c>
      <c r="E170" t="s">
        <v>1686</v>
      </c>
      <c r="H170" t="s">
        <v>1685</v>
      </c>
      <c r="I170" t="s">
        <v>1686</v>
      </c>
    </row>
    <row r="171" spans="1:9" x14ac:dyDescent="0.25">
      <c r="A171" s="28">
        <v>171</v>
      </c>
      <c r="B171" s="29" t="s">
        <v>718</v>
      </c>
      <c r="C171" t="str">
        <f t="shared" si="2"/>
        <v>&lt;a href="/cantos/resucito/v/vieneelsenor.html" align="left" class="fleft"&gt;    &lt;span class="mso1"&gt;arrow_left_alt   &lt;/span&gt;&lt;/a&gt; &lt;a href="/cantos/resucito/v/vividalegres.html" align="right" class="fright"&gt;    &lt;span class="mso1"&gt;arrow_right_alt   &lt;/span&gt;&lt;/a&gt;</v>
      </c>
      <c r="D171" t="s">
        <v>1687</v>
      </c>
      <c r="E171" t="s">
        <v>1688</v>
      </c>
      <c r="F171" s="30"/>
      <c r="G171" s="30"/>
      <c r="H171" t="s">
        <v>1687</v>
      </c>
      <c r="I171" t="s">
        <v>1688</v>
      </c>
    </row>
    <row r="172" spans="1:9" x14ac:dyDescent="0.25">
      <c r="A172" s="31">
        <v>172</v>
      </c>
      <c r="B172" s="32" t="s">
        <v>720</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1689</v>
      </c>
      <c r="E172" t="s">
        <v>1690</v>
      </c>
      <c r="H172" t="s">
        <v>1689</v>
      </c>
      <c r="I172" t="s">
        <v>1690</v>
      </c>
    </row>
    <row r="173" spans="1:9" x14ac:dyDescent="0.25">
      <c r="A173" s="28">
        <v>173</v>
      </c>
      <c r="B173" s="29" t="s">
        <v>722</v>
      </c>
      <c r="C173" t="str">
        <f t="shared" si="2"/>
        <v>&lt;a href="/cantos/resucito/v/vividalegres.html" align="left" class="fleft"&gt;    &lt;span class="mso1"&gt;arrow_left_alt   &lt;/span&gt;&lt;/a&gt; &lt;a href="/cantos/resucito/y/yavienemidios.html" align="right" class="fright"&gt;    &lt;span class="mso1"&gt;arrow_right_alt   &lt;/span&gt;&lt;/a&gt;</v>
      </c>
      <c r="D173" t="s">
        <v>1691</v>
      </c>
      <c r="E173" t="s">
        <v>1692</v>
      </c>
      <c r="F173" s="30"/>
      <c r="G173" s="30"/>
      <c r="H173" t="s">
        <v>1691</v>
      </c>
      <c r="I173" t="s">
        <v>1692</v>
      </c>
    </row>
    <row r="174" spans="1:9" x14ac:dyDescent="0.25">
      <c r="A174" s="31">
        <v>174</v>
      </c>
      <c r="B174" s="32" t="s">
        <v>724</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1693</v>
      </c>
      <c r="E174" t="s">
        <v>1694</v>
      </c>
      <c r="H174" t="s">
        <v>1693</v>
      </c>
      <c r="I174" t="s">
        <v>1694</v>
      </c>
    </row>
    <row r="175" spans="1:9" x14ac:dyDescent="0.25">
      <c r="A175" s="28">
        <v>175</v>
      </c>
      <c r="B175" s="29" t="s">
        <v>725</v>
      </c>
      <c r="C175" t="str">
        <f t="shared" si="2"/>
        <v>&lt;a href="/cantos/resucito/y/yavienemidios.html" align="left" class="fleft"&gt;    &lt;span class="mso1"&gt;arrow_left_alt   &lt;/span&gt;&lt;/a&gt; &lt;a href="/cantos/resucito/y/yoteamosenor.html" align="right" class="fright"&gt;    &lt;span class="mso1"&gt;arrow_right_alt   &lt;/span&gt;&lt;/a&gt;</v>
      </c>
      <c r="D175" t="s">
        <v>1695</v>
      </c>
      <c r="E175" t="s">
        <v>1696</v>
      </c>
      <c r="F175" s="30"/>
      <c r="G175" s="30"/>
      <c r="H175" t="s">
        <v>1695</v>
      </c>
      <c r="I175" t="s">
        <v>1696</v>
      </c>
    </row>
    <row r="176" spans="1:9" x14ac:dyDescent="0.25">
      <c r="A176" s="31">
        <v>176</v>
      </c>
      <c r="B176" s="32" t="s">
        <v>727</v>
      </c>
      <c r="C176" t="str">
        <f t="shared" si="2"/>
        <v>&lt;a href="/cantos/resucito/y/yahvehtueresmidios.html" align="left" class="fleft"&gt;    &lt;span class="mso1"&gt;arrow_left_alt   &lt;/span&gt;&lt;/a&gt; &lt;a href="/cantos/resucito/y/yovengoareunir.html" align="right" class="fright"&gt;    &lt;span class="mso1"&gt;arrow_right_alt   &lt;/span&gt;&lt;/a&gt;</v>
      </c>
      <c r="D176" t="s">
        <v>1697</v>
      </c>
      <c r="E176" t="s">
        <v>1698</v>
      </c>
      <c r="H176" t="s">
        <v>1697</v>
      </c>
      <c r="I176" t="s">
        <v>1698</v>
      </c>
    </row>
    <row r="177" spans="1:9" x14ac:dyDescent="0.25">
      <c r="A177" s="28">
        <v>177</v>
      </c>
      <c r="B177" s="29" t="s">
        <v>729</v>
      </c>
      <c r="C177" t="str">
        <f t="shared" si="2"/>
        <v>&lt;a href="/cantos/resucito/y/yoteamosenor.html" align="left" class="fleft"&gt;    &lt;span class="mso1"&gt;arrow_left_alt   &lt;/span&gt;&lt;/a&gt; &lt;a href="/cantos/resucito/z/zaqueo.html" align="right" class="fright"&gt;    &lt;span class="mso1"&gt;arrow_right_alt   &lt;/span&gt;&lt;/a&gt;</v>
      </c>
      <c r="D177" t="s">
        <v>1699</v>
      </c>
      <c r="E177" t="s">
        <v>1700</v>
      </c>
      <c r="F177" s="30"/>
      <c r="G177" s="30"/>
      <c r="H177" t="s">
        <v>1699</v>
      </c>
      <c r="I177" t="s">
        <v>1700</v>
      </c>
    </row>
    <row r="178" spans="1:9" x14ac:dyDescent="0.25">
      <c r="A178" s="31">
        <v>178</v>
      </c>
      <c r="B178" s="32" t="s">
        <v>731</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1701</v>
      </c>
      <c r="E178" t="s">
        <v>1702</v>
      </c>
      <c r="H178" t="s">
        <v>1701</v>
      </c>
      <c r="I178" t="s">
        <v>1702</v>
      </c>
    </row>
    <row r="179" spans="1:9" x14ac:dyDescent="0.25">
      <c r="A179" s="28">
        <v>179</v>
      </c>
      <c r="B179" s="34" t="s">
        <v>332</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1703</v>
      </c>
      <c r="E179" t="s">
        <v>1704</v>
      </c>
      <c r="F179" s="35"/>
      <c r="G179" s="35"/>
      <c r="H179" t="s">
        <v>1703</v>
      </c>
      <c r="I179" t="s">
        <v>1704</v>
      </c>
    </row>
    <row r="180" spans="1:9" x14ac:dyDescent="0.25">
      <c r="A180" s="31">
        <v>180</v>
      </c>
      <c r="B180" s="32" t="s">
        <v>346</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1705</v>
      </c>
      <c r="E180" t="s">
        <v>2164</v>
      </c>
      <c r="H180" t="s">
        <v>1705</v>
      </c>
      <c r="I180" t="s">
        <v>2164</v>
      </c>
    </row>
    <row r="181" spans="1:9" x14ac:dyDescent="0.25">
      <c r="A181" s="28">
        <v>181</v>
      </c>
      <c r="B181" s="29" t="s">
        <v>2165</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1706</v>
      </c>
      <c r="E181" t="s">
        <v>1707</v>
      </c>
      <c r="F181" s="30"/>
      <c r="G181" s="30"/>
      <c r="H181" t="s">
        <v>1706</v>
      </c>
      <c r="I181" t="s">
        <v>1707</v>
      </c>
    </row>
    <row r="182" spans="1:9" x14ac:dyDescent="0.25">
      <c r="A182" s="31">
        <v>182</v>
      </c>
      <c r="B182" s="32" t="s">
        <v>361</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2166</v>
      </c>
      <c r="E182" t="s">
        <v>1708</v>
      </c>
      <c r="H182" t="s">
        <v>2166</v>
      </c>
      <c r="I182" t="s">
        <v>1708</v>
      </c>
    </row>
    <row r="183" spans="1:9" x14ac:dyDescent="0.25">
      <c r="A183" s="28">
        <v>183</v>
      </c>
      <c r="B183" s="29" t="s">
        <v>379</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1709</v>
      </c>
      <c r="E183" t="s">
        <v>1710</v>
      </c>
      <c r="F183" s="30"/>
      <c r="G183" s="30"/>
      <c r="H183" t="s">
        <v>1709</v>
      </c>
      <c r="I183" t="s">
        <v>1710</v>
      </c>
    </row>
    <row r="184" spans="1:9" x14ac:dyDescent="0.25">
      <c r="A184" s="31">
        <v>185</v>
      </c>
      <c r="B184" s="32" t="s">
        <v>401</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1711</v>
      </c>
      <c r="E184" t="s">
        <v>1712</v>
      </c>
      <c r="H184" t="s">
        <v>1711</v>
      </c>
      <c r="I184" t="s">
        <v>1712</v>
      </c>
    </row>
    <row r="185" spans="1:9" x14ac:dyDescent="0.25">
      <c r="A185" s="28">
        <v>186</v>
      </c>
      <c r="B185" s="29" t="s">
        <v>418</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1713</v>
      </c>
      <c r="E185" t="s">
        <v>1714</v>
      </c>
      <c r="F185" s="30"/>
      <c r="G185" s="30"/>
      <c r="H185" t="s">
        <v>1713</v>
      </c>
      <c r="I185" t="s">
        <v>1714</v>
      </c>
    </row>
    <row r="186" spans="1:9" x14ac:dyDescent="0.25">
      <c r="A186" s="31">
        <v>187</v>
      </c>
      <c r="B186" s="32" t="s">
        <v>420</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1715</v>
      </c>
      <c r="E186" t="s">
        <v>1716</v>
      </c>
      <c r="H186" t="s">
        <v>1715</v>
      </c>
      <c r="I186" t="s">
        <v>1716</v>
      </c>
    </row>
    <row r="187" spans="1:9" x14ac:dyDescent="0.25">
      <c r="A187" s="28">
        <v>188</v>
      </c>
      <c r="B187" s="29" t="s">
        <v>493</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1717</v>
      </c>
      <c r="E187" t="s">
        <v>1718</v>
      </c>
      <c r="F187" s="30"/>
      <c r="G187" s="30"/>
      <c r="H187" t="s">
        <v>1717</v>
      </c>
      <c r="I187" t="s">
        <v>1718</v>
      </c>
    </row>
    <row r="188" spans="1:9" x14ac:dyDescent="0.25">
      <c r="A188" s="31">
        <v>189</v>
      </c>
      <c r="B188" s="32" t="s">
        <v>553</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1719</v>
      </c>
      <c r="E188" t="s">
        <v>1720</v>
      </c>
      <c r="H188" t="s">
        <v>1719</v>
      </c>
      <c r="I188" t="s">
        <v>1720</v>
      </c>
    </row>
    <row r="189" spans="1:9" x14ac:dyDescent="0.25">
      <c r="A189" s="28">
        <v>191</v>
      </c>
      <c r="B189" s="29" t="s">
        <v>554</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1721</v>
      </c>
      <c r="E189" t="s">
        <v>1722</v>
      </c>
      <c r="F189" s="30"/>
      <c r="G189" s="30"/>
      <c r="H189" t="s">
        <v>1721</v>
      </c>
      <c r="I189" t="s">
        <v>1722</v>
      </c>
    </row>
    <row r="190" spans="1:9" x14ac:dyDescent="0.25">
      <c r="A190" s="31">
        <v>192</v>
      </c>
      <c r="B190" s="32" t="s">
        <v>556</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1723</v>
      </c>
      <c r="E190" t="s">
        <v>1724</v>
      </c>
      <c r="H190" t="s">
        <v>1723</v>
      </c>
      <c r="I190" t="s">
        <v>1724</v>
      </c>
    </row>
    <row r="191" spans="1:9" x14ac:dyDescent="0.25">
      <c r="A191" s="28">
        <v>193</v>
      </c>
      <c r="B191" s="29" t="s">
        <v>607</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1725</v>
      </c>
      <c r="E191" t="s">
        <v>1726</v>
      </c>
      <c r="F191" s="30"/>
      <c r="G191" s="30"/>
      <c r="H191" t="s">
        <v>1725</v>
      </c>
      <c r="I191" t="s">
        <v>1726</v>
      </c>
    </row>
    <row r="192" spans="1:9" x14ac:dyDescent="0.25">
      <c r="A192" s="31">
        <v>194</v>
      </c>
      <c r="B192" s="32" t="s">
        <v>1105</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1727</v>
      </c>
      <c r="E192" t="s">
        <v>1728</v>
      </c>
      <c r="H192" t="s">
        <v>1727</v>
      </c>
      <c r="I192" t="s">
        <v>1728</v>
      </c>
    </row>
    <row r="193" spans="1:9" x14ac:dyDescent="0.25">
      <c r="A193" s="28">
        <v>197</v>
      </c>
      <c r="B193" s="29" t="s">
        <v>1103</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1729</v>
      </c>
      <c r="E193" t="s">
        <v>1730</v>
      </c>
      <c r="F193" s="30"/>
      <c r="G193" s="30"/>
      <c r="H193" t="s">
        <v>1729</v>
      </c>
      <c r="I193" t="s">
        <v>1730</v>
      </c>
    </row>
    <row r="194" spans="1:9" x14ac:dyDescent="0.25">
      <c r="A194" s="31">
        <v>200</v>
      </c>
      <c r="B194" s="32" t="s">
        <v>1104</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1731</v>
      </c>
      <c r="E194" t="s">
        <v>2203</v>
      </c>
      <c r="H194" t="s">
        <v>1731</v>
      </c>
      <c r="I194" t="s">
        <v>2203</v>
      </c>
    </row>
    <row r="195" spans="1:9" x14ac:dyDescent="0.25">
      <c r="A195" s="28">
        <v>204</v>
      </c>
      <c r="B195" s="29" t="s">
        <v>625</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1732</v>
      </c>
      <c r="E195" t="s">
        <v>2167</v>
      </c>
      <c r="F195" s="30"/>
      <c r="G195" s="30"/>
      <c r="H195" t="s">
        <v>1732</v>
      </c>
      <c r="I195" t="s">
        <v>2167</v>
      </c>
    </row>
    <row r="196" spans="1:9" x14ac:dyDescent="0.25">
      <c r="A196" s="31">
        <v>205</v>
      </c>
      <c r="B196" s="32" t="s">
        <v>627</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2204</v>
      </c>
      <c r="E196" t="s">
        <v>2168</v>
      </c>
      <c r="H196" t="s">
        <v>2204</v>
      </c>
      <c r="I196" t="s">
        <v>2168</v>
      </c>
    </row>
    <row r="197" spans="1:9" x14ac:dyDescent="0.25">
      <c r="A197" s="28">
        <v>206</v>
      </c>
      <c r="B197" s="29" t="s">
        <v>629</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2169</v>
      </c>
      <c r="E197" t="s">
        <v>1733</v>
      </c>
      <c r="F197" s="30"/>
      <c r="G197" s="30"/>
      <c r="H197" t="s">
        <v>2169</v>
      </c>
      <c r="I197" t="s">
        <v>1733</v>
      </c>
    </row>
    <row r="198" spans="1:9" x14ac:dyDescent="0.25">
      <c r="A198" s="31">
        <v>208</v>
      </c>
      <c r="B198" s="32" t="s">
        <v>645</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2170</v>
      </c>
      <c r="E198" t="s">
        <v>1734</v>
      </c>
      <c r="H198" t="s">
        <v>2170</v>
      </c>
      <c r="I198" t="s">
        <v>1734</v>
      </c>
    </row>
    <row r="199" spans="1:9" x14ac:dyDescent="0.25">
      <c r="A199" s="28">
        <v>209</v>
      </c>
      <c r="B199" s="29" t="s">
        <v>647</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1735</v>
      </c>
      <c r="E199" t="s">
        <v>1736</v>
      </c>
      <c r="F199" s="30"/>
      <c r="G199" s="30"/>
      <c r="H199" t="s">
        <v>1735</v>
      </c>
      <c r="I199" t="s">
        <v>1736</v>
      </c>
    </row>
    <row r="200" spans="1:9" x14ac:dyDescent="0.25">
      <c r="A200" s="31">
        <v>210</v>
      </c>
      <c r="B200" s="32" t="s">
        <v>648</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1737</v>
      </c>
      <c r="E200" t="s">
        <v>1738</v>
      </c>
      <c r="H200" t="s">
        <v>1737</v>
      </c>
      <c r="I200" t="s">
        <v>1738</v>
      </c>
    </row>
    <row r="201" spans="1:9" x14ac:dyDescent="0.25">
      <c r="A201" s="28">
        <v>211</v>
      </c>
      <c r="B201" s="29" t="s">
        <v>649</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1739</v>
      </c>
      <c r="E201" t="s">
        <v>1740</v>
      </c>
      <c r="F201" s="30"/>
      <c r="G201" s="30"/>
      <c r="H201" t="s">
        <v>1739</v>
      </c>
      <c r="I201" t="s">
        <v>1740</v>
      </c>
    </row>
    <row r="202" spans="1:9" x14ac:dyDescent="0.25">
      <c r="A202" s="31">
        <v>212</v>
      </c>
      <c r="B202" s="32" t="s">
        <v>651</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1741</v>
      </c>
      <c r="E202" t="s">
        <v>1742</v>
      </c>
      <c r="H202" t="s">
        <v>1741</v>
      </c>
      <c r="I202" t="s">
        <v>1742</v>
      </c>
    </row>
    <row r="203" spans="1:9" x14ac:dyDescent="0.25">
      <c r="A203" s="28">
        <v>214</v>
      </c>
      <c r="B203" s="29" t="s">
        <v>1743</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1744</v>
      </c>
      <c r="E203" t="s">
        <v>1745</v>
      </c>
      <c r="F203" s="30"/>
      <c r="G203" s="30"/>
      <c r="H203" t="s">
        <v>1744</v>
      </c>
      <c r="I203" t="s">
        <v>1745</v>
      </c>
    </row>
    <row r="204" spans="1:9" x14ac:dyDescent="0.25">
      <c r="A204" s="31">
        <v>215</v>
      </c>
      <c r="B204" s="32" t="s">
        <v>1746</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1747</v>
      </c>
      <c r="E204" t="s">
        <v>1748</v>
      </c>
      <c r="H204" t="s">
        <v>1747</v>
      </c>
      <c r="I204" t="s">
        <v>1748</v>
      </c>
    </row>
    <row r="205" spans="1:9" x14ac:dyDescent="0.25">
      <c r="A205" s="28">
        <v>216</v>
      </c>
      <c r="B205" s="29" t="s">
        <v>1749</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1750</v>
      </c>
      <c r="E205" t="s">
        <v>1751</v>
      </c>
      <c r="F205" s="30"/>
      <c r="G205" s="30"/>
      <c r="H205" t="s">
        <v>1750</v>
      </c>
      <c r="I205" t="s">
        <v>1751</v>
      </c>
    </row>
    <row r="206" spans="1:9" x14ac:dyDescent="0.25">
      <c r="A206" s="31">
        <v>217</v>
      </c>
      <c r="B206" s="32" t="s">
        <v>1752</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1753</v>
      </c>
      <c r="E206" t="s">
        <v>1754</v>
      </c>
      <c r="H206" t="s">
        <v>1753</v>
      </c>
      <c r="I206" t="s">
        <v>1754</v>
      </c>
    </row>
    <row r="207" spans="1:9" x14ac:dyDescent="0.25">
      <c r="A207" s="28">
        <v>218</v>
      </c>
      <c r="B207" s="29" t="s">
        <v>1755</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1756</v>
      </c>
      <c r="E207" t="s">
        <v>1757</v>
      </c>
      <c r="F207" s="30"/>
      <c r="G207" s="30"/>
      <c r="H207" t="s">
        <v>1756</v>
      </c>
      <c r="I207" t="s">
        <v>1757</v>
      </c>
    </row>
    <row r="208" spans="1:9" x14ac:dyDescent="0.25">
      <c r="A208" s="31">
        <v>219</v>
      </c>
      <c r="B208" s="32" t="s">
        <v>1758</v>
      </c>
      <c r="C208" t="str">
        <f t="shared" si="3"/>
        <v>&lt;a href="/cantos/resucito/liturgia/santo1982.html" align="left" class="fleft"&gt;    &lt;span class="mso1"&gt;arrow_left_alt   &lt;/span&gt;&lt;/a&gt; &lt;a href="/cantos/resucito/liturgia/tedeum.html" align="right" class="fright"&gt;    &lt;span class="mso1"&gt;arrow_right_alt   &lt;/span&gt;&lt;/a&gt;</v>
      </c>
      <c r="D208" t="s">
        <v>1759</v>
      </c>
      <c r="E208" t="s">
        <v>1760</v>
      </c>
      <c r="H208" t="s">
        <v>1759</v>
      </c>
      <c r="I208" t="s">
        <v>1760</v>
      </c>
    </row>
    <row r="209" spans="1:9" x14ac:dyDescent="0.25">
      <c r="A209" s="28">
        <v>220</v>
      </c>
      <c r="B209" s="29" t="s">
        <v>691</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1761</v>
      </c>
      <c r="E209" t="s">
        <v>1762</v>
      </c>
      <c r="F209" s="30"/>
      <c r="G209" s="30"/>
      <c r="H209" t="s">
        <v>1761</v>
      </c>
      <c r="I209" t="s">
        <v>1762</v>
      </c>
    </row>
    <row r="210" spans="1:9" x14ac:dyDescent="0.25">
      <c r="A210" s="31">
        <v>221</v>
      </c>
      <c r="B210" s="32" t="s">
        <v>407</v>
      </c>
      <c r="C210" t="str">
        <f t="shared" si="3"/>
        <v>&lt;a href="/cantos/resucito/liturgia/tedeum.html" align="left" class="fleft"&gt;    &lt;span class="mso1"&gt;arrow_left_alt   &lt;/span&gt;&lt;/a&gt; &lt;a href="/cantos/resucito/c/cuandodormia.html" align="right" class="fright"&gt;    &lt;span class="mso1"&gt;arrow_right_alt   &lt;/span&gt;&lt;/a&gt;</v>
      </c>
      <c r="D210" t="s">
        <v>1763</v>
      </c>
      <c r="E210" t="s">
        <v>1764</v>
      </c>
      <c r="H210" t="s">
        <v>1763</v>
      </c>
      <c r="I210" t="s">
        <v>1764</v>
      </c>
    </row>
    <row r="211" spans="1:9" x14ac:dyDescent="0.25">
      <c r="A211" s="28">
        <v>222</v>
      </c>
      <c r="B211" s="29" t="s">
        <v>424</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1765</v>
      </c>
      <c r="E211" t="s">
        <v>1766</v>
      </c>
      <c r="F211" s="30"/>
      <c r="G211" s="30"/>
      <c r="H211" t="s">
        <v>1765</v>
      </c>
      <c r="I211" t="s">
        <v>1766</v>
      </c>
    </row>
    <row r="212" spans="1:9" x14ac:dyDescent="0.25">
      <c r="A212" s="31">
        <v>223</v>
      </c>
      <c r="B212" s="32" t="s">
        <v>434</v>
      </c>
      <c r="C212" t="str">
        <f t="shared" si="3"/>
        <v>&lt;a href="/cantos/resucito/c/cuandodormia.html" align="left" class="fleft"&gt;    &lt;span class="mso1"&gt;arrow_left_alt   &lt;/span&gt;&lt;/a&gt; &lt;a href="/cantos/resucito/e/elmismodios.html" align="right" class="fright"&gt;    &lt;span class="mso1"&gt;arrow_right_alt   &lt;/span&gt;&lt;/a&gt;</v>
      </c>
      <c r="D212" t="s">
        <v>1767</v>
      </c>
      <c r="E212" t="s">
        <v>1768</v>
      </c>
      <c r="H212" t="s">
        <v>1767</v>
      </c>
      <c r="I212" t="s">
        <v>1768</v>
      </c>
    </row>
    <row r="213" spans="1:9" x14ac:dyDescent="0.25">
      <c r="A213" s="38">
        <v>224</v>
      </c>
      <c r="B213" s="39" t="s">
        <v>456</v>
      </c>
      <c r="C213" s="7" t="str">
        <f t="shared" si="3"/>
        <v>&lt;a href="/cantos/resucito/d/debora.html" align="left" class="fleft"&gt;    &lt;span class="mso1"&gt;arrow_left_alt   &lt;/span&gt;&lt;/a&gt; &lt;a href="/cantos/resucito/e/elsembrador.html" align="right" class="fright"&gt;    &lt;span class="mso1"&gt;arrow_right_alt   &lt;/span&gt;&lt;/a&gt;</v>
      </c>
      <c r="D213" s="7" t="s">
        <v>1769</v>
      </c>
      <c r="E213" s="7" t="s">
        <v>1770</v>
      </c>
      <c r="F213" s="30"/>
      <c r="G213" s="30"/>
      <c r="H213" t="s">
        <v>1769</v>
      </c>
      <c r="I213" t="s">
        <v>1770</v>
      </c>
    </row>
    <row r="214" spans="1:9" x14ac:dyDescent="0.25">
      <c r="A214" s="31">
        <v>225</v>
      </c>
      <c r="B214" s="32" t="s">
        <v>462</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1771</v>
      </c>
      <c r="E214" t="s">
        <v>1772</v>
      </c>
      <c r="H214" t="s">
        <v>1771</v>
      </c>
      <c r="I214" t="s">
        <v>1772</v>
      </c>
    </row>
    <row r="215" spans="1:9" x14ac:dyDescent="0.25">
      <c r="A215" s="28">
        <v>226</v>
      </c>
      <c r="B215" s="29" t="s">
        <v>503</v>
      </c>
      <c r="C215" t="str">
        <f t="shared" si="3"/>
        <v>&lt;a href="/cantos/resucito/e/elsembrador.html" align="left" class="fleft"&gt;    &lt;span class="mso1"&gt;arrow_left_alt   &lt;/span&gt;&lt;/a&gt; &lt;a href="/cantos/resucito/h/himnoalacruzgloriosa.html" align="right" class="fright"&gt;    &lt;span class="mso1"&gt;arrow_right_alt   &lt;/span&gt;&lt;/a&gt;</v>
      </c>
      <c r="D215" t="s">
        <v>1773</v>
      </c>
      <c r="E215" t="s">
        <v>1774</v>
      </c>
      <c r="F215" s="30"/>
      <c r="G215" s="30"/>
      <c r="H215" t="s">
        <v>1773</v>
      </c>
      <c r="I215" t="s">
        <v>1774</v>
      </c>
    </row>
    <row r="216" spans="1:9" x14ac:dyDescent="0.25">
      <c r="A216" s="31">
        <v>227</v>
      </c>
      <c r="B216" s="32" t="s">
        <v>516</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1775</v>
      </c>
      <c r="E216" t="s">
        <v>1776</v>
      </c>
      <c r="H216" t="s">
        <v>1775</v>
      </c>
      <c r="I216" t="s">
        <v>1776</v>
      </c>
    </row>
    <row r="217" spans="1:9" x14ac:dyDescent="0.25">
      <c r="A217" s="28">
        <v>228</v>
      </c>
      <c r="B217" s="29" t="s">
        <v>531</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1777</v>
      </c>
      <c r="E217" t="s">
        <v>1778</v>
      </c>
      <c r="F217" s="30"/>
      <c r="G217" s="30"/>
      <c r="H217" t="s">
        <v>1777</v>
      </c>
      <c r="I217" t="s">
        <v>1778</v>
      </c>
    </row>
    <row r="218" spans="1:9" x14ac:dyDescent="0.25">
      <c r="A218" s="31">
        <v>229</v>
      </c>
      <c r="B218" s="32" t="s">
        <v>582</v>
      </c>
      <c r="C218" t="str">
        <f t="shared" si="3"/>
        <v>&lt;a href="/cantos/resucito/j/jacob.html" align="left" class="fleft"&gt;    &lt;span class="mso1"&gt;arrow_left_alt   &lt;/span&gt;&lt;/a&gt; &lt;a href="/cantos/resucito/n/noresistaisalmal.html" align="right" class="fright"&gt;    &lt;span class="mso1"&gt;arrow_right_alt   &lt;/span&gt;&lt;/a&gt;</v>
      </c>
      <c r="D218" t="s">
        <v>1779</v>
      </c>
      <c r="E218" t="s">
        <v>1780</v>
      </c>
      <c r="H218" t="s">
        <v>1779</v>
      </c>
      <c r="I218" t="s">
        <v>1780</v>
      </c>
    </row>
    <row r="219" spans="1:9" x14ac:dyDescent="0.25">
      <c r="A219" s="28">
        <v>230</v>
      </c>
      <c r="B219" s="29" t="s">
        <v>588</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1781</v>
      </c>
      <c r="E219" t="s">
        <v>1782</v>
      </c>
      <c r="F219" s="30"/>
      <c r="G219" s="30"/>
      <c r="H219" t="s">
        <v>1781</v>
      </c>
      <c r="I219" t="s">
        <v>1782</v>
      </c>
    </row>
    <row r="220" spans="1:9" x14ac:dyDescent="0.25">
      <c r="A220" s="31">
        <v>231</v>
      </c>
      <c r="B220" s="32" t="s">
        <v>590</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1783</v>
      </c>
      <c r="E220" t="s">
        <v>1784</v>
      </c>
      <c r="H220" t="s">
        <v>1783</v>
      </c>
      <c r="I220" t="s">
        <v>1784</v>
      </c>
    </row>
    <row r="221" spans="1:9" x14ac:dyDescent="0.25">
      <c r="A221" s="28">
        <v>232</v>
      </c>
      <c r="B221" s="29" t="s">
        <v>601</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1785</v>
      </c>
      <c r="E221" t="s">
        <v>1786</v>
      </c>
      <c r="F221" s="30"/>
      <c r="G221" s="30"/>
      <c r="H221" t="s">
        <v>1785</v>
      </c>
      <c r="I221" t="s">
        <v>1786</v>
      </c>
    </row>
    <row r="222" spans="1:9" x14ac:dyDescent="0.25">
      <c r="A222" s="31">
        <v>233</v>
      </c>
      <c r="B222" s="32" t="s">
        <v>664</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1787</v>
      </c>
      <c r="E222" t="s">
        <v>1788</v>
      </c>
      <c r="H222" t="s">
        <v>1787</v>
      </c>
      <c r="I222" t="s">
        <v>1788</v>
      </c>
    </row>
    <row r="223" spans="1:9" x14ac:dyDescent="0.25">
      <c r="A223" s="28">
        <v>234</v>
      </c>
      <c r="B223" s="29" t="s">
        <v>668</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1789</v>
      </c>
      <c r="E223" t="s">
        <v>1790</v>
      </c>
      <c r="F223" s="30"/>
      <c r="G223" s="30"/>
      <c r="H223" t="s">
        <v>1789</v>
      </c>
      <c r="I223" t="s">
        <v>1790</v>
      </c>
    </row>
    <row r="224" spans="1:9" x14ac:dyDescent="0.25">
      <c r="A224" s="31">
        <v>235</v>
      </c>
      <c r="B224" s="32" t="s">
        <v>680</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1791</v>
      </c>
      <c r="E224" t="s">
        <v>1792</v>
      </c>
      <c r="H224" t="s">
        <v>1791</v>
      </c>
      <c r="I224" t="s">
        <v>1792</v>
      </c>
    </row>
    <row r="225" spans="1:9" x14ac:dyDescent="0.25">
      <c r="A225" s="28">
        <v>236</v>
      </c>
      <c r="B225" s="29" t="s">
        <v>697</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1793</v>
      </c>
      <c r="E225" t="s">
        <v>1794</v>
      </c>
      <c r="F225" s="30"/>
      <c r="G225" s="30"/>
      <c r="H225" t="s">
        <v>1793</v>
      </c>
      <c r="I225" t="s">
        <v>1794</v>
      </c>
    </row>
    <row r="226" spans="1:9" x14ac:dyDescent="0.25">
      <c r="A226" s="31">
        <v>237</v>
      </c>
      <c r="B226" s="32" t="s">
        <v>301</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1795</v>
      </c>
      <c r="E226" t="s">
        <v>1796</v>
      </c>
      <c r="H226" t="s">
        <v>1795</v>
      </c>
      <c r="I226" t="s">
        <v>1796</v>
      </c>
    </row>
    <row r="227" spans="1:9" x14ac:dyDescent="0.25">
      <c r="A227" s="28">
        <v>238</v>
      </c>
      <c r="B227" s="29" t="s">
        <v>336</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1797</v>
      </c>
      <c r="E227" t="s">
        <v>1798</v>
      </c>
      <c r="F227" s="30"/>
      <c r="G227" s="30"/>
      <c r="H227" t="s">
        <v>1797</v>
      </c>
      <c r="I227" t="s">
        <v>1798</v>
      </c>
    </row>
    <row r="228" spans="1:9" x14ac:dyDescent="0.25">
      <c r="A228" s="31">
        <v>239</v>
      </c>
      <c r="B228" s="32" t="s">
        <v>405</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1799</v>
      </c>
      <c r="E228" t="s">
        <v>1800</v>
      </c>
      <c r="H228" t="s">
        <v>1799</v>
      </c>
      <c r="I228" t="s">
        <v>1800</v>
      </c>
    </row>
    <row r="229" spans="1:9" x14ac:dyDescent="0.25">
      <c r="A229" s="28">
        <v>240</v>
      </c>
      <c r="B229" s="29" t="s">
        <v>413</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1801</v>
      </c>
      <c r="E229" t="s">
        <v>1802</v>
      </c>
      <c r="F229" s="30"/>
      <c r="G229" s="30"/>
      <c r="H229" t="s">
        <v>1801</v>
      </c>
      <c r="I229" t="s">
        <v>1802</v>
      </c>
    </row>
    <row r="230" spans="1:9" x14ac:dyDescent="0.25">
      <c r="A230" s="31">
        <v>241</v>
      </c>
      <c r="B230" s="32" t="s">
        <v>509</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1803</v>
      </c>
      <c r="E230" t="s">
        <v>1804</v>
      </c>
      <c r="H230" t="s">
        <v>1803</v>
      </c>
      <c r="I230" t="s">
        <v>1804</v>
      </c>
    </row>
    <row r="231" spans="1:9" x14ac:dyDescent="0.25">
      <c r="A231" s="28">
        <v>242</v>
      </c>
      <c r="B231" s="29" t="s">
        <v>542</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1805</v>
      </c>
      <c r="E231" t="s">
        <v>1806</v>
      </c>
      <c r="F231" s="30"/>
      <c r="G231" s="30"/>
      <c r="H231" t="s">
        <v>1805</v>
      </c>
      <c r="I231" t="s">
        <v>1806</v>
      </c>
    </row>
    <row r="232" spans="1:9" x14ac:dyDescent="0.25">
      <c r="A232" s="31">
        <v>243</v>
      </c>
      <c r="B232" s="32" t="s">
        <v>576</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1807</v>
      </c>
      <c r="E232" t="s">
        <v>1808</v>
      </c>
      <c r="H232" t="s">
        <v>1807</v>
      </c>
      <c r="I232" t="s">
        <v>1808</v>
      </c>
    </row>
    <row r="233" spans="1:9" x14ac:dyDescent="0.25">
      <c r="A233" s="28">
        <v>244</v>
      </c>
      <c r="B233" s="29" t="s">
        <v>687</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1809</v>
      </c>
      <c r="E233" t="s">
        <v>1810</v>
      </c>
      <c r="F233" s="30"/>
      <c r="G233" s="30"/>
      <c r="H233" t="s">
        <v>1809</v>
      </c>
      <c r="I233" t="s">
        <v>1810</v>
      </c>
    </row>
    <row r="234" spans="1:9" x14ac:dyDescent="0.25">
      <c r="A234" s="31">
        <v>245</v>
      </c>
      <c r="B234" s="32" t="s">
        <v>733</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1811</v>
      </c>
      <c r="E234" t="s">
        <v>1812</v>
      </c>
      <c r="H234" t="s">
        <v>1811</v>
      </c>
      <c r="I234" t="s">
        <v>1812</v>
      </c>
    </row>
    <row r="235" spans="1:9" x14ac:dyDescent="0.25">
      <c r="A235" s="28">
        <v>246</v>
      </c>
      <c r="B235" s="29" t="s">
        <v>735</v>
      </c>
      <c r="C235" t="str">
        <f t="shared" si="3"/>
        <v>&lt;a href="/cantos/resucito/p/prountuariodeacordes.html" align="left" class="fleft"&gt;    &lt;span class="mso1"&gt;arrow_left_alt   &lt;/span&gt;&lt;/a&gt; &lt;a href="/cantos/resucito//.html" align="right" class="fright"&gt;    &lt;span class="mso1"&gt;arrow_right_alt   &lt;/span&gt;&lt;/a&gt;</v>
      </c>
      <c r="D235" t="s">
        <v>1813</v>
      </c>
      <c r="E235" t="s">
        <v>1814</v>
      </c>
      <c r="F235" s="30"/>
      <c r="G235" s="30"/>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84" activePane="bottomLeft" state="frozen"/>
      <selection pane="bottomLeft" activeCell="E97" sqref="E97"/>
    </sheetView>
  </sheetViews>
  <sheetFormatPr defaultRowHeight="15" x14ac:dyDescent="0.25"/>
  <cols>
    <col min="1" max="1" width="24.140625" customWidth="1"/>
    <col min="2" max="2" width="59.140625" bestFit="1" customWidth="1"/>
    <col min="3" max="3" width="24.140625" customWidth="1"/>
    <col min="4" max="4" width="40.42578125" bestFit="1" customWidth="1"/>
    <col min="5" max="5" width="27.5703125" customWidth="1"/>
    <col min="6" max="7" width="22.7109375" customWidth="1"/>
    <col min="8" max="8" width="33.28515625" customWidth="1"/>
    <col min="9" max="9" width="55.85546875" customWidth="1"/>
  </cols>
  <sheetData>
    <row r="1" spans="1:10" ht="45" customHeight="1" x14ac:dyDescent="0.25">
      <c r="A1" s="17"/>
      <c r="B1" s="17"/>
      <c r="C1" s="101" t="str" cm="1">
        <f t="array" aca="1" ref="C1" ca="1">MID(CELL("filename", A1), FIND("]", CELL("filename", A1)) + 1, 255)</f>
        <v>Indice Canto</v>
      </c>
      <c r="D1" s="101"/>
      <c r="E1" s="101"/>
      <c r="F1" s="101"/>
      <c r="G1" s="101"/>
      <c r="H1" s="101"/>
    </row>
    <row r="2" spans="1:10" x14ac:dyDescent="0.25">
      <c r="A2" s="10" t="s">
        <v>746</v>
      </c>
      <c r="B2" s="10"/>
      <c r="D2" t="s">
        <v>755</v>
      </c>
    </row>
    <row r="3" spans="1:10" x14ac:dyDescent="0.25">
      <c r="A3" s="10" t="s">
        <v>747</v>
      </c>
      <c r="B3" s="10"/>
    </row>
    <row r="4" spans="1:10" x14ac:dyDescent="0.25">
      <c r="A4" s="10" t="s">
        <v>748</v>
      </c>
      <c r="B4" s="10"/>
    </row>
    <row r="5" spans="1:10" x14ac:dyDescent="0.25">
      <c r="A5" s="10" t="s">
        <v>749</v>
      </c>
      <c r="B5" s="10"/>
    </row>
    <row r="6" spans="1:10" x14ac:dyDescent="0.25">
      <c r="A6" s="10" t="s">
        <v>750</v>
      </c>
      <c r="B6" s="10"/>
    </row>
    <row r="7" spans="1:10" x14ac:dyDescent="0.25">
      <c r="A7" s="10" t="s">
        <v>751</v>
      </c>
      <c r="B7" s="10"/>
      <c r="E7" s="10" t="s">
        <v>758</v>
      </c>
    </row>
    <row r="8" spans="1:10" x14ac:dyDescent="0.25">
      <c r="E8" s="11" t="s">
        <v>2171</v>
      </c>
    </row>
    <row r="9" spans="1:10" x14ac:dyDescent="0.25">
      <c r="A9" s="10" t="s">
        <v>752</v>
      </c>
      <c r="B9" s="10"/>
    </row>
    <row r="10" spans="1:10" x14ac:dyDescent="0.25">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759</v>
      </c>
    </row>
    <row r="11" spans="1:10" x14ac:dyDescent="0.25">
      <c r="B11" s="1" t="s">
        <v>1085</v>
      </c>
    </row>
    <row r="12" spans="1:10" x14ac:dyDescent="0.25">
      <c r="A12" t="s">
        <v>142</v>
      </c>
      <c r="B12" t="s">
        <v>1084</v>
      </c>
      <c r="C12" t="s">
        <v>753</v>
      </c>
      <c r="D12" t="s">
        <v>756</v>
      </c>
      <c r="E12" t="s">
        <v>139</v>
      </c>
      <c r="F12" t="s">
        <v>140</v>
      </c>
      <c r="G12" t="s">
        <v>1075</v>
      </c>
      <c r="H12" t="s">
        <v>141</v>
      </c>
      <c r="I12" t="s">
        <v>757</v>
      </c>
      <c r="J12" t="s">
        <v>739</v>
      </c>
    </row>
    <row r="13" spans="1:10" x14ac:dyDescent="0.25">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2160</v>
      </c>
      <c r="E13" t="s">
        <v>2172</v>
      </c>
      <c r="F13" t="s">
        <v>312</v>
      </c>
      <c r="G13" t="s">
        <v>1070</v>
      </c>
      <c r="H13" t="s">
        <v>2173</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x14ac:dyDescent="0.25">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855</v>
      </c>
      <c r="E14" t="s">
        <v>106</v>
      </c>
      <c r="F14" t="s">
        <v>317</v>
      </c>
      <c r="G14" t="s">
        <v>960</v>
      </c>
      <c r="H14" t="s">
        <v>760</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x14ac:dyDescent="0.25">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856</v>
      </c>
      <c r="E15" t="s">
        <v>107</v>
      </c>
      <c r="F15" t="s">
        <v>319</v>
      </c>
      <c r="G15" t="s">
        <v>961</v>
      </c>
      <c r="H15" t="s">
        <v>959</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x14ac:dyDescent="0.25">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322</v>
      </c>
      <c r="E16" t="s">
        <v>108</v>
      </c>
      <c r="F16" t="s">
        <v>323</v>
      </c>
      <c r="G16" t="s">
        <v>962</v>
      </c>
      <c r="H16" t="s">
        <v>111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x14ac:dyDescent="0.25">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915</v>
      </c>
      <c r="E17" t="s">
        <v>109</v>
      </c>
      <c r="F17" t="s">
        <v>325</v>
      </c>
      <c r="G17" t="s">
        <v>963</v>
      </c>
      <c r="H17" t="s">
        <v>761</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x14ac:dyDescent="0.25">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916</v>
      </c>
      <c r="E18" t="s">
        <v>110</v>
      </c>
      <c r="F18" t="s">
        <v>327</v>
      </c>
      <c r="G18" t="s">
        <v>967</v>
      </c>
      <c r="H18" t="s">
        <v>113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x14ac:dyDescent="0.25">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328</v>
      </c>
      <c r="E19" t="s">
        <v>114</v>
      </c>
      <c r="F19" t="s">
        <v>329</v>
      </c>
      <c r="G19" t="s">
        <v>968</v>
      </c>
      <c r="H19" t="s">
        <v>762</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x14ac:dyDescent="0.25">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330</v>
      </c>
      <c r="E20" t="s">
        <v>115</v>
      </c>
      <c r="F20" t="s">
        <v>331</v>
      </c>
      <c r="G20" t="s">
        <v>969</v>
      </c>
      <c r="H20" t="s">
        <v>117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x14ac:dyDescent="0.25">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917</v>
      </c>
      <c r="E21" t="s">
        <v>116</v>
      </c>
      <c r="F21" t="s">
        <v>335</v>
      </c>
      <c r="G21" t="s">
        <v>964</v>
      </c>
      <c r="H21" t="s">
        <v>763</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x14ac:dyDescent="0.25">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338</v>
      </c>
      <c r="E22" t="s">
        <v>121</v>
      </c>
      <c r="F22" t="s">
        <v>339</v>
      </c>
      <c r="G22" t="s">
        <v>965</v>
      </c>
      <c r="H22" t="s">
        <v>118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x14ac:dyDescent="0.25">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340</v>
      </c>
      <c r="E23" t="s">
        <v>122</v>
      </c>
      <c r="F23" t="s">
        <v>341</v>
      </c>
      <c r="G23" t="s">
        <v>1013</v>
      </c>
      <c r="H23" t="s">
        <v>119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x14ac:dyDescent="0.25">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343</v>
      </c>
      <c r="E24" t="s">
        <v>123</v>
      </c>
      <c r="F24" t="s">
        <v>124</v>
      </c>
      <c r="G24" t="s">
        <v>1024</v>
      </c>
      <c r="H24" t="s">
        <v>120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x14ac:dyDescent="0.25">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349</v>
      </c>
      <c r="E25" t="s">
        <v>125</v>
      </c>
      <c r="F25" t="s">
        <v>350</v>
      </c>
      <c r="G25" t="s">
        <v>966</v>
      </c>
      <c r="H25" t="s">
        <v>0</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x14ac:dyDescent="0.25">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352</v>
      </c>
      <c r="E26" t="s">
        <v>126</v>
      </c>
      <c r="F26" t="s">
        <v>1025</v>
      </c>
      <c r="G26" t="s">
        <v>1026</v>
      </c>
      <c r="H26" t="s">
        <v>1</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x14ac:dyDescent="0.25">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354</v>
      </c>
      <c r="E27" t="s">
        <v>127</v>
      </c>
      <c r="F27" t="s">
        <v>128</v>
      </c>
      <c r="G27" t="s">
        <v>1027</v>
      </c>
      <c r="H27" t="s">
        <v>764</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x14ac:dyDescent="0.25">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857</v>
      </c>
      <c r="E28" t="s">
        <v>129</v>
      </c>
      <c r="F28" t="s">
        <v>356</v>
      </c>
      <c r="G28" t="s">
        <v>1007</v>
      </c>
      <c r="H28" t="s">
        <v>765</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x14ac:dyDescent="0.25">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357</v>
      </c>
      <c r="E29" t="s">
        <v>130</v>
      </c>
      <c r="F29" t="s">
        <v>358</v>
      </c>
      <c r="G29" t="s">
        <v>1027</v>
      </c>
      <c r="H29" t="s">
        <v>766</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x14ac:dyDescent="0.25">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359</v>
      </c>
      <c r="E30" t="s">
        <v>131</v>
      </c>
      <c r="F30" t="s">
        <v>360</v>
      </c>
      <c r="G30" t="s">
        <v>970</v>
      </c>
      <c r="H30" t="s">
        <v>2</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x14ac:dyDescent="0.25">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363</v>
      </c>
      <c r="E31" t="s">
        <v>132</v>
      </c>
      <c r="F31" t="s">
        <v>364</v>
      </c>
      <c r="G31" t="s">
        <v>969</v>
      </c>
      <c r="H31" t="s">
        <v>3</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x14ac:dyDescent="0.25">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365</v>
      </c>
      <c r="E32" t="s">
        <v>133</v>
      </c>
      <c r="F32" t="s">
        <v>1076</v>
      </c>
      <c r="G32" t="s">
        <v>1027</v>
      </c>
      <c r="H32" t="s">
        <v>767</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x14ac:dyDescent="0.25">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367</v>
      </c>
      <c r="E33" t="s">
        <v>135</v>
      </c>
      <c r="F33" t="s">
        <v>956</v>
      </c>
      <c r="G33" t="s">
        <v>973</v>
      </c>
      <c r="H33" t="s">
        <v>768</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x14ac:dyDescent="0.25">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921</v>
      </c>
      <c r="E34" t="s">
        <v>134</v>
      </c>
      <c r="F34" t="s">
        <v>957</v>
      </c>
      <c r="G34" t="s">
        <v>973</v>
      </c>
      <c r="H34" t="s">
        <v>769</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x14ac:dyDescent="0.25">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858</v>
      </c>
      <c r="E35" t="s">
        <v>147</v>
      </c>
      <c r="F35" t="s">
        <v>924</v>
      </c>
      <c r="G35" t="s">
        <v>1008</v>
      </c>
      <c r="H35" t="s">
        <v>148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x14ac:dyDescent="0.25">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373</v>
      </c>
      <c r="E36" t="s">
        <v>136</v>
      </c>
      <c r="F36" t="s">
        <v>958</v>
      </c>
      <c r="G36" t="s">
        <v>971</v>
      </c>
      <c r="H36" t="s">
        <v>770</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x14ac:dyDescent="0.25">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918</v>
      </c>
      <c r="E37" t="s">
        <v>137</v>
      </c>
      <c r="F37" t="s">
        <v>925</v>
      </c>
      <c r="G37" t="s">
        <v>1014</v>
      </c>
      <c r="H37" t="s">
        <v>4</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x14ac:dyDescent="0.25">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913</v>
      </c>
      <c r="E38" t="s">
        <v>138</v>
      </c>
      <c r="F38" t="s">
        <v>926</v>
      </c>
      <c r="G38" t="s">
        <v>972</v>
      </c>
      <c r="H38" t="s">
        <v>5</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x14ac:dyDescent="0.25">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914</v>
      </c>
      <c r="E39" t="s">
        <v>143</v>
      </c>
      <c r="F39" t="s">
        <v>381</v>
      </c>
      <c r="G39" t="s">
        <v>973</v>
      </c>
      <c r="H39" t="s">
        <v>6</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x14ac:dyDescent="0.25">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383</v>
      </c>
      <c r="E40" t="s">
        <v>144</v>
      </c>
      <c r="F40" t="s">
        <v>384</v>
      </c>
      <c r="G40" t="s">
        <v>1028</v>
      </c>
      <c r="H40" t="s">
        <v>771</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x14ac:dyDescent="0.25">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385</v>
      </c>
      <c r="E41" t="s">
        <v>145</v>
      </c>
      <c r="F41" t="s">
        <v>386</v>
      </c>
      <c r="G41" t="s">
        <v>1029</v>
      </c>
      <c r="H41" t="s">
        <v>772</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x14ac:dyDescent="0.25">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859</v>
      </c>
      <c r="E42" t="s">
        <v>146</v>
      </c>
      <c r="F42" t="s">
        <v>388</v>
      </c>
      <c r="G42" t="s">
        <v>973</v>
      </c>
      <c r="H42" t="s">
        <v>773</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x14ac:dyDescent="0.25">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389</v>
      </c>
      <c r="E43" t="s">
        <v>149</v>
      </c>
      <c r="F43" t="s">
        <v>390</v>
      </c>
      <c r="G43" t="s">
        <v>974</v>
      </c>
      <c r="H43" t="s">
        <v>774</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x14ac:dyDescent="0.25">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391</v>
      </c>
      <c r="E44" t="s">
        <v>150</v>
      </c>
      <c r="F44" t="s">
        <v>392</v>
      </c>
      <c r="G44" t="s">
        <v>975</v>
      </c>
      <c r="H44" t="s">
        <v>7</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x14ac:dyDescent="0.25">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860</v>
      </c>
      <c r="E45" t="s">
        <v>151</v>
      </c>
      <c r="F45" t="s">
        <v>394</v>
      </c>
      <c r="G45" t="s">
        <v>1028</v>
      </c>
      <c r="H45" t="s">
        <v>8</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x14ac:dyDescent="0.25">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861</v>
      </c>
      <c r="E46" t="s">
        <v>152</v>
      </c>
      <c r="F46" t="s">
        <v>396</v>
      </c>
      <c r="G46" t="s">
        <v>1030</v>
      </c>
      <c r="H46" t="s">
        <v>775</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x14ac:dyDescent="0.25">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862</v>
      </c>
      <c r="E47" t="s">
        <v>153</v>
      </c>
      <c r="F47" t="s">
        <v>398</v>
      </c>
      <c r="G47" t="s">
        <v>960</v>
      </c>
      <c r="H47" t="s">
        <v>776</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x14ac:dyDescent="0.25">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863</v>
      </c>
      <c r="E48" t="s">
        <v>154</v>
      </c>
      <c r="F48" t="s">
        <v>400</v>
      </c>
      <c r="G48" t="s">
        <v>1031</v>
      </c>
      <c r="H48" t="s">
        <v>9</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x14ac:dyDescent="0.25">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864</v>
      </c>
      <c r="E49" t="s">
        <v>155</v>
      </c>
      <c r="F49" t="s">
        <v>404</v>
      </c>
      <c r="G49" t="s">
        <v>1032</v>
      </c>
      <c r="H49" t="s">
        <v>777</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x14ac:dyDescent="0.25">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409</v>
      </c>
      <c r="E50" t="s">
        <v>156</v>
      </c>
      <c r="F50" t="s">
        <v>410</v>
      </c>
      <c r="G50" t="s">
        <v>976</v>
      </c>
      <c r="H50" t="s">
        <v>10</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x14ac:dyDescent="0.25">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411</v>
      </c>
      <c r="E51" t="s">
        <v>157</v>
      </c>
      <c r="F51" t="s">
        <v>412</v>
      </c>
      <c r="G51" t="s">
        <v>977</v>
      </c>
      <c r="H51" t="s">
        <v>778</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x14ac:dyDescent="0.25">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415</v>
      </c>
      <c r="E52" t="s">
        <v>158</v>
      </c>
      <c r="F52" t="s">
        <v>159</v>
      </c>
      <c r="G52" t="s">
        <v>968</v>
      </c>
      <c r="H52" t="s">
        <v>779</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x14ac:dyDescent="0.25">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416</v>
      </c>
      <c r="E53" t="s">
        <v>160</v>
      </c>
      <c r="F53" t="s">
        <v>417</v>
      </c>
      <c r="G53" t="s">
        <v>1033</v>
      </c>
      <c r="H53" t="s">
        <v>11</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x14ac:dyDescent="0.25">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865</v>
      </c>
      <c r="E54" t="s">
        <v>161</v>
      </c>
      <c r="F54" t="s">
        <v>423</v>
      </c>
      <c r="G54" t="s">
        <v>1070</v>
      </c>
      <c r="H54" t="s">
        <v>12</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x14ac:dyDescent="0.25">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426</v>
      </c>
      <c r="E55" t="s">
        <v>162</v>
      </c>
      <c r="F55" t="s">
        <v>427</v>
      </c>
      <c r="G55" t="s">
        <v>978</v>
      </c>
      <c r="H55" t="s">
        <v>13</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x14ac:dyDescent="0.25">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866</v>
      </c>
      <c r="E56" t="s">
        <v>163</v>
      </c>
      <c r="F56" t="s">
        <v>429</v>
      </c>
      <c r="G56" t="s">
        <v>979</v>
      </c>
      <c r="H56" t="s">
        <v>780</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x14ac:dyDescent="0.25">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430</v>
      </c>
      <c r="E57" t="s">
        <v>164</v>
      </c>
      <c r="F57" t="s">
        <v>431</v>
      </c>
      <c r="G57" t="s">
        <v>1035</v>
      </c>
      <c r="H57" t="s">
        <v>2174</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x14ac:dyDescent="0.25">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867</v>
      </c>
      <c r="E58" t="s">
        <v>165</v>
      </c>
      <c r="F58" t="s">
        <v>433</v>
      </c>
      <c r="G58" t="s">
        <v>1009</v>
      </c>
      <c r="H58" t="s">
        <v>14</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x14ac:dyDescent="0.25">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436</v>
      </c>
      <c r="E59" t="s">
        <v>166</v>
      </c>
      <c r="F59" t="s">
        <v>437</v>
      </c>
      <c r="G59" t="s">
        <v>1033</v>
      </c>
      <c r="H59" t="s">
        <v>781</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x14ac:dyDescent="0.25">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868</v>
      </c>
      <c r="E60" t="s">
        <v>167</v>
      </c>
      <c r="F60" t="s">
        <v>439</v>
      </c>
      <c r="G60" t="s">
        <v>980</v>
      </c>
      <c r="H60" t="s">
        <v>15</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x14ac:dyDescent="0.25">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869</v>
      </c>
      <c r="E61" t="s">
        <v>168</v>
      </c>
      <c r="F61" t="s">
        <v>441</v>
      </c>
      <c r="G61" t="s">
        <v>1034</v>
      </c>
      <c r="H61" t="s">
        <v>16</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x14ac:dyDescent="0.25">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442</v>
      </c>
      <c r="E62" t="s">
        <v>169</v>
      </c>
      <c r="F62" t="s">
        <v>443</v>
      </c>
      <c r="G62" t="s">
        <v>1015</v>
      </c>
      <c r="H62" t="s">
        <v>17</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x14ac:dyDescent="0.25">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444</v>
      </c>
      <c r="E63" t="s">
        <v>170</v>
      </c>
      <c r="F63" t="s">
        <v>445</v>
      </c>
      <c r="G63" t="s">
        <v>981</v>
      </c>
      <c r="H63" t="s">
        <v>18</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x14ac:dyDescent="0.25">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446</v>
      </c>
      <c r="E64" t="s">
        <v>171</v>
      </c>
      <c r="F64" t="s">
        <v>447</v>
      </c>
      <c r="G64" t="s">
        <v>1027</v>
      </c>
      <c r="H64" t="s">
        <v>782</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x14ac:dyDescent="0.25">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919</v>
      </c>
      <c r="E65" t="s">
        <v>172</v>
      </c>
      <c r="F65" t="s">
        <v>449</v>
      </c>
      <c r="G65" t="s">
        <v>973</v>
      </c>
      <c r="H65" t="s">
        <v>19</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x14ac:dyDescent="0.25">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450</v>
      </c>
      <c r="E66" t="s">
        <v>173</v>
      </c>
      <c r="F66" t="s">
        <v>451</v>
      </c>
      <c r="G66" t="s">
        <v>1036</v>
      </c>
      <c r="H66" t="s">
        <v>20</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x14ac:dyDescent="0.25">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870</v>
      </c>
      <c r="E67" t="s">
        <v>174</v>
      </c>
      <c r="F67" t="s">
        <v>453</v>
      </c>
      <c r="G67" t="s">
        <v>1033</v>
      </c>
      <c r="H67" t="s">
        <v>21</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x14ac:dyDescent="0.25">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871</v>
      </c>
      <c r="E68" t="s">
        <v>175</v>
      </c>
      <c r="F68" t="s">
        <v>455</v>
      </c>
      <c r="G68" t="s">
        <v>1037</v>
      </c>
      <c r="H68" t="s">
        <v>22</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x14ac:dyDescent="0.25">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458</v>
      </c>
      <c r="E69" t="s">
        <v>176</v>
      </c>
      <c r="F69" t="s">
        <v>459</v>
      </c>
      <c r="G69" t="s">
        <v>1038</v>
      </c>
      <c r="H69" t="s">
        <v>783</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x14ac:dyDescent="0.25">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460</v>
      </c>
      <c r="E70" t="s">
        <v>177</v>
      </c>
      <c r="F70" t="s">
        <v>461</v>
      </c>
      <c r="G70" t="s">
        <v>1033</v>
      </c>
      <c r="H70" t="s">
        <v>784</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x14ac:dyDescent="0.25">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464</v>
      </c>
      <c r="E71" t="s">
        <v>178</v>
      </c>
      <c r="F71" t="s">
        <v>465</v>
      </c>
      <c r="G71" t="s">
        <v>982</v>
      </c>
      <c r="H71" t="s">
        <v>785</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x14ac:dyDescent="0.25">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466</v>
      </c>
      <c r="E72" t="s">
        <v>179</v>
      </c>
      <c r="F72" t="s">
        <v>467</v>
      </c>
      <c r="G72" t="s">
        <v>983</v>
      </c>
      <c r="H72" t="s">
        <v>23</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x14ac:dyDescent="0.25">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468</v>
      </c>
      <c r="E73" t="s">
        <v>180</v>
      </c>
      <c r="F73" t="s">
        <v>469</v>
      </c>
      <c r="G73" t="s">
        <v>1033</v>
      </c>
      <c r="H73" t="s">
        <v>786</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x14ac:dyDescent="0.25">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872</v>
      </c>
      <c r="E74" t="s">
        <v>181</v>
      </c>
      <c r="F74" t="s">
        <v>471</v>
      </c>
      <c r="G74" t="s">
        <v>984</v>
      </c>
      <c r="H74" t="s">
        <v>787</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x14ac:dyDescent="0.25">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873</v>
      </c>
      <c r="E75" t="s">
        <v>182</v>
      </c>
      <c r="F75" t="s">
        <v>473</v>
      </c>
      <c r="G75" t="s">
        <v>973</v>
      </c>
      <c r="H75" t="s">
        <v>788</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x14ac:dyDescent="0.25">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874</v>
      </c>
      <c r="E76" t="s">
        <v>183</v>
      </c>
      <c r="F76" t="s">
        <v>475</v>
      </c>
      <c r="G76" t="s">
        <v>1039</v>
      </c>
      <c r="H76" t="s">
        <v>24</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x14ac:dyDescent="0.25">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476</v>
      </c>
      <c r="E77" t="s">
        <v>184</v>
      </c>
      <c r="F77" t="s">
        <v>185</v>
      </c>
      <c r="G77" t="s">
        <v>1027</v>
      </c>
      <c r="H77" t="s">
        <v>789</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x14ac:dyDescent="0.25">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477</v>
      </c>
      <c r="E78" t="s">
        <v>186</v>
      </c>
      <c r="F78" t="s">
        <v>478</v>
      </c>
      <c r="G78" t="s">
        <v>1010</v>
      </c>
      <c r="H78" t="s">
        <v>25</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x14ac:dyDescent="0.25">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479</v>
      </c>
      <c r="E79" t="s">
        <v>187</v>
      </c>
      <c r="F79" t="s">
        <v>480</v>
      </c>
      <c r="G79" t="s">
        <v>1070</v>
      </c>
      <c r="H79" t="s">
        <v>790</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x14ac:dyDescent="0.25">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875</v>
      </c>
      <c r="E80" t="s">
        <v>188</v>
      </c>
      <c r="F80" t="s">
        <v>482</v>
      </c>
      <c r="G80" t="s">
        <v>1040</v>
      </c>
      <c r="H80" t="s">
        <v>26</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x14ac:dyDescent="0.25">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876</v>
      </c>
      <c r="E81" t="s">
        <v>189</v>
      </c>
      <c r="F81" t="s">
        <v>484</v>
      </c>
      <c r="G81" t="s">
        <v>1033</v>
      </c>
      <c r="H81" t="s">
        <v>27</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x14ac:dyDescent="0.25">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920</v>
      </c>
      <c r="E82" t="s">
        <v>190</v>
      </c>
      <c r="F82" t="s">
        <v>927</v>
      </c>
      <c r="G82" t="s">
        <v>985</v>
      </c>
      <c r="H82" t="s">
        <v>28</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x14ac:dyDescent="0.25">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877</v>
      </c>
      <c r="E83" t="s">
        <v>191</v>
      </c>
      <c r="F83" t="s">
        <v>192</v>
      </c>
      <c r="G83" t="s">
        <v>1034</v>
      </c>
      <c r="H83" t="s">
        <v>29</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x14ac:dyDescent="0.25">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878</v>
      </c>
      <c r="E84" t="s">
        <v>193</v>
      </c>
      <c r="F84" t="s">
        <v>194</v>
      </c>
      <c r="G84" t="s">
        <v>1041</v>
      </c>
      <c r="H84" t="s">
        <v>30</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x14ac:dyDescent="0.25">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879</v>
      </c>
      <c r="E85" t="s">
        <v>195</v>
      </c>
      <c r="F85" t="s">
        <v>196</v>
      </c>
      <c r="G85" t="s">
        <v>1042</v>
      </c>
      <c r="H85" t="s">
        <v>31</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x14ac:dyDescent="0.25">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490</v>
      </c>
      <c r="E86" t="s">
        <v>197</v>
      </c>
      <c r="F86" t="s">
        <v>928</v>
      </c>
      <c r="G86" t="s">
        <v>986</v>
      </c>
      <c r="H86" t="s">
        <v>32</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x14ac:dyDescent="0.25">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880</v>
      </c>
      <c r="E87" t="s">
        <v>198</v>
      </c>
      <c r="F87" t="s">
        <v>929</v>
      </c>
      <c r="G87" t="s">
        <v>987</v>
      </c>
      <c r="H87" t="s">
        <v>791</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x14ac:dyDescent="0.25">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495</v>
      </c>
      <c r="E88" t="s">
        <v>200</v>
      </c>
      <c r="F88" t="s">
        <v>930</v>
      </c>
      <c r="G88" t="s">
        <v>988</v>
      </c>
      <c r="H88" t="s">
        <v>792</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x14ac:dyDescent="0.25">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496</v>
      </c>
      <c r="E89" t="s">
        <v>202</v>
      </c>
      <c r="F89" t="s">
        <v>497</v>
      </c>
      <c r="G89" t="s">
        <v>1033</v>
      </c>
      <c r="H89" t="s">
        <v>793</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x14ac:dyDescent="0.25">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498</v>
      </c>
      <c r="E90" t="s">
        <v>203</v>
      </c>
      <c r="F90" t="s">
        <v>499</v>
      </c>
      <c r="G90" t="s">
        <v>1070</v>
      </c>
      <c r="H90" t="s">
        <v>33</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x14ac:dyDescent="0.25">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500</v>
      </c>
      <c r="E91" t="s">
        <v>204</v>
      </c>
      <c r="F91" t="s">
        <v>931</v>
      </c>
      <c r="G91" t="s">
        <v>1011</v>
      </c>
      <c r="H91" t="s">
        <v>34</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x14ac:dyDescent="0.25">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501</v>
      </c>
      <c r="E92" t="s">
        <v>206</v>
      </c>
      <c r="F92" t="s">
        <v>502</v>
      </c>
      <c r="G92" t="s">
        <v>1033</v>
      </c>
      <c r="H92" t="s">
        <v>35</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x14ac:dyDescent="0.25">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505</v>
      </c>
      <c r="E93" t="s">
        <v>207</v>
      </c>
      <c r="F93" t="s">
        <v>506</v>
      </c>
      <c r="G93" t="s">
        <v>1027</v>
      </c>
      <c r="H93" t="s">
        <v>36</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x14ac:dyDescent="0.25">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507</v>
      </c>
      <c r="E94" t="s">
        <v>208</v>
      </c>
      <c r="F94" t="s">
        <v>508</v>
      </c>
      <c r="G94" t="s">
        <v>989</v>
      </c>
      <c r="H94" t="s">
        <v>794</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x14ac:dyDescent="0.25">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881</v>
      </c>
      <c r="E95" t="s">
        <v>209</v>
      </c>
      <c r="F95" t="s">
        <v>512</v>
      </c>
      <c r="G95" t="s">
        <v>973</v>
      </c>
      <c r="H95" t="s">
        <v>37</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x14ac:dyDescent="0.25">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882</v>
      </c>
      <c r="E96" t="s">
        <v>210</v>
      </c>
      <c r="F96" t="s">
        <v>211</v>
      </c>
      <c r="G96" t="s">
        <v>1070</v>
      </c>
      <c r="H96" t="s">
        <v>795</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x14ac:dyDescent="0.25">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514</v>
      </c>
      <c r="E97" t="s">
        <v>212</v>
      </c>
      <c r="F97" t="s">
        <v>515</v>
      </c>
      <c r="G97" t="s">
        <v>1032</v>
      </c>
      <c r="H97" t="s">
        <v>796</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x14ac:dyDescent="0.25">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518</v>
      </c>
      <c r="E98" t="s">
        <v>213</v>
      </c>
      <c r="F98" t="s">
        <v>519</v>
      </c>
      <c r="G98" t="s">
        <v>1044</v>
      </c>
      <c r="H98" t="s">
        <v>797</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x14ac:dyDescent="0.25">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520</v>
      </c>
      <c r="E99" t="s">
        <v>2199</v>
      </c>
      <c r="F99" t="s">
        <v>521</v>
      </c>
      <c r="G99" t="s">
        <v>1070</v>
      </c>
      <c r="H99" t="s">
        <v>2200</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x14ac:dyDescent="0.25">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883</v>
      </c>
      <c r="E100" t="s">
        <v>214</v>
      </c>
      <c r="F100" t="s">
        <v>523</v>
      </c>
      <c r="G100" t="s">
        <v>1070</v>
      </c>
      <c r="H100" t="s">
        <v>798</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x14ac:dyDescent="0.25">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524</v>
      </c>
      <c r="E101" t="s">
        <v>2175</v>
      </c>
      <c r="F101" t="s">
        <v>525</v>
      </c>
      <c r="G101" t="s">
        <v>1070</v>
      </c>
      <c r="H101" t="s">
        <v>2176</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x14ac:dyDescent="0.25">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526</v>
      </c>
      <c r="E102" t="s">
        <v>215</v>
      </c>
      <c r="F102" t="s">
        <v>527</v>
      </c>
      <c r="G102" t="s">
        <v>1036</v>
      </c>
      <c r="H102" t="s">
        <v>38</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x14ac:dyDescent="0.25">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528</v>
      </c>
      <c r="E103" t="s">
        <v>216</v>
      </c>
      <c r="F103" t="s">
        <v>529</v>
      </c>
      <c r="G103" t="s">
        <v>1045</v>
      </c>
      <c r="H103" t="s">
        <v>39</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x14ac:dyDescent="0.25">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530</v>
      </c>
      <c r="E104" t="s">
        <v>217</v>
      </c>
      <c r="F104" t="s">
        <v>218</v>
      </c>
      <c r="G104" t="s">
        <v>1043</v>
      </c>
      <c r="H104" t="s">
        <v>40</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x14ac:dyDescent="0.25">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533</v>
      </c>
      <c r="E105" t="s">
        <v>219</v>
      </c>
      <c r="F105" t="s">
        <v>534</v>
      </c>
      <c r="G105" t="s">
        <v>990</v>
      </c>
      <c r="H105" t="s">
        <v>41</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x14ac:dyDescent="0.25">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535</v>
      </c>
      <c r="E106" t="s">
        <v>220</v>
      </c>
      <c r="F106" t="s">
        <v>536</v>
      </c>
      <c r="G106" t="s">
        <v>1045</v>
      </c>
      <c r="H106" t="s">
        <v>799</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x14ac:dyDescent="0.25">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537</v>
      </c>
      <c r="E107" t="s">
        <v>221</v>
      </c>
      <c r="F107" t="s">
        <v>538</v>
      </c>
      <c r="G107" t="s">
        <v>1045</v>
      </c>
      <c r="H107" t="s">
        <v>854</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x14ac:dyDescent="0.25">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539</v>
      </c>
      <c r="E108" t="s">
        <v>222</v>
      </c>
      <c r="F108" t="s">
        <v>540</v>
      </c>
      <c r="G108" t="s">
        <v>1047</v>
      </c>
      <c r="H108" t="s">
        <v>800</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x14ac:dyDescent="0.25">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541</v>
      </c>
      <c r="E109" t="s">
        <v>223</v>
      </c>
      <c r="F109" t="s">
        <v>224</v>
      </c>
      <c r="G109" t="s">
        <v>1048</v>
      </c>
      <c r="H109" t="s">
        <v>42</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x14ac:dyDescent="0.25">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884</v>
      </c>
      <c r="E110" t="s">
        <v>225</v>
      </c>
      <c r="F110" t="s">
        <v>226</v>
      </c>
      <c r="G110" t="s">
        <v>1070</v>
      </c>
      <c r="H110" t="s">
        <v>801</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x14ac:dyDescent="0.25">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545</v>
      </c>
      <c r="E111" t="s">
        <v>227</v>
      </c>
      <c r="F111" t="s">
        <v>546</v>
      </c>
      <c r="G111" t="s">
        <v>1034</v>
      </c>
      <c r="H111" t="s">
        <v>43</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x14ac:dyDescent="0.25">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547</v>
      </c>
      <c r="E112" t="s">
        <v>228</v>
      </c>
      <c r="F112" t="s">
        <v>548</v>
      </c>
      <c r="G112" t="s">
        <v>1036</v>
      </c>
      <c r="H112" t="s">
        <v>44</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x14ac:dyDescent="0.25">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549</v>
      </c>
      <c r="E113" t="s">
        <v>229</v>
      </c>
      <c r="F113" t="s">
        <v>550</v>
      </c>
      <c r="G113" t="s">
        <v>1029</v>
      </c>
      <c r="H113" t="s">
        <v>802</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x14ac:dyDescent="0.25">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885</v>
      </c>
      <c r="E114" t="s">
        <v>230</v>
      </c>
      <c r="F114" t="s">
        <v>552</v>
      </c>
      <c r="G114" t="s">
        <v>1050</v>
      </c>
      <c r="H114" t="s">
        <v>2177</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x14ac:dyDescent="0.25">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558</v>
      </c>
      <c r="E115" t="s">
        <v>231</v>
      </c>
      <c r="F115" t="s">
        <v>932</v>
      </c>
      <c r="G115" t="s">
        <v>1016</v>
      </c>
      <c r="H115" t="s">
        <v>2159</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x14ac:dyDescent="0.25">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559</v>
      </c>
      <c r="E116" t="s">
        <v>233</v>
      </c>
      <c r="F116" t="s">
        <v>933</v>
      </c>
      <c r="G116" t="s">
        <v>1017</v>
      </c>
      <c r="H116" t="s">
        <v>45</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x14ac:dyDescent="0.25">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560</v>
      </c>
      <c r="E117" t="s">
        <v>235</v>
      </c>
      <c r="F117" t="s">
        <v>561</v>
      </c>
      <c r="G117" t="s">
        <v>1044</v>
      </c>
      <c r="H117" t="s">
        <v>46</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x14ac:dyDescent="0.25">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562</v>
      </c>
      <c r="E118" t="s">
        <v>236</v>
      </c>
      <c r="F118" t="s">
        <v>563</v>
      </c>
      <c r="G118" t="s">
        <v>973</v>
      </c>
      <c r="H118" t="s">
        <v>803</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x14ac:dyDescent="0.25">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566</v>
      </c>
      <c r="E119" t="s">
        <v>237</v>
      </c>
      <c r="F119" t="s">
        <v>567</v>
      </c>
      <c r="G119" t="s">
        <v>1034</v>
      </c>
      <c r="H119" t="s">
        <v>47</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x14ac:dyDescent="0.25">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886</v>
      </c>
      <c r="E120" t="s">
        <v>238</v>
      </c>
      <c r="F120" t="s">
        <v>565</v>
      </c>
      <c r="G120" t="s">
        <v>1070</v>
      </c>
      <c r="H120" t="s">
        <v>48</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x14ac:dyDescent="0.25">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887</v>
      </c>
      <c r="E121" t="s">
        <v>239</v>
      </c>
      <c r="F121" t="s">
        <v>569</v>
      </c>
      <c r="G121" t="s">
        <v>1034</v>
      </c>
      <c r="H121" t="s">
        <v>49</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x14ac:dyDescent="0.25">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570</v>
      </c>
      <c r="E122" t="s">
        <v>240</v>
      </c>
      <c r="F122" t="s">
        <v>571</v>
      </c>
      <c r="G122" t="s">
        <v>1070</v>
      </c>
      <c r="H122" t="s">
        <v>50</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x14ac:dyDescent="0.25">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888</v>
      </c>
      <c r="E123" t="s">
        <v>241</v>
      </c>
      <c r="F123" t="s">
        <v>242</v>
      </c>
      <c r="G123" t="s">
        <v>1070</v>
      </c>
      <c r="H123" t="s">
        <v>804</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x14ac:dyDescent="0.25">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573</v>
      </c>
      <c r="E124" t="s">
        <v>243</v>
      </c>
      <c r="F124" t="s">
        <v>934</v>
      </c>
      <c r="G124" t="s">
        <v>991</v>
      </c>
      <c r="H124" t="s">
        <v>805</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x14ac:dyDescent="0.25">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574</v>
      </c>
      <c r="E125" t="s">
        <v>245</v>
      </c>
      <c r="F125" t="s">
        <v>575</v>
      </c>
      <c r="G125" t="s">
        <v>1051</v>
      </c>
      <c r="H125" t="s">
        <v>51</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x14ac:dyDescent="0.25">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889</v>
      </c>
      <c r="E126" t="s">
        <v>246</v>
      </c>
      <c r="F126" t="s">
        <v>410</v>
      </c>
      <c r="G126" t="s">
        <v>976</v>
      </c>
      <c r="H126" t="s">
        <v>52</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x14ac:dyDescent="0.25">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580</v>
      </c>
      <c r="E127" t="s">
        <v>248</v>
      </c>
      <c r="F127" t="s">
        <v>935</v>
      </c>
      <c r="G127" t="s">
        <v>992</v>
      </c>
      <c r="H127" t="s">
        <v>806</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x14ac:dyDescent="0.25">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579</v>
      </c>
      <c r="E128" t="s">
        <v>250</v>
      </c>
      <c r="F128" t="s">
        <v>936</v>
      </c>
      <c r="G128" t="s">
        <v>992</v>
      </c>
      <c r="H128" t="s">
        <v>807</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x14ac:dyDescent="0.25">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581</v>
      </c>
      <c r="E129" t="s">
        <v>252</v>
      </c>
      <c r="F129" t="s">
        <v>937</v>
      </c>
      <c r="G129" t="s">
        <v>993</v>
      </c>
      <c r="H129" t="s">
        <v>53</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x14ac:dyDescent="0.25">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584</v>
      </c>
      <c r="E130" t="s">
        <v>254</v>
      </c>
      <c r="F130" t="s">
        <v>585</v>
      </c>
      <c r="G130" t="s">
        <v>1045</v>
      </c>
      <c r="H130" t="s">
        <v>54</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x14ac:dyDescent="0.25">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586</v>
      </c>
      <c r="E131" t="s">
        <v>255</v>
      </c>
      <c r="F131" t="s">
        <v>587</v>
      </c>
      <c r="G131" t="s">
        <v>1033</v>
      </c>
      <c r="H131" t="s">
        <v>55</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x14ac:dyDescent="0.25">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592</v>
      </c>
      <c r="E132" t="s">
        <v>256</v>
      </c>
      <c r="F132" t="s">
        <v>593</v>
      </c>
      <c r="G132" t="s">
        <v>1034</v>
      </c>
      <c r="H132" t="s">
        <v>808</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x14ac:dyDescent="0.25">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890</v>
      </c>
      <c r="E133" t="s">
        <v>257</v>
      </c>
      <c r="F133" t="s">
        <v>595</v>
      </c>
      <c r="G133" t="s">
        <v>1010</v>
      </c>
      <c r="H133" t="s">
        <v>56</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x14ac:dyDescent="0.25">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596</v>
      </c>
      <c r="E134" t="s">
        <v>258</v>
      </c>
      <c r="F134" t="s">
        <v>938</v>
      </c>
      <c r="G134" t="s">
        <v>1018</v>
      </c>
      <c r="H134" t="s">
        <v>809</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x14ac:dyDescent="0.25">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597</v>
      </c>
      <c r="E135" t="s">
        <v>260</v>
      </c>
      <c r="F135" t="s">
        <v>939</v>
      </c>
      <c r="G135" t="s">
        <v>1019</v>
      </c>
      <c r="H135" t="s">
        <v>810</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x14ac:dyDescent="0.25">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891</v>
      </c>
      <c r="E136" t="s">
        <v>262</v>
      </c>
      <c r="F136" t="s">
        <v>263</v>
      </c>
      <c r="G136" t="s">
        <v>1024</v>
      </c>
      <c r="H136" t="s">
        <v>57</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x14ac:dyDescent="0.25">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599</v>
      </c>
      <c r="E137" t="str">
        <f>VLOOKUP(Table1[[#This Row],['#]],'Codigo Canto'!A4:AQ239, 40, FALSE)</f>
        <v>1 Corintios 15</v>
      </c>
      <c r="F137" t="s">
        <v>600</v>
      </c>
      <c r="G137" t="s">
        <v>1032</v>
      </c>
      <c r="H137" t="s">
        <v>58</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x14ac:dyDescent="0.25">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603</v>
      </c>
      <c r="E138" t="str">
        <f>VLOOKUP(Table1[[#This Row],['#]],'Codigo Canto'!A4:AQ239, 40, FALSE)</f>
        <v>Salmo 8</v>
      </c>
      <c r="F138" t="s">
        <v>604</v>
      </c>
      <c r="G138" t="s">
        <v>994</v>
      </c>
      <c r="H138" t="s">
        <v>923</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x14ac:dyDescent="0.25">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605</v>
      </c>
      <c r="E139" t="str">
        <f>VLOOKUP(Table1[[#This Row],['#]],'Codigo Canto'!A4:AQ239, 40, FALSE)</f>
        <v>Ezequiel 36,24-28</v>
      </c>
      <c r="F139" t="s">
        <v>606</v>
      </c>
      <c r="G139" t="s">
        <v>1047</v>
      </c>
      <c r="H139" t="s">
        <v>812</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x14ac:dyDescent="0.25">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609</v>
      </c>
      <c r="E140" t="str">
        <f>VLOOKUP(Table1[[#This Row],['#]],'Codigo Canto'!A4:AQ239, 40, FALSE)</f>
        <v>Kontákion (Romano el Meloda)</v>
      </c>
      <c r="F140" t="s">
        <v>610</v>
      </c>
      <c r="G140" t="s">
        <v>1052</v>
      </c>
      <c r="H140" t="s">
        <v>813</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x14ac:dyDescent="0.25">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284</v>
      </c>
      <c r="E141" t="str">
        <f>VLOOKUP(Table1[[#This Row],['#]],'Codigo Canto'!A4:AQ239, 40, FALSE)</f>
        <v xml:space="preserve">Hchos de los Apostoles 2,1-13 </v>
      </c>
      <c r="F141" t="s">
        <v>611</v>
      </c>
      <c r="G141" t="s">
        <v>1053</v>
      </c>
      <c r="H141" t="s">
        <v>2149</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x14ac:dyDescent="0.25">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617</v>
      </c>
      <c r="E142" t="str">
        <f>VLOOKUP(Table1[[#This Row],['#]],'Codigo Canto'!A4:AQ239, 40, FALSE)</f>
        <v xml:space="preserve">Sal 122 (121) - Melodía hebraica </v>
      </c>
      <c r="F142" t="s">
        <v>940</v>
      </c>
      <c r="G142" t="s">
        <v>1020</v>
      </c>
      <c r="H142" t="s">
        <v>59</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x14ac:dyDescent="0.25">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619</v>
      </c>
      <c r="E143" t="str">
        <f>VLOOKUP(Table1[[#This Row],['#]],'Codigo Canto'!A4:AQ239, 40, FALSE)</f>
        <v>Haggadá de Pesaj - Melodía hebraica</v>
      </c>
      <c r="F143" t="s">
        <v>620</v>
      </c>
      <c r="G143" t="s">
        <v>1024</v>
      </c>
      <c r="H143" t="s">
        <v>60</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x14ac:dyDescent="0.25">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621</v>
      </c>
      <c r="E144" t="str">
        <f>VLOOKUP(Table1[[#This Row],['#]],'Codigo Canto'!A4:AQ239, 40, FALSE)</f>
        <v>Salmo 2</v>
      </c>
      <c r="F144" t="s">
        <v>622</v>
      </c>
      <c r="G144" t="s">
        <v>995</v>
      </c>
      <c r="H144" t="s">
        <v>61</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x14ac:dyDescent="0.25">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623</v>
      </c>
      <c r="E145" t="str">
        <f>VLOOKUP(Table1[[#This Row],['#]],'Codigo Canto'!A4:AQ239, 40, FALSE)</f>
        <v>Mateo 11,28ss</v>
      </c>
      <c r="F145" t="s">
        <v>624</v>
      </c>
      <c r="G145" t="s">
        <v>1045</v>
      </c>
      <c r="H145" t="s">
        <v>62</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x14ac:dyDescent="0.25">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631</v>
      </c>
      <c r="E146" t="str">
        <f>VLOOKUP(Table1[[#This Row],['#]],'Codigo Canto'!A4:AQ239, 40, FALSE)</f>
        <v>Sal 84 (83)</v>
      </c>
      <c r="F146" t="s">
        <v>941</v>
      </c>
      <c r="G146" t="s">
        <v>996</v>
      </c>
      <c r="H146" t="s">
        <v>814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x14ac:dyDescent="0.25">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633</v>
      </c>
      <c r="E147" t="str">
        <f>VLOOKUP(Table1[[#This Row],['#]],'Codigo Canto'!A4:AQ239, 40, FALSE)</f>
        <v>Sal 133 (132)</v>
      </c>
      <c r="F147" t="s">
        <v>410</v>
      </c>
      <c r="G147" t="s">
        <v>976</v>
      </c>
      <c r="H147" t="s">
        <v>63</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x14ac:dyDescent="0.25">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634</v>
      </c>
      <c r="E148" t="str">
        <f>VLOOKUP(Table1[[#This Row],['#]],'Codigo Canto'!A4:AQ239, 40, FALSE)</f>
        <v>Cantar de los Cantares 8,5-7</v>
      </c>
      <c r="F148" t="s">
        <v>635</v>
      </c>
      <c r="G148" t="s">
        <v>1036</v>
      </c>
      <c r="H148" t="s">
        <v>64</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x14ac:dyDescent="0.25">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636</v>
      </c>
      <c r="E149" t="str">
        <f>VLOOKUP(Table1[[#This Row],['#]],'Codigo Canto'!A4:AQ239, 40, FALSE)</f>
        <v>Romanos 8,34-39</v>
      </c>
      <c r="F149" t="s">
        <v>637</v>
      </c>
      <c r="G149" t="s">
        <v>968</v>
      </c>
      <c r="H149" t="s">
        <v>815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x14ac:dyDescent="0.25">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892</v>
      </c>
      <c r="E150" t="str">
        <f>VLOOKUP(Table1[[#This Row],['#]],'Codigo Canto'!A4:AQ239, 40, FALSE)</f>
        <v>Canto sefardí</v>
      </c>
      <c r="F150" t="s">
        <v>639</v>
      </c>
      <c r="G150" t="s">
        <v>1049</v>
      </c>
      <c r="H150" t="s">
        <v>65</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x14ac:dyDescent="0.25">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640</v>
      </c>
      <c r="E151" t="str">
        <f>VLOOKUP(Table1[[#This Row],['#]],'Codigo Canto'!A4:AQ239, 40, FALSE)</f>
        <v>Sal 57 (56)</v>
      </c>
      <c r="F151" t="s">
        <v>942</v>
      </c>
      <c r="G151" t="s">
        <v>1012</v>
      </c>
      <c r="H151" t="s">
        <v>816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x14ac:dyDescent="0.25">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642</v>
      </c>
      <c r="E152" t="str">
        <f>VLOOKUP(Table1[[#This Row],['#]],'Codigo Canto'!A4:AQ239, 40, FALSE)</f>
        <v>(Kiko Argüello)</v>
      </c>
      <c r="F152" t="s">
        <v>263</v>
      </c>
      <c r="G152" t="s">
        <v>1024</v>
      </c>
      <c r="H152" t="s">
        <v>66</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x14ac:dyDescent="0.25">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643</v>
      </c>
      <c r="E153" t="str">
        <f>VLOOKUP(Table1[[#This Row],['#]],'Codigo Canto'!A4:AQ239, 40, FALSE)</f>
        <v>Juan 11,25s</v>
      </c>
      <c r="F153" t="s">
        <v>644</v>
      </c>
      <c r="G153" t="s">
        <v>1034</v>
      </c>
      <c r="H153" t="s">
        <v>817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x14ac:dyDescent="0.25">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653</v>
      </c>
      <c r="E154" t="str">
        <f>VLOOKUP(Table1[[#This Row],['#]],'Codigo Canto'!A4:AQ239, 40, FALSE)</f>
        <v>Himno lat. «Ave, Regina Caelorum»</v>
      </c>
      <c r="F154" t="s">
        <v>654</v>
      </c>
      <c r="G154" t="s">
        <v>1070</v>
      </c>
      <c r="H154" t="s">
        <v>67</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x14ac:dyDescent="0.25">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660</v>
      </c>
      <c r="E155" t="str">
        <f>VLOOKUP(Table1[[#This Row],['#]],'Codigo Canto'!A4:AQ239, 40, FALSE)</f>
        <v>Melodía hebraica</v>
      </c>
      <c r="F155" t="s">
        <v>194</v>
      </c>
      <c r="G155" t="s">
        <v>1054</v>
      </c>
      <c r="H155" t="s">
        <v>818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x14ac:dyDescent="0.25">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661</v>
      </c>
      <c r="E156" t="str">
        <f>VLOOKUP(Table1[[#This Row],['#]],'Codigo Canto'!A4:AQ239, 40, FALSE)</f>
        <v>(Kiko Argüello)</v>
      </c>
      <c r="F156" t="s">
        <v>263</v>
      </c>
      <c r="G156" t="s">
        <v>1024</v>
      </c>
      <c r="H156" t="s">
        <v>68</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x14ac:dyDescent="0.25">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662</v>
      </c>
      <c r="E157" t="str">
        <f>VLOOKUP(Table1[[#This Row],['#]],'Codigo Canto'!A4:AQ239, 40, FALSE)</f>
        <v>Salmo 6</v>
      </c>
      <c r="F157" t="s">
        <v>663</v>
      </c>
      <c r="G157" t="s">
        <v>997</v>
      </c>
      <c r="H157" t="s">
        <v>69</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x14ac:dyDescent="0.25">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666</v>
      </c>
      <c r="E158" t="str">
        <f>VLOOKUP(Table1[[#This Row],['#]],'Codigo Canto'!A4:AQ239, 40, FALSE)</f>
        <v>Lucas 6,20-38</v>
      </c>
      <c r="F158" t="s">
        <v>667</v>
      </c>
      <c r="G158" t="s">
        <v>973</v>
      </c>
      <c r="H158" t="s">
        <v>819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x14ac:dyDescent="0.25">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922</v>
      </c>
      <c r="E159" t="str">
        <f>VLOOKUP(Table1[[#This Row],['#]],'Codigo Canto'!A4:AQ239, 40, FALSE)</f>
        <v>Ave María en arameo antiguo</v>
      </c>
      <c r="F159" t="s">
        <v>671</v>
      </c>
      <c r="G159" t="s">
        <v>1049</v>
      </c>
      <c r="H159" t="s">
        <v>820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x14ac:dyDescent="0.25">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672</v>
      </c>
      <c r="E160" t="str">
        <f>VLOOKUP(Table1[[#This Row],['#]],'Codigo Canto'!A4:AQ239, 40, FALSE)</f>
        <v>Sal 127 (126)</v>
      </c>
      <c r="F160" t="s">
        <v>943</v>
      </c>
      <c r="G160" t="s">
        <v>998</v>
      </c>
      <c r="H160" t="s">
        <v>821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x14ac:dyDescent="0.25">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893</v>
      </c>
      <c r="E161" t="str">
        <f>VLOOKUP(Table1[[#This Row],['#]],'Codigo Canto'!A4:AQ239, 40, FALSE)</f>
        <v>Colosense 3,1-4</v>
      </c>
      <c r="F161" t="s">
        <v>675</v>
      </c>
      <c r="G161" t="s">
        <v>1055</v>
      </c>
      <c r="H161" t="s">
        <v>822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x14ac:dyDescent="0.25">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676</v>
      </c>
      <c r="E162" t="str">
        <f>VLOOKUP(Table1[[#This Row],['#]],'Codigo Canto'!A4:AQ239, 40, FALSE)</f>
        <v>Sal 95 (94)</v>
      </c>
      <c r="F162" t="s">
        <v>944</v>
      </c>
      <c r="G162" t="s">
        <v>999</v>
      </c>
      <c r="H162" t="s">
        <v>823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x14ac:dyDescent="0.25">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678</v>
      </c>
      <c r="E163" t="str">
        <f>VLOOKUP(Table1[[#This Row],['#]],'Codigo Canto'!A4:AQ239, 40, FALSE)</f>
        <v>Sal 11(10)</v>
      </c>
      <c r="F163" t="s">
        <v>945</v>
      </c>
      <c r="G163" t="s">
        <v>1000</v>
      </c>
      <c r="H163" t="s">
        <v>70</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x14ac:dyDescent="0.25">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682</v>
      </c>
      <c r="E164" t="str">
        <f>VLOOKUP(Table1[[#This Row],['#]],'Codigo Canto'!A4:AQ239, 40, FALSE)</f>
        <v>Sal 87 (86)</v>
      </c>
      <c r="F164" t="s">
        <v>946</v>
      </c>
      <c r="G164" t="s">
        <v>1021</v>
      </c>
      <c r="H164" t="s">
        <v>824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x14ac:dyDescent="0.25">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894</v>
      </c>
      <c r="E165" t="str">
        <f>VLOOKUP(Table1[[#This Row],['#]],'Codigo Canto'!A4:AQ239, 40, FALSE)</f>
        <v>(Kiko Argüello)</v>
      </c>
      <c r="F165" t="s">
        <v>263</v>
      </c>
      <c r="G165" t="s">
        <v>1024</v>
      </c>
      <c r="H165" t="s">
        <v>825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x14ac:dyDescent="0.25">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895</v>
      </c>
      <c r="E166" t="str">
        <f>VLOOKUP(Table1[[#This Row],['#]],'Codigo Canto'!A4:AQ239, 40, FALSE)</f>
        <v>Himno latin</v>
      </c>
      <c r="F166" t="s">
        <v>686</v>
      </c>
      <c r="G166" t="s">
        <v>1070</v>
      </c>
      <c r="H166" t="s">
        <v>71</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x14ac:dyDescent="0.25">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689</v>
      </c>
      <c r="E167" t="str">
        <f>VLOOKUP(Table1[[#This Row],['#]],'Codigo Canto'!A4:AQ239, 40, FALSE)</f>
        <v>Sal 47 (46)</v>
      </c>
      <c r="F167" t="s">
        <v>947</v>
      </c>
      <c r="G167" t="s">
        <v>1001</v>
      </c>
      <c r="H167" t="s">
        <v>826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x14ac:dyDescent="0.25">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693</v>
      </c>
      <c r="E168" t="str">
        <f>VLOOKUP(Table1[[#This Row],['#]],'Codigo Canto'!A4:AQ239, 40, FALSE)</f>
        <v>Sal 141 (140)</v>
      </c>
      <c r="F168" t="s">
        <v>948</v>
      </c>
      <c r="G168" t="s">
        <v>1002</v>
      </c>
      <c r="H168" t="s">
        <v>72</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x14ac:dyDescent="0.25">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695</v>
      </c>
      <c r="E169" t="str">
        <f>VLOOKUP(Table1[[#This Row],['#]],'Codigo Canto'!A4:AQ239, 40, FALSE)</f>
        <v>Sal 32 (31)</v>
      </c>
      <c r="F169" t="s">
        <v>949</v>
      </c>
      <c r="G169" t="s">
        <v>1003</v>
      </c>
      <c r="H169" t="s">
        <v>73</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x14ac:dyDescent="0.25">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699</v>
      </c>
      <c r="E170" t="str">
        <f>VLOOKUP(Table1[[#This Row],['#]],'Codigo Canto'!A4:AQ239, 40, FALSE)</f>
        <v>Homilía Pascual (Melltón de Sardes)</v>
      </c>
      <c r="F170" t="s">
        <v>700</v>
      </c>
      <c r="G170" t="s">
        <v>282</v>
      </c>
      <c r="H170" t="s">
        <v>2178</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x14ac:dyDescent="0.25">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701</v>
      </c>
      <c r="E171" t="str">
        <f>VLOOKUP(Table1[[#This Row],['#]],'Codigo Canto'!A4:AQ239, 40, FALSE)</f>
        <v>Sal 143 (142)</v>
      </c>
      <c r="F171" t="s">
        <v>950</v>
      </c>
      <c r="G171" t="s">
        <v>1004</v>
      </c>
      <c r="H171" t="s">
        <v>827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x14ac:dyDescent="0.25">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896</v>
      </c>
      <c r="E172" t="str">
        <f>VLOOKUP(Table1[[#This Row],['#]],'Codigo Canto'!A4:AQ239, 40, FALSE)</f>
        <v>Isaías 11,1-11</v>
      </c>
      <c r="F172" t="s">
        <v>704</v>
      </c>
      <c r="G172" t="s">
        <v>1033</v>
      </c>
      <c r="H172" t="s">
        <v>74</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x14ac:dyDescent="0.25">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705</v>
      </c>
      <c r="E173" t="str">
        <f>VLOOKUP(Table1[[#This Row],['#]],'Codigo Canto'!A4:AQ239, 40, FALSE)</f>
        <v>Apocalipsis 12</v>
      </c>
      <c r="F173" t="s">
        <v>706</v>
      </c>
      <c r="G173" t="s">
        <v>1027</v>
      </c>
      <c r="H173" t="s">
        <v>828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x14ac:dyDescent="0.25">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707</v>
      </c>
      <c r="E174" t="str">
        <f>VLOOKUP(Table1[[#This Row],['#]],'Codigo Canto'!A4:AQ239, 40, FALSE)</f>
        <v>Villancico (Kiko Argüello)</v>
      </c>
      <c r="F174" t="s">
        <v>124</v>
      </c>
      <c r="G174" t="s">
        <v>1024</v>
      </c>
      <c r="H174" t="s">
        <v>75</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x14ac:dyDescent="0.25">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708</v>
      </c>
      <c r="E175" t="str">
        <f>VLOOKUP(Table1[[#This Row],['#]],'Codigo Canto'!A4:AQ239, 40, FALSE)</f>
        <v>Villancico (Kiko Argüello)</v>
      </c>
      <c r="F175" t="s">
        <v>124</v>
      </c>
      <c r="G175" t="s">
        <v>1024</v>
      </c>
      <c r="H175" t="s">
        <v>76</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x14ac:dyDescent="0.25">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897</v>
      </c>
      <c r="E176" t="str">
        <f>VLOOKUP(Table1[[#This Row],['#]],'Codigo Canto'!A4:AQ239, 40, FALSE)</f>
        <v>Cantar de los cantares 4,8ss</v>
      </c>
      <c r="F176" t="s">
        <v>710</v>
      </c>
      <c r="G176" t="s">
        <v>1036</v>
      </c>
      <c r="H176" t="s">
        <v>77</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x14ac:dyDescent="0.25">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898</v>
      </c>
      <c r="E177" t="str">
        <f>VLOOKUP(Table1[[#This Row],['#]],'Codigo Canto'!A4:AQ239, 40, FALSE)</f>
        <v>Secuencia de Pentecostés - Himno latin. «Veni, Sancte Spiritus»</v>
      </c>
      <c r="F177" t="s">
        <v>712</v>
      </c>
      <c r="G177" t="s">
        <v>1070</v>
      </c>
      <c r="H177" t="s">
        <v>2150</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x14ac:dyDescent="0.25">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899</v>
      </c>
      <c r="E178" t="str">
        <f>VLOOKUP(Table1[[#This Row],['#]],'Codigo Canto'!A4:AQ239, 40, FALSE)</f>
        <v>Apocalipsis 21,17ss</v>
      </c>
      <c r="F178" t="s">
        <v>714</v>
      </c>
      <c r="G178" t="s">
        <v>1027</v>
      </c>
      <c r="H178" t="s">
        <v>78</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x14ac:dyDescent="0.25">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900</v>
      </c>
      <c r="E179" t="str">
        <f>VLOOKUP(Table1[[#This Row],['#]],'Codigo Canto'!A4:AQ239, 40, FALSE)</f>
        <v>Himno latin</v>
      </c>
      <c r="F179" t="s">
        <v>686</v>
      </c>
      <c r="G179" t="s">
        <v>1070</v>
      </c>
      <c r="H179" t="s">
        <v>829</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x14ac:dyDescent="0.25">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716</v>
      </c>
      <c r="E180" t="str">
        <f>VLOOKUP(Table1[[#This Row],['#]],'Codigo Canto'!A4:AQ239, 40, FALSE)</f>
        <v>Salmo 93 (92) - Apocalipsis 1,5-7</v>
      </c>
      <c r="F180" t="s">
        <v>717</v>
      </c>
      <c r="G180" t="s">
        <v>1056</v>
      </c>
      <c r="H180" t="s">
        <v>79</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x14ac:dyDescent="0.25">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718</v>
      </c>
      <c r="E181" t="str">
        <f>VLOOKUP(Table1[[#This Row],['#]],'Codigo Canto'!A4:AQ239, 40, FALSE)</f>
        <v>(Dante Allghlerl)</v>
      </c>
      <c r="F181" t="s">
        <v>719</v>
      </c>
      <c r="G181" t="s">
        <v>1049</v>
      </c>
      <c r="H181" t="s">
        <v>830</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x14ac:dyDescent="0.25">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720</v>
      </c>
      <c r="E182" t="str">
        <f>VLOOKUP(Table1[[#This Row],['#]],'Codigo Canto'!A4:AQ239, 40, FALSE)</f>
        <v>Filipenses 4,4ss</v>
      </c>
      <c r="F182" t="s">
        <v>721</v>
      </c>
      <c r="G182" t="s">
        <v>1044</v>
      </c>
      <c r="H182" t="s">
        <v>80</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x14ac:dyDescent="0.25">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722</v>
      </c>
      <c r="E183" t="str">
        <f>VLOOKUP(Table1[[#This Row],['#]],'Codigo Canto'!A4:AQ239, 40, FALSE)</f>
        <v xml:space="preserve">Mateo 5,14ss </v>
      </c>
      <c r="F183" t="s">
        <v>723</v>
      </c>
      <c r="G183" t="s">
        <v>1045</v>
      </c>
      <c r="H183" t="s">
        <v>81</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x14ac:dyDescent="0.25">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724</v>
      </c>
      <c r="E184" t="str">
        <f>VLOOKUP(Table1[[#This Row],['#]],'Codigo Canto'!A4:AQ239, 40, FALSE)</f>
        <v>Villancico (Kiko Argüello)</v>
      </c>
      <c r="F184" t="s">
        <v>124</v>
      </c>
      <c r="G184" t="s">
        <v>1024</v>
      </c>
      <c r="H184" t="s">
        <v>831</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x14ac:dyDescent="0.25">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725</v>
      </c>
      <c r="E185" t="str">
        <f>VLOOKUP(Table1[[#This Row],['#]],'Codigo Canto'!A4:AQ239, 40, FALSE)</f>
        <v>Isaías 25,1-8</v>
      </c>
      <c r="F185" t="s">
        <v>726</v>
      </c>
      <c r="G185" t="s">
        <v>1033</v>
      </c>
      <c r="H185" t="s">
        <v>832</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x14ac:dyDescent="0.25">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727</v>
      </c>
      <c r="E186" t="str">
        <f>VLOOKUP(Table1[[#This Row],['#]],'Codigo Canto'!A4:AQ239, 40, FALSE)</f>
        <v>Sal 18 (17)</v>
      </c>
      <c r="F186" t="s">
        <v>951</v>
      </c>
      <c r="G186" t="s">
        <v>1005</v>
      </c>
      <c r="H186" t="s">
        <v>833</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x14ac:dyDescent="0.25">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729</v>
      </c>
      <c r="E187" t="str">
        <f>VLOOKUP(Table1[[#This Row],['#]],'Codigo Canto'!A4:AQ239, 40, FALSE)</f>
        <v>Isaías 66,18-21</v>
      </c>
      <c r="F187" t="s">
        <v>730</v>
      </c>
      <c r="G187" t="s">
        <v>1033</v>
      </c>
      <c r="H187" t="s">
        <v>82</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x14ac:dyDescent="0.25">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731</v>
      </c>
      <c r="E188" t="str">
        <f>VLOOKUP(Table1[[#This Row],['#]],'Codigo Canto'!A4:AQ239, 40, FALSE)</f>
        <v>Lucas 19,1-10</v>
      </c>
      <c r="F188" t="s">
        <v>732</v>
      </c>
      <c r="G188" t="s">
        <v>973</v>
      </c>
      <c r="H188" t="s">
        <v>83</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x14ac:dyDescent="0.25">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332</v>
      </c>
      <c r="E189" t="str">
        <f>VLOOKUP(Table1[[#This Row],['#]],'Codigo Canto'!A4:AQ239, 40, FALSE)</f>
        <v>Respuestas a las oraciones de los fieles, Modelo I, II, III, IV</v>
      </c>
      <c r="F189" t="s">
        <v>333</v>
      </c>
      <c r="G189" t="s">
        <v>1057</v>
      </c>
      <c r="H189" t="s">
        <v>84</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x14ac:dyDescent="0.25">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346</v>
      </c>
      <c r="E190" t="str">
        <f>VLOOKUP(Table1[[#This Row],['#]],'Codigo Canto'!A4:AQ239, 40, FALSE)</f>
        <v>Modelo I, II, III</v>
      </c>
      <c r="F190" t="s">
        <v>347</v>
      </c>
      <c r="G190" t="s">
        <v>1058</v>
      </c>
      <c r="H190" t="s">
        <v>85</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x14ac:dyDescent="0.25">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2165</v>
      </c>
      <c r="E191" t="str">
        <f>VLOOKUP(Table1[[#This Row],['#]],'Codigo Canto'!A4:AQ239, 40, FALSE)</f>
        <v>Apropiado para el tiempo Pascual</v>
      </c>
      <c r="F191" t="s">
        <v>348</v>
      </c>
      <c r="G191" t="s">
        <v>282</v>
      </c>
      <c r="H191" t="s">
        <v>2179</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x14ac:dyDescent="0.25">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901</v>
      </c>
      <c r="E192" t="str">
        <f>VLOOKUP(Table1[[#This Row],['#]],'Codigo Canto'!A4:AQ239, 40, FALSE)</f>
        <v>Tiempo de Cuaresma</v>
      </c>
      <c r="F192" t="s">
        <v>362</v>
      </c>
      <c r="G192" t="s">
        <v>1059</v>
      </c>
      <c r="H192" t="s">
        <v>2158</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x14ac:dyDescent="0.25">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379</v>
      </c>
      <c r="E193" t="str">
        <f>VLOOKUP(Table1[[#This Row],['#]],'Codigo Canto'!A4:AQ239, 40, FALSE)</f>
        <v>De la liturgia bautismal de la Vigilia Pascual</v>
      </c>
      <c r="F193" t="s">
        <v>2180</v>
      </c>
      <c r="G193" t="s">
        <v>1060</v>
      </c>
      <c r="H193" t="s">
        <v>2181</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x14ac:dyDescent="0.25">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902</v>
      </c>
      <c r="E194" t="str">
        <f>VLOOKUP(Table1[[#This Row],['#]],'Codigo Canto'!A4:AQ239, 40, FALSE)</f>
        <v>Acción de gracias</v>
      </c>
      <c r="F194" t="s">
        <v>402</v>
      </c>
      <c r="G194" t="s">
        <v>1061</v>
      </c>
      <c r="H194" t="s">
        <v>834</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x14ac:dyDescent="0.25">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418</v>
      </c>
      <c r="E195" t="str">
        <f>VLOOKUP(Table1[[#This Row],['#]],'Codigo Canto'!A4:AQ239, 40, FALSE)</f>
        <v>Después de la consagración</v>
      </c>
      <c r="F195" t="s">
        <v>419</v>
      </c>
      <c r="G195" t="s">
        <v>1062</v>
      </c>
      <c r="H195" t="s">
        <v>835</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x14ac:dyDescent="0.25">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420</v>
      </c>
      <c r="E196" t="str">
        <f>VLOOKUP(Table1[[#This Row],['#]],'Codigo Canto'!A4:AQ239, 40, FALSE)</f>
        <v>Símbolo Apostólico</v>
      </c>
      <c r="F196" t="s">
        <v>421</v>
      </c>
      <c r="G196" t="s">
        <v>1063</v>
      </c>
      <c r="H196" t="s">
        <v>836</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x14ac:dyDescent="0.25">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493</v>
      </c>
      <c r="E197" t="str">
        <f>VLOOKUP(Table1[[#This Row],['#]],'Codigo Canto'!A4:AQ239, 40, FALSE)</f>
        <v>Himno Litúrgico</v>
      </c>
      <c r="F197" t="s">
        <v>494</v>
      </c>
      <c r="G197" t="s">
        <v>1070</v>
      </c>
      <c r="H197" t="s">
        <v>837</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x14ac:dyDescent="0.25">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553</v>
      </c>
      <c r="E198" t="str">
        <f>VLOOKUP(Table1[[#This Row],['#]],'Codigo Canto'!A4:AQ239, 40, FALSE)</f>
        <v>De la liturgia bautismal de la Vigilia Pascual</v>
      </c>
      <c r="F198" t="s">
        <v>2180</v>
      </c>
      <c r="G198" t="s">
        <v>1064</v>
      </c>
      <c r="H198" s="1" t="s">
        <v>2182</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x14ac:dyDescent="0.25">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903</v>
      </c>
      <c r="E199" t="str">
        <f>VLOOKUP(Table1[[#This Row],['#]],'Codigo Canto'!A4:AQ239, 40, FALSE)</f>
        <v>Letanía para la Celebración Penitencial – modelo abreviado</v>
      </c>
      <c r="F199" t="s">
        <v>555</v>
      </c>
      <c r="G199" t="s">
        <v>1064</v>
      </c>
      <c r="H199" t="s">
        <v>86</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x14ac:dyDescent="0.25">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607</v>
      </c>
      <c r="E200" t="str">
        <f>VLOOKUP(Table1[[#This Row],['#]],'Codigo Canto'!A4:AQ239, 40, FALSE)</f>
        <v>Tiempo de la Elección</v>
      </c>
      <c r="F200" t="s">
        <v>608</v>
      </c>
      <c r="G200" t="s">
        <v>1065</v>
      </c>
      <c r="H200" t="s">
        <v>87</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x14ac:dyDescent="0.25">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904</v>
      </c>
      <c r="E201" t="str">
        <f>VLOOKUP(Table1[[#This Row],['#]],'Codigo Canto'!A4:AQ239, 40, FALSE)</f>
        <v>Modelo I</v>
      </c>
      <c r="F201" t="s">
        <v>613</v>
      </c>
      <c r="G201" t="s">
        <v>1066</v>
      </c>
      <c r="H201" s="1" t="s">
        <v>838</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x14ac:dyDescent="0.25">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904</v>
      </c>
      <c r="E202" t="str">
        <f>VLOOKUP(Table1[[#This Row],['#]],'Codigo Canto'!A4:AQ239, 40, FALSE)</f>
        <v>Modelo II (1987)</v>
      </c>
      <c r="F202" t="s">
        <v>614</v>
      </c>
      <c r="G202" t="s">
        <v>1066</v>
      </c>
      <c r="H202" t="s">
        <v>839</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x14ac:dyDescent="0.25">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905</v>
      </c>
      <c r="E203" t="str">
        <f>VLOOKUP(Table1[[#This Row],['#]],'Codigo Canto'!A4:AQ239, 40, FALSE)</f>
        <v>(1988)</v>
      </c>
      <c r="F203" t="s">
        <v>616</v>
      </c>
      <c r="G203" t="s">
        <v>1066</v>
      </c>
      <c r="H203" t="s">
        <v>840</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x14ac:dyDescent="0.25">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625</v>
      </c>
      <c r="E204" t="str">
        <f>VLOOKUP(Table1[[#This Row],['#]],'Codigo Canto'!A4:AQ239, 40, FALSE)</f>
        <v>Prefacio IV de Adviento*</v>
      </c>
      <c r="F204" t="s">
        <v>626</v>
      </c>
      <c r="G204" t="s">
        <v>1066</v>
      </c>
      <c r="H204" t="s">
        <v>2205</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x14ac:dyDescent="0.25">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627</v>
      </c>
      <c r="E205" t="str">
        <f>VLOOKUP(Table1[[#This Row],['#]],'Codigo Canto'!A4:AQ239, 40, FALSE)</f>
        <v>Prefacio I de Pascua*</v>
      </c>
      <c r="F205" t="s">
        <v>628</v>
      </c>
      <c r="G205" t="s">
        <v>1066</v>
      </c>
      <c r="H205" t="s">
        <v>2183</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x14ac:dyDescent="0.25">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629</v>
      </c>
      <c r="E206" t="str">
        <f>VLOOKUP(Table1[[#This Row],['#]],'Codigo Canto'!A4:AQ239, 40, FALSE)</f>
        <v>«Exsultet»</v>
      </c>
      <c r="F206" t="s">
        <v>630</v>
      </c>
      <c r="G206" t="s">
        <v>1067</v>
      </c>
      <c r="H206" t="s">
        <v>2184</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x14ac:dyDescent="0.25">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645</v>
      </c>
      <c r="E207" t="str">
        <f>VLOOKUP(Table1[[#This Row],['#]],'Codigo Canto'!A4:AQ239, 40, FALSE)</f>
        <v xml:space="preserve">Juan 3,11-20 </v>
      </c>
      <c r="F207" t="s">
        <v>646</v>
      </c>
      <c r="G207" t="s">
        <v>1068</v>
      </c>
      <c r="H207" t="s">
        <v>841</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x14ac:dyDescent="0.25">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647</v>
      </c>
      <c r="E208" t="str">
        <f>VLOOKUP(Table1[[#This Row],['#]],'Codigo Canto'!A4:AQ239, 40, FALSE)</f>
        <v>Santo Rosario</v>
      </c>
      <c r="F208" t="s">
        <v>754</v>
      </c>
      <c r="G208" t="s">
        <v>1068</v>
      </c>
      <c r="H208" t="s">
        <v>842</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x14ac:dyDescent="0.25">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906</v>
      </c>
      <c r="E209" t="str">
        <f>VLOOKUP(Table1[[#This Row],['#]],'Codigo Canto'!A4:AQ239, 40, FALSE)</f>
        <v>Modelo I, II, III</v>
      </c>
      <c r="F209" t="s">
        <v>347</v>
      </c>
      <c r="G209" t="s">
        <v>1068</v>
      </c>
      <c r="H209" t="s">
        <v>2185</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x14ac:dyDescent="0.25">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649</v>
      </c>
      <c r="E210" t="str">
        <f>VLOOKUP(Table1[[#This Row],['#]],'Codigo Canto'!A4:AQ239, 40, FALSE)</f>
        <v>Para las solemnidades</v>
      </c>
      <c r="F210" t="s">
        <v>650</v>
      </c>
      <c r="G210" t="s">
        <v>1068</v>
      </c>
      <c r="H210" t="s">
        <v>843</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x14ac:dyDescent="0.25">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651</v>
      </c>
      <c r="E211" t="str">
        <f>VLOOKUP(Table1[[#This Row],['#]],'Codigo Canto'!A4:AQ239, 40, FALSE)</f>
        <v>Modelo I, II, III, IV, V</v>
      </c>
      <c r="F211" t="s">
        <v>652</v>
      </c>
      <c r="G211" t="s">
        <v>1068</v>
      </c>
      <c r="H211" t="s">
        <v>844</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x14ac:dyDescent="0.25">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655</v>
      </c>
      <c r="E212" t="str">
        <f>VLOOKUP(Table1[[#This Row],['#]],'Codigo Canto'!A4:AQ239, 40, FALSE)</f>
        <v>Palomeras 65</v>
      </c>
      <c r="F212" t="s">
        <v>656</v>
      </c>
      <c r="G212" t="s">
        <v>1069</v>
      </c>
      <c r="H212" t="s">
        <v>845</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x14ac:dyDescent="0.25">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655</v>
      </c>
      <c r="E213" t="str">
        <f>VLOOKUP(Table1[[#This Row],['#]],'Codigo Canto'!A4:AQ239, 40, FALSE)</f>
        <v xml:space="preserve">Melodía hebraica </v>
      </c>
      <c r="F213" t="s">
        <v>657</v>
      </c>
      <c r="G213" t="s">
        <v>1069</v>
      </c>
      <c r="H213" t="s">
        <v>88</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x14ac:dyDescent="0.25">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655</v>
      </c>
      <c r="E214" t="str">
        <f>VLOOKUP(Table1[[#This Row],['#]],'Codigo Canto'!A4:AQ239, 40, FALSE)</f>
        <v>Palestina 74</v>
      </c>
      <c r="F214" t="s">
        <v>658</v>
      </c>
      <c r="G214" t="s">
        <v>1069</v>
      </c>
      <c r="H214" t="s">
        <v>744</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x14ac:dyDescent="0.25">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655</v>
      </c>
      <c r="E215" t="str">
        <f>VLOOKUP(Table1[[#This Row],['#]],'Codigo Canto'!A4:AQ239, 40, FALSE)</f>
        <v>Roma 77</v>
      </c>
      <c r="F215" t="s">
        <v>659</v>
      </c>
      <c r="G215" t="s">
        <v>1069</v>
      </c>
      <c r="H215" t="s">
        <v>89</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x14ac:dyDescent="0.25">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655</v>
      </c>
      <c r="E216">
        <f>VLOOKUP(Table1[[#This Row],['#]],'Codigo Canto'!A4:AQ239, 40, FALSE)</f>
        <v>1982</v>
      </c>
      <c r="F216">
        <v>1982</v>
      </c>
      <c r="G216" t="s">
        <v>1069</v>
      </c>
      <c r="H216" t="s">
        <v>846</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x14ac:dyDescent="0.25">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655</v>
      </c>
      <c r="E217">
        <f>VLOOKUP(Table1[[#This Row],['#]],'Codigo Canto'!A4:AQ239, 40, FALSE)</f>
        <v>1988</v>
      </c>
      <c r="F217">
        <v>1988</v>
      </c>
      <c r="G217" t="s">
        <v>1069</v>
      </c>
      <c r="H217" t="s">
        <v>90</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x14ac:dyDescent="0.25">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907</v>
      </c>
      <c r="E218" t="str">
        <f>VLOOKUP(Table1[[#This Row],['#]],'Codigo Canto'!A4:AQ239, 40, FALSE)</f>
        <v>Himno</v>
      </c>
      <c r="F218" t="s">
        <v>692</v>
      </c>
      <c r="G218" t="s">
        <v>1070</v>
      </c>
      <c r="H218" t="s">
        <v>847</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x14ac:dyDescent="0.25">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407</v>
      </c>
      <c r="E219" t="str">
        <f>VLOOKUP(Table1[[#This Row],['#]],'Codigo Canto'!A4:AQ239, 40, FALSE)</f>
        <v>Oda VII de Salomón</v>
      </c>
      <c r="F219" t="s">
        <v>408</v>
      </c>
      <c r="G219" t="s">
        <v>1073</v>
      </c>
      <c r="H219" t="s">
        <v>91</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x14ac:dyDescent="0.25">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424</v>
      </c>
      <c r="E220" t="str">
        <f>VLOOKUP(Table1[[#This Row],['#]],'Codigo Canto'!A4:AQ239, 40, FALSE)</f>
        <v xml:space="preserve">Cantar de los Cantares 5,2ss </v>
      </c>
      <c r="F220" t="s">
        <v>425</v>
      </c>
      <c r="G220" t="s">
        <v>1036</v>
      </c>
      <c r="H220" t="s">
        <v>92</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x14ac:dyDescent="0.25">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434</v>
      </c>
      <c r="E221" t="str">
        <f>VLOOKUP(Table1[[#This Row],['#]],'Codigo Canto'!A4:AQ239, 40, FALSE)</f>
        <v>Jueces 5</v>
      </c>
      <c r="F221" t="s">
        <v>435</v>
      </c>
      <c r="G221" t="s">
        <v>1071</v>
      </c>
      <c r="H221" t="s">
        <v>848</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x14ac:dyDescent="0.25">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456</v>
      </c>
      <c r="E222" t="str">
        <f>VLOOKUP(Table1[[#This Row],['#]],'Codigo Canto'!A4:AQ239, 40, FALSE)</f>
        <v>2 Corintios 4,6-12</v>
      </c>
      <c r="F222" t="s">
        <v>457</v>
      </c>
      <c r="G222" t="s">
        <v>960</v>
      </c>
      <c r="H222" t="s">
        <v>849</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x14ac:dyDescent="0.25">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462</v>
      </c>
      <c r="E223" t="str">
        <f>VLOOKUP(Table1[[#This Row],['#]],'Codigo Canto'!A4:AQ239, 40, FALSE)</f>
        <v>Marcos 4,3ss</v>
      </c>
      <c r="F223" t="s">
        <v>463</v>
      </c>
      <c r="G223" t="s">
        <v>1072</v>
      </c>
      <c r="H223" t="s">
        <v>93</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x14ac:dyDescent="0.25">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503</v>
      </c>
      <c r="E224" t="str">
        <f>VLOOKUP(Table1[[#This Row],['#]],'Codigo Canto'!A4:AQ239, 40, FALSE)</f>
        <v>Oda XIII de Salomón</v>
      </c>
      <c r="F224" t="s">
        <v>504</v>
      </c>
      <c r="G224" t="s">
        <v>1073</v>
      </c>
      <c r="H224" t="s">
        <v>94</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x14ac:dyDescent="0.25">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516</v>
      </c>
      <c r="E225" t="str">
        <f>VLOOKUP(Table1[[#This Row],['#]],'Codigo Canto'!A4:AQ239, 40, FALSE)</f>
        <v>Homilía La Santa Pascua (Anónimo s. II)</v>
      </c>
      <c r="F225" t="s">
        <v>517</v>
      </c>
      <c r="G225" t="s">
        <v>1070</v>
      </c>
      <c r="H225" t="s">
        <v>2186</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x14ac:dyDescent="0.25">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531</v>
      </c>
      <c r="E226" t="str">
        <f>VLOOKUP(Table1[[#This Row],['#]],'Codigo Canto'!A4:AQ239, 40, FALSE)</f>
        <v xml:space="preserve">Genesis 32,23-29 </v>
      </c>
      <c r="F226" t="s">
        <v>532</v>
      </c>
      <c r="G226" t="s">
        <v>969</v>
      </c>
      <c r="H226" t="s">
        <v>850</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x14ac:dyDescent="0.25">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582</v>
      </c>
      <c r="E227" t="str">
        <f>VLOOKUP(Table1[[#This Row],['#]],'Codigo Canto'!A4:AQ239, 40, FALSE)</f>
        <v xml:space="preserve">Mateo 6,24-33 </v>
      </c>
      <c r="F227" t="s">
        <v>583</v>
      </c>
      <c r="G227" t="s">
        <v>1045</v>
      </c>
      <c r="H227" t="s">
        <v>851</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x14ac:dyDescent="0.25">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588</v>
      </c>
      <c r="E228" t="str">
        <f>VLOOKUP(Table1[[#This Row],['#]],'Codigo Canto'!A4:AQ239, 40, FALSE)</f>
        <v>Mateo 5,38ss</v>
      </c>
      <c r="F228" t="s">
        <v>589</v>
      </c>
      <c r="G228" t="s">
        <v>1045</v>
      </c>
      <c r="H228" t="s">
        <v>95</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x14ac:dyDescent="0.25">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590</v>
      </c>
      <c r="E229" t="str">
        <f>VLOOKUP(Table1[[#This Row],['#]],'Codigo Canto'!A4:AQ239, 40, FALSE)</f>
        <v>Sal 37 (36)</v>
      </c>
      <c r="F229" t="s">
        <v>952</v>
      </c>
      <c r="G229" t="s">
        <v>1006</v>
      </c>
      <c r="H229" t="s">
        <v>96</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x14ac:dyDescent="0.25">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601</v>
      </c>
      <c r="E230" t="str">
        <f>VLOOKUP(Table1[[#This Row],['#]],'Codigo Canto'!A4:AQ239, 40, FALSE)</f>
        <v>Sal 131 (130)</v>
      </c>
      <c r="F230" t="s">
        <v>953</v>
      </c>
      <c r="G230" t="s">
        <v>1022</v>
      </c>
      <c r="H230" t="s">
        <v>97</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x14ac:dyDescent="0.25">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664</v>
      </c>
      <c r="E231" t="str">
        <f>VLOOKUP(Table1[[#This Row],['#]],'Codigo Canto'!A4:AQ239, 40, FALSE)</f>
        <v>Sal 139 (138)</v>
      </c>
      <c r="F231" t="s">
        <v>954</v>
      </c>
      <c r="G231" t="s">
        <v>1023</v>
      </c>
      <c r="H231" s="1" t="s">
        <v>98</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x14ac:dyDescent="0.25">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908</v>
      </c>
      <c r="E232" t="str">
        <f>VLOOKUP(Table1[[#This Row],['#]],'Codigo Canto'!A4:AQ239, 40, FALSE)</f>
        <v>Dt 6,4-9</v>
      </c>
      <c r="F232" t="s">
        <v>955</v>
      </c>
      <c r="G232" t="s">
        <v>1046</v>
      </c>
      <c r="H232" t="s">
        <v>852</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x14ac:dyDescent="0.25">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680</v>
      </c>
      <c r="E233" t="str">
        <f>VLOOKUP(Table1[[#This Row],['#]],'Codigo Canto'!A4:AQ239, 40, FALSE)</f>
        <v>Lamentaciones 3</v>
      </c>
      <c r="F233" t="s">
        <v>681</v>
      </c>
      <c r="G233" t="s">
        <v>1074</v>
      </c>
      <c r="H233" t="s">
        <v>853</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x14ac:dyDescent="0.25">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697</v>
      </c>
      <c r="E234" t="str">
        <f>VLOOKUP(Table1[[#This Row],['#]],'Codigo Canto'!A4:AQ239, 40, FALSE)</f>
        <v>Oda XXIX de Salomón</v>
      </c>
      <c r="F234" t="s">
        <v>698</v>
      </c>
      <c r="G234" t="s">
        <v>1073</v>
      </c>
      <c r="H234" t="s">
        <v>99</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x14ac:dyDescent="0.25">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909</v>
      </c>
      <c r="E235" t="str">
        <f>VLOOKUP(Table1[[#This Row],['#]],'Codigo Canto'!A4:AQ239, 40, FALSE)</f>
        <v>Himno lat. «Ad cenam Agni providi»</v>
      </c>
      <c r="F235" t="s">
        <v>304</v>
      </c>
      <c r="G235" t="s">
        <v>1070</v>
      </c>
      <c r="H235" s="1" t="s">
        <v>2187</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x14ac:dyDescent="0.25">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910</v>
      </c>
      <c r="E236" t="str">
        <f>VLOOKUP(Table1[[#This Row],['#]],'Codigo Canto'!A4:AQ239, 40, FALSE)</f>
        <v xml:space="preserve">Cántico espiritual (San Juan de la Cruz) </v>
      </c>
      <c r="F236" t="s">
        <v>337</v>
      </c>
      <c r="G236" t="s">
        <v>1043</v>
      </c>
      <c r="H236" t="s">
        <v>100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x14ac:dyDescent="0.25">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405</v>
      </c>
      <c r="E237" t="str">
        <f>VLOOKUP(Table1[[#This Row],['#]],'Codigo Canto'!A4:AQ239, 40, FALSE)</f>
        <v>Oda XL de Salomón</v>
      </c>
      <c r="F237" t="s">
        <v>406</v>
      </c>
      <c r="G237" t="s">
        <v>1073</v>
      </c>
      <c r="H237" s="1" t="s">
        <v>745</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x14ac:dyDescent="0.25">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413</v>
      </c>
      <c r="E238" t="str">
        <f>VLOOKUP(Table1[[#This Row],['#]],'Codigo Canto'!A4:AQ239, 40, FALSE)</f>
        <v xml:space="preserve">Cantar de los cantares 1,13ss </v>
      </c>
      <c r="F238" t="s">
        <v>414</v>
      </c>
      <c r="G238" t="s">
        <v>1036</v>
      </c>
      <c r="H238" t="s">
        <v>101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x14ac:dyDescent="0.25">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509</v>
      </c>
      <c r="E239" t="str">
        <f>VLOOKUP(Table1[[#This Row],['#]],'Codigo Canto'!A4:AQ239, 40, FALSE)</f>
        <v>Cantar de los cantares 6-7</v>
      </c>
      <c r="F239" t="s">
        <v>510</v>
      </c>
      <c r="G239" t="s">
        <v>1036</v>
      </c>
      <c r="H239" t="s">
        <v>102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x14ac:dyDescent="0.25">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542</v>
      </c>
      <c r="E240" t="str">
        <f>VLOOKUP(Table1[[#This Row],['#]],'Codigo Canto'!A4:AQ239, 40, FALSE)</f>
        <v>Oda XXIV de Salomón</v>
      </c>
      <c r="F240" t="s">
        <v>543</v>
      </c>
      <c r="G240" t="s">
        <v>1073</v>
      </c>
      <c r="H240" t="s">
        <v>103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x14ac:dyDescent="0.25">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576</v>
      </c>
      <c r="E241" t="str">
        <f>VLOOKUP(Table1[[#This Row],['#]],'Codigo Canto'!A4:AQ239, 40, FALSE)</f>
        <v>Cantar de los cantares 4,9 - 5,1</v>
      </c>
      <c r="F241" t="s">
        <v>577</v>
      </c>
      <c r="G241" t="s">
        <v>1036</v>
      </c>
      <c r="H241" t="s">
        <v>104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x14ac:dyDescent="0.25">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911</v>
      </c>
      <c r="E242" t="str">
        <f>VLOOKUP(Table1[[#This Row],['#]],'Codigo Canto'!A4:AQ239, 40, FALSE)</f>
        <v>Himno (San Quodvultdeus)</v>
      </c>
      <c r="F242" t="s">
        <v>688</v>
      </c>
      <c r="G242" t="s">
        <v>1070</v>
      </c>
      <c r="H242" t="s">
        <v>105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x14ac:dyDescent="0.25">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912</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x14ac:dyDescent="0.25">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912</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x14ac:dyDescent="0.25">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912</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x14ac:dyDescent="0.25">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912</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G99" activePane="bottomRight" state="frozen"/>
      <selection pane="topRight" activeCell="B1" sqref="B1"/>
      <selection pane="bottomLeft" activeCell="A3" sqref="A3"/>
      <selection pane="bottomRight" activeCell="AL107" sqref="AL10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41" bestFit="1" customWidth="1"/>
    <col min="8" max="8" width="5.28515625" bestFit="1" customWidth="1"/>
    <col min="9" max="9" width="10.42578125" bestFit="1" customWidth="1"/>
    <col min="10" max="10" width="6.28515625" bestFit="1" customWidth="1"/>
    <col min="11" max="11" width="31.28515625" customWidth="1"/>
    <col min="12" max="12" width="6.28515625" bestFit="1" customWidth="1"/>
    <col min="13" max="13" width="11.42578125" bestFit="1" customWidth="1"/>
    <col min="14" max="14" width="6.28515625" bestFit="1" customWidth="1"/>
    <col min="15" max="15" width="19.28515625" bestFit="1" customWidth="1"/>
    <col min="16" max="16" width="6.28515625" bestFit="1" customWidth="1"/>
    <col min="17" max="17" width="11.85546875" bestFit="1" customWidth="1"/>
    <col min="18" max="18" width="5.7109375" bestFit="1" customWidth="1"/>
    <col min="19" max="19" width="18.7109375" bestFit="1" customWidth="1"/>
    <col min="20" max="20" width="5.7109375" bestFit="1" customWidth="1"/>
    <col min="21" max="21" width="18.7109375" bestFit="1" customWidth="1"/>
    <col min="22" max="22" width="6.28515625" bestFit="1" customWidth="1"/>
    <col min="23" max="23" width="18.7109375" bestFit="1" customWidth="1"/>
    <col min="24" max="24" width="6.140625" bestFit="1" customWidth="1"/>
    <col min="25" max="25" width="18.7109375" bestFit="1" customWidth="1"/>
    <col min="26" max="26" width="6.28515625" bestFit="1" customWidth="1"/>
    <col min="27" max="27" width="18.7109375" bestFit="1" customWidth="1"/>
    <col min="28" max="28" width="5.5703125" bestFit="1" customWidth="1"/>
    <col min="29" max="29" width="17.5703125" bestFit="1" customWidth="1"/>
    <col min="30" max="30" width="7.42578125" bestFit="1" customWidth="1"/>
    <col min="31" max="31" width="37.140625" bestFit="1" customWidth="1"/>
    <col min="32" max="32" width="8.140625" bestFit="1" customWidth="1"/>
    <col min="33" max="33" width="7.140625" bestFit="1" customWidth="1"/>
    <col min="34" max="35" width="7.140625" customWidth="1"/>
    <col min="36" max="37" width="26" customWidth="1"/>
    <col min="38" max="38" width="16.7109375" customWidth="1"/>
  </cols>
  <sheetData>
    <row r="1" spans="1:42" ht="34.5" customHeight="1" x14ac:dyDescent="0.55000000000000004">
      <c r="A1" s="17"/>
      <c r="B1" s="17"/>
      <c r="C1" s="102" t="str" cm="1">
        <f t="array" aca="1" ref="C1" ca="1">MID(CELL("filename", B1), FIND("]", CELL("filename", B1)) + 1, 255)</f>
        <v>data-Cantos</v>
      </c>
      <c r="D1" s="102"/>
      <c r="E1" s="102"/>
      <c r="F1" s="102"/>
      <c r="G1" s="102"/>
      <c r="H1" s="102"/>
    </row>
    <row r="2" spans="1:42" x14ac:dyDescent="0.25">
      <c r="A2" t="s">
        <v>264</v>
      </c>
      <c r="B2" t="s">
        <v>265</v>
      </c>
      <c r="C2" t="s">
        <v>266</v>
      </c>
      <c r="D2" t="s">
        <v>267</v>
      </c>
      <c r="E2" t="s">
        <v>268</v>
      </c>
      <c r="F2" t="s">
        <v>269</v>
      </c>
      <c r="G2" t="s">
        <v>270</v>
      </c>
      <c r="H2" t="s">
        <v>271</v>
      </c>
      <c r="I2" t="s">
        <v>272</v>
      </c>
      <c r="J2" t="s">
        <v>273</v>
      </c>
      <c r="K2" t="s">
        <v>274</v>
      </c>
      <c r="L2" t="s">
        <v>275</v>
      </c>
      <c r="M2" t="s">
        <v>276</v>
      </c>
      <c r="N2" t="s">
        <v>277</v>
      </c>
      <c r="O2" t="s">
        <v>278</v>
      </c>
      <c r="P2" t="s">
        <v>279</v>
      </c>
      <c r="Q2" t="s">
        <v>280</v>
      </c>
      <c r="R2" t="s">
        <v>281</v>
      </c>
      <c r="S2" t="s">
        <v>282</v>
      </c>
      <c r="T2" t="s">
        <v>283</v>
      </c>
      <c r="U2" t="s">
        <v>284</v>
      </c>
      <c r="V2" t="s">
        <v>285</v>
      </c>
      <c r="W2" t="s">
        <v>286</v>
      </c>
      <c r="X2" t="s">
        <v>287</v>
      </c>
      <c r="Y2" t="s">
        <v>288</v>
      </c>
      <c r="Z2" t="s">
        <v>289</v>
      </c>
      <c r="AA2" t="s">
        <v>1097</v>
      </c>
      <c r="AB2" t="s">
        <v>291</v>
      </c>
      <c r="AC2" t="s">
        <v>292</v>
      </c>
      <c r="AD2" t="s">
        <v>293</v>
      </c>
      <c r="AE2" t="s">
        <v>1095</v>
      </c>
      <c r="AF2" t="s">
        <v>294</v>
      </c>
      <c r="AG2" t="s">
        <v>295</v>
      </c>
      <c r="AH2" t="s">
        <v>1098</v>
      </c>
      <c r="AI2" t="s">
        <v>1094</v>
      </c>
      <c r="AJ2" t="s">
        <v>296</v>
      </c>
      <c r="AK2" t="s">
        <v>139</v>
      </c>
      <c r="AL2" t="s">
        <v>740</v>
      </c>
      <c r="AM2" t="s">
        <v>741</v>
      </c>
      <c r="AN2" t="s">
        <v>742</v>
      </c>
      <c r="AO2" t="s">
        <v>739</v>
      </c>
      <c r="AP2" t="s">
        <v>743</v>
      </c>
    </row>
    <row r="3" spans="1:42" x14ac:dyDescent="0.25">
      <c r="A3">
        <v>237</v>
      </c>
      <c r="B3" t="s">
        <v>297</v>
      </c>
      <c r="C3">
        <v>1</v>
      </c>
      <c r="D3" t="s">
        <v>298</v>
      </c>
      <c r="E3" t="s">
        <v>299</v>
      </c>
      <c r="F3" t="s">
        <v>300</v>
      </c>
      <c r="G3" t="s">
        <v>301</v>
      </c>
      <c r="H3" t="s">
        <v>302</v>
      </c>
      <c r="I3" t="s">
        <v>303</v>
      </c>
      <c r="J3" t="s">
        <v>300</v>
      </c>
      <c r="K3" t="s">
        <v>304</v>
      </c>
      <c r="L3" t="s">
        <v>305</v>
      </c>
      <c r="M3" t="s">
        <v>306</v>
      </c>
      <c r="N3" t="s">
        <v>300</v>
      </c>
      <c r="O3" s="4" t="s">
        <v>1100</v>
      </c>
      <c r="P3" t="s">
        <v>300</v>
      </c>
      <c r="Q3" t="s">
        <v>307</v>
      </c>
      <c r="R3" t="s">
        <v>300</v>
      </c>
      <c r="S3" t="s">
        <v>282</v>
      </c>
      <c r="T3" t="str">
        <f>IF(Table134568[[#This Row],[Pentecostés]]="","",""", """)</f>
        <v>", "</v>
      </c>
      <c r="U3" t="s">
        <v>284</v>
      </c>
      <c r="V3" t="str">
        <f>IF(Table134568[[#This Row],[Virgen]]="","",""", """)</f>
        <v>", "</v>
      </c>
      <c r="W3" t="s">
        <v>292</v>
      </c>
      <c r="X3" t="str">
        <f>IF(Table134568[[#This Row],[Niños]]="","",""", """)</f>
        <v/>
      </c>
      <c r="Z3" t="str">
        <f>IF(Table134568[[#This Row],[Laudes]]="","",""", """)</f>
        <v/>
      </c>
      <c r="AB3" t="str">
        <f>IF(Table134568[[#This Row],[Entrada]]="","",""", """)</f>
        <v/>
      </c>
      <c r="AD3" t="s">
        <v>310</v>
      </c>
      <c r="AE3" s="22"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311</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x14ac:dyDescent="0.25">
      <c r="A4">
        <v>1</v>
      </c>
      <c r="B4" t="s">
        <v>297</v>
      </c>
      <c r="C4">
        <v>2</v>
      </c>
      <c r="D4" t="s">
        <v>298</v>
      </c>
      <c r="E4" t="s">
        <v>299</v>
      </c>
      <c r="F4" t="s">
        <v>300</v>
      </c>
      <c r="G4" t="s">
        <v>2160</v>
      </c>
      <c r="H4" t="s">
        <v>302</v>
      </c>
      <c r="I4" t="s">
        <v>303</v>
      </c>
      <c r="J4" t="s">
        <v>300</v>
      </c>
      <c r="K4" t="s">
        <v>312</v>
      </c>
      <c r="L4" t="s">
        <v>305</v>
      </c>
      <c r="M4" t="s">
        <v>306</v>
      </c>
      <c r="N4" t="s">
        <v>300</v>
      </c>
      <c r="O4" t="s">
        <v>1102</v>
      </c>
      <c r="P4" t="s">
        <v>300</v>
      </c>
      <c r="Q4" t="s">
        <v>307</v>
      </c>
      <c r="R4" t="s">
        <v>300</v>
      </c>
      <c r="S4" s="5" t="s">
        <v>282</v>
      </c>
      <c r="T4" t="str">
        <f>IF(Table134568[[#This Row],[Pentecostés]]="","",""", """)</f>
        <v>", "</v>
      </c>
      <c r="U4" s="5" t="s">
        <v>284</v>
      </c>
      <c r="V4" t="str">
        <f>IF(Table134568[[#This Row],[Virgen]]="","",""", """)</f>
        <v>", "</v>
      </c>
      <c r="W4" s="5" t="s">
        <v>313</v>
      </c>
      <c r="X4" t="str">
        <f>IF(Table134568[[#This Row],[Niños]]="","",""", """)</f>
        <v/>
      </c>
      <c r="Y4" s="5"/>
      <c r="Z4" t="str">
        <f>IF(Table134568[[#This Row],[Laudes]]="","",""", """)</f>
        <v/>
      </c>
      <c r="AB4" t="str">
        <f>IF(Table134568[[#This Row],[Entrada]]="","",""", """)</f>
        <v/>
      </c>
      <c r="AD4" t="s">
        <v>310</v>
      </c>
      <c r="AE4" s="22"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311</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x14ac:dyDescent="0.25">
      <c r="A5">
        <v>2</v>
      </c>
      <c r="B5" t="s">
        <v>297</v>
      </c>
      <c r="C5">
        <v>3</v>
      </c>
      <c r="D5" t="s">
        <v>298</v>
      </c>
      <c r="E5" t="s">
        <v>299</v>
      </c>
      <c r="F5" t="s">
        <v>300</v>
      </c>
      <c r="G5" t="s">
        <v>316</v>
      </c>
      <c r="H5" t="s">
        <v>302</v>
      </c>
      <c r="I5" t="s">
        <v>303</v>
      </c>
      <c r="J5" t="s">
        <v>300</v>
      </c>
      <c r="K5" t="s">
        <v>317</v>
      </c>
      <c r="L5" t="s">
        <v>305</v>
      </c>
      <c r="M5" t="s">
        <v>306</v>
      </c>
      <c r="N5" t="s">
        <v>300</v>
      </c>
      <c r="O5" t="s">
        <v>1102</v>
      </c>
      <c r="P5" t="s">
        <v>300</v>
      </c>
      <c r="Q5" t="s">
        <v>307</v>
      </c>
      <c r="R5" t="s">
        <v>300</v>
      </c>
      <c r="S5" t="s">
        <v>315</v>
      </c>
      <c r="T5" t="str">
        <f>IF(Table134568[[#This Row],[Pentecostés]]="","",""", """)</f>
        <v/>
      </c>
      <c r="V5" t="str">
        <f>IF(Table134568[[#This Row],[Virgen]]="","",""", """)</f>
        <v/>
      </c>
      <c r="X5" t="str">
        <f>IF(Table134568[[#This Row],[Niños]]="","",""", """)</f>
        <v/>
      </c>
      <c r="Z5" t="str">
        <f>IF(Table134568[[#This Row],[Laudes]]="","",""", """)</f>
        <v/>
      </c>
      <c r="AB5" t="str">
        <f>IF(Table134568[[#This Row],[Entrada]]="","",""", """)</f>
        <v/>
      </c>
      <c r="AD5" t="s">
        <v>310</v>
      </c>
      <c r="AE5" s="22"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311</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x14ac:dyDescent="0.25">
      <c r="A6">
        <v>3</v>
      </c>
      <c r="B6" t="s">
        <v>297</v>
      </c>
      <c r="C6">
        <v>4</v>
      </c>
      <c r="D6" t="s">
        <v>298</v>
      </c>
      <c r="E6" t="s">
        <v>299</v>
      </c>
      <c r="F6" t="s">
        <v>300</v>
      </c>
      <c r="G6" t="s">
        <v>318</v>
      </c>
      <c r="H6" t="s">
        <v>302</v>
      </c>
      <c r="I6" t="s">
        <v>303</v>
      </c>
      <c r="J6" t="s">
        <v>300</v>
      </c>
      <c r="K6" t="s">
        <v>319</v>
      </c>
      <c r="L6" t="s">
        <v>305</v>
      </c>
      <c r="M6" t="s">
        <v>306</v>
      </c>
      <c r="N6" t="s">
        <v>300</v>
      </c>
      <c r="O6" t="s">
        <v>1102</v>
      </c>
      <c r="P6" t="s">
        <v>300</v>
      </c>
      <c r="Q6" t="s">
        <v>307</v>
      </c>
      <c r="R6" t="s">
        <v>300</v>
      </c>
      <c r="S6" t="s">
        <v>320</v>
      </c>
      <c r="T6" t="str">
        <f>IF(Table134568[[#This Row],[Pentecostés]]="","",""", """)</f>
        <v>", "</v>
      </c>
      <c r="U6" t="s">
        <v>321</v>
      </c>
      <c r="V6" t="str">
        <f>IF(Table134568[[#This Row],[Virgen]]="","",""", """)</f>
        <v/>
      </c>
      <c r="X6" t="str">
        <f>IF(Table134568[[#This Row],[Niños]]="","",""", """)</f>
        <v/>
      </c>
      <c r="Z6" t="str">
        <f>IF(Table134568[[#This Row],[Laudes]]="","",""", """)</f>
        <v/>
      </c>
      <c r="AB6" t="str">
        <f>IF(Table134568[[#This Row],[Entrada]]="","",""", """)</f>
        <v/>
      </c>
      <c r="AD6" t="s">
        <v>310</v>
      </c>
      <c r="AE6" s="22"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311</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x14ac:dyDescent="0.25">
      <c r="A7">
        <v>4</v>
      </c>
      <c r="B7" t="s">
        <v>297</v>
      </c>
      <c r="C7">
        <v>5</v>
      </c>
      <c r="D7" t="s">
        <v>298</v>
      </c>
      <c r="E7" t="s">
        <v>299</v>
      </c>
      <c r="F7" t="s">
        <v>300</v>
      </c>
      <c r="G7" t="s">
        <v>322</v>
      </c>
      <c r="H7" t="s">
        <v>302</v>
      </c>
      <c r="I7" t="s">
        <v>303</v>
      </c>
      <c r="J7" t="s">
        <v>300</v>
      </c>
      <c r="K7" t="s">
        <v>323</v>
      </c>
      <c r="L7" t="s">
        <v>305</v>
      </c>
      <c r="M7" t="s">
        <v>306</v>
      </c>
      <c r="N7" t="s">
        <v>300</v>
      </c>
      <c r="O7" t="s">
        <v>1102</v>
      </c>
      <c r="P7" t="s">
        <v>300</v>
      </c>
      <c r="Q7" t="s">
        <v>307</v>
      </c>
      <c r="R7" t="s">
        <v>300</v>
      </c>
      <c r="S7" t="s">
        <v>320</v>
      </c>
      <c r="T7" t="str">
        <f>IF(Table134568[[#This Row],[Pentecostés]]="","",""", """)</f>
        <v>", "</v>
      </c>
      <c r="U7" t="s">
        <v>321</v>
      </c>
      <c r="V7" t="str">
        <f>IF(Table134568[[#This Row],[Virgen]]="","",""", """)</f>
        <v/>
      </c>
      <c r="X7" t="str">
        <f>IF(Table134568[[#This Row],[Niños]]="","",""", """)</f>
        <v/>
      </c>
      <c r="Z7" t="str">
        <f>IF(Table134568[[#This Row],[Laudes]]="","",""", """)</f>
        <v/>
      </c>
      <c r="AB7" t="str">
        <f>IF(Table134568[[#This Row],[Entrada]]="","",""", """)</f>
        <v/>
      </c>
      <c r="AD7" t="s">
        <v>310</v>
      </c>
      <c r="AE7" s="22"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311</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x14ac:dyDescent="0.25">
      <c r="A8">
        <v>5</v>
      </c>
      <c r="B8" t="s">
        <v>297</v>
      </c>
      <c r="C8">
        <v>6</v>
      </c>
      <c r="D8" t="s">
        <v>298</v>
      </c>
      <c r="E8" t="s">
        <v>299</v>
      </c>
      <c r="F8" t="s">
        <v>300</v>
      </c>
      <c r="G8" t="s">
        <v>324</v>
      </c>
      <c r="H8" t="s">
        <v>302</v>
      </c>
      <c r="I8" t="s">
        <v>303</v>
      </c>
      <c r="J8" t="s">
        <v>300</v>
      </c>
      <c r="K8" t="s">
        <v>325</v>
      </c>
      <c r="L8" t="s">
        <v>305</v>
      </c>
      <c r="M8" t="s">
        <v>306</v>
      </c>
      <c r="N8" t="s">
        <v>300</v>
      </c>
      <c r="O8" t="s">
        <v>1102</v>
      </c>
      <c r="P8" t="s">
        <v>300</v>
      </c>
      <c r="Q8" t="s">
        <v>307</v>
      </c>
      <c r="R8" t="s">
        <v>300</v>
      </c>
      <c r="S8" t="s">
        <v>320</v>
      </c>
      <c r="T8" t="str">
        <f>IF(Table134568[[#This Row],[Pentecostés]]="","",""", """)</f>
        <v>", "</v>
      </c>
      <c r="U8" t="s">
        <v>321</v>
      </c>
      <c r="V8" t="str">
        <f>IF(Table134568[[#This Row],[Virgen]]="","",""", """)</f>
        <v/>
      </c>
      <c r="X8" t="str">
        <f>IF(Table134568[[#This Row],[Niños]]="","",""", """)</f>
        <v/>
      </c>
      <c r="Z8" t="str">
        <f>IF(Table134568[[#This Row],[Laudes]]="","",""", """)</f>
        <v/>
      </c>
      <c r="AB8" t="str">
        <f>IF(Table134568[[#This Row],[Entrada]]="","",""", """)</f>
        <v/>
      </c>
      <c r="AD8" t="s">
        <v>310</v>
      </c>
      <c r="AE8" s="22"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311</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x14ac:dyDescent="0.25">
      <c r="A9">
        <v>6</v>
      </c>
      <c r="B9" t="s">
        <v>297</v>
      </c>
      <c r="C9">
        <v>7</v>
      </c>
      <c r="D9" t="s">
        <v>298</v>
      </c>
      <c r="E9" t="s">
        <v>299</v>
      </c>
      <c r="F9" t="s">
        <v>300</v>
      </c>
      <c r="G9" t="s">
        <v>326</v>
      </c>
      <c r="H9" t="s">
        <v>302</v>
      </c>
      <c r="I9" t="s">
        <v>303</v>
      </c>
      <c r="J9" t="s">
        <v>300</v>
      </c>
      <c r="K9" t="s">
        <v>327</v>
      </c>
      <c r="L9" t="s">
        <v>305</v>
      </c>
      <c r="M9" t="s">
        <v>306</v>
      </c>
      <c r="N9" t="s">
        <v>300</v>
      </c>
      <c r="O9" t="s">
        <v>1102</v>
      </c>
      <c r="P9" t="s">
        <v>300</v>
      </c>
      <c r="Q9" t="s">
        <v>307</v>
      </c>
      <c r="R9" t="s">
        <v>300</v>
      </c>
      <c r="S9" t="s">
        <v>320</v>
      </c>
      <c r="T9" t="str">
        <f>IF(Table134568[[#This Row],[Pentecostés]]="","",""", """)</f>
        <v>", "</v>
      </c>
      <c r="U9" t="s">
        <v>1097</v>
      </c>
      <c r="V9" t="str">
        <f>IF(Table134568[[#This Row],[Virgen]]="","",""", """)</f>
        <v>", "</v>
      </c>
      <c r="W9" t="s">
        <v>321</v>
      </c>
      <c r="X9" t="str">
        <f>IF(Table134568[[#This Row],[Niños]]="","",""", """)</f>
        <v/>
      </c>
      <c r="Z9" t="str">
        <f>IF(Table134568[[#This Row],[Laudes]]="","",""", """)</f>
        <v/>
      </c>
      <c r="AB9" t="str">
        <f>IF(Table134568[[#This Row],[Entrada]]="","",""", """)</f>
        <v/>
      </c>
      <c r="AD9" t="s">
        <v>310</v>
      </c>
      <c r="AE9" s="22"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311</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x14ac:dyDescent="0.25">
      <c r="A10">
        <v>7</v>
      </c>
      <c r="B10" t="s">
        <v>297</v>
      </c>
      <c r="C10">
        <v>8</v>
      </c>
      <c r="D10" t="s">
        <v>298</v>
      </c>
      <c r="E10" t="s">
        <v>299</v>
      </c>
      <c r="F10" t="s">
        <v>300</v>
      </c>
      <c r="G10" t="s">
        <v>328</v>
      </c>
      <c r="H10" t="s">
        <v>302</v>
      </c>
      <c r="I10" t="s">
        <v>303</v>
      </c>
      <c r="J10" t="s">
        <v>300</v>
      </c>
      <c r="K10" t="s">
        <v>329</v>
      </c>
      <c r="L10" t="s">
        <v>305</v>
      </c>
      <c r="M10" t="s">
        <v>306</v>
      </c>
      <c r="N10" t="s">
        <v>300</v>
      </c>
      <c r="O10" t="s">
        <v>1102</v>
      </c>
      <c r="P10" t="s">
        <v>300</v>
      </c>
      <c r="Q10" t="s">
        <v>307</v>
      </c>
      <c r="R10" t="s">
        <v>300</v>
      </c>
      <c r="S10" t="s">
        <v>309</v>
      </c>
      <c r="T10" t="str">
        <f>IF(Table134568[[#This Row],[Pentecostés]]="","",""", """)</f>
        <v>", "</v>
      </c>
      <c r="U10" t="s">
        <v>313</v>
      </c>
      <c r="V10" t="str">
        <f>IF(Table134568[[#This Row],[Virgen]]="","",""", """)</f>
        <v>", "</v>
      </c>
      <c r="W10" t="s">
        <v>315</v>
      </c>
      <c r="X10" t="str">
        <f>IF(Table134568[[#This Row],[Niños]]="","",""", """)</f>
        <v/>
      </c>
      <c r="Z10" t="str">
        <f>IF(Table134568[[#This Row],[Laudes]]="","",""", """)</f>
        <v/>
      </c>
      <c r="AB10" t="str">
        <f>IF(Table134568[[#This Row],[Entrada]]="","",""", """)</f>
        <v/>
      </c>
      <c r="AD10" t="s">
        <v>310</v>
      </c>
      <c r="AE10" s="22"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311</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x14ac:dyDescent="0.25">
      <c r="A11">
        <v>8</v>
      </c>
      <c r="B11" t="s">
        <v>297</v>
      </c>
      <c r="C11">
        <v>9</v>
      </c>
      <c r="D11" t="s">
        <v>298</v>
      </c>
      <c r="E11" t="s">
        <v>299</v>
      </c>
      <c r="F11" t="s">
        <v>300</v>
      </c>
      <c r="G11" t="s">
        <v>330</v>
      </c>
      <c r="H11" t="s">
        <v>302</v>
      </c>
      <c r="I11" t="s">
        <v>303</v>
      </c>
      <c r="J11" t="s">
        <v>300</v>
      </c>
      <c r="K11" t="s">
        <v>331</v>
      </c>
      <c r="L11" t="s">
        <v>305</v>
      </c>
      <c r="M11" t="s">
        <v>306</v>
      </c>
      <c r="N11" t="s">
        <v>300</v>
      </c>
      <c r="O11" t="s">
        <v>1102</v>
      </c>
      <c r="P11" t="s">
        <v>300</v>
      </c>
      <c r="Q11" t="s">
        <v>307</v>
      </c>
      <c r="R11" t="s">
        <v>300</v>
      </c>
      <c r="S11" t="s">
        <v>309</v>
      </c>
      <c r="T11" t="str">
        <f>IF(Table134568[[#This Row],[Pentecostés]]="","",""", """)</f>
        <v>", "</v>
      </c>
      <c r="U11" t="s">
        <v>292</v>
      </c>
      <c r="V11" t="str">
        <f>IF(Table134568[[#This Row],[Virgen]]="","",""", """)</f>
        <v>", "</v>
      </c>
      <c r="W11" t="s">
        <v>321</v>
      </c>
      <c r="X11" t="str">
        <f>IF(Table134568[[#This Row],[Niños]]="","",""", """)</f>
        <v/>
      </c>
      <c r="Z11" t="str">
        <f>IF(Table134568[[#This Row],[Laudes]]="","",""", """)</f>
        <v/>
      </c>
      <c r="AB11" t="str">
        <f>IF(Table134568[[#This Row],[Entrada]]="","",""", """)</f>
        <v/>
      </c>
      <c r="AD11" t="s">
        <v>310</v>
      </c>
      <c r="AE11" s="22"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311</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x14ac:dyDescent="0.25">
      <c r="A12">
        <v>179</v>
      </c>
      <c r="B12" t="s">
        <v>297</v>
      </c>
      <c r="C12">
        <v>10</v>
      </c>
      <c r="D12" t="s">
        <v>298</v>
      </c>
      <c r="E12" t="s">
        <v>299</v>
      </c>
      <c r="F12" t="s">
        <v>300</v>
      </c>
      <c r="G12" s="6" t="s">
        <v>332</v>
      </c>
      <c r="H12" t="s">
        <v>302</v>
      </c>
      <c r="I12" t="s">
        <v>303</v>
      </c>
      <c r="J12" t="s">
        <v>300</v>
      </c>
      <c r="K12" t="s">
        <v>333</v>
      </c>
      <c r="L12" t="s">
        <v>305</v>
      </c>
      <c r="M12" t="s">
        <v>306</v>
      </c>
      <c r="N12" t="s">
        <v>300</v>
      </c>
      <c r="O12" s="7" t="s">
        <v>1101</v>
      </c>
      <c r="P12" t="s">
        <v>300</v>
      </c>
      <c r="Q12" t="s">
        <v>307</v>
      </c>
      <c r="R12" t="s">
        <v>300</v>
      </c>
      <c r="S12" t="s">
        <v>309</v>
      </c>
      <c r="T12" t="str">
        <f>IF(Table134568[[#This Row],[Pentecostés]]="","",""", """)</f>
        <v>", "</v>
      </c>
      <c r="U12" t="s">
        <v>314</v>
      </c>
      <c r="V12" t="str">
        <f>IF(Table134568[[#This Row],[Virgen]]="","",""", """)</f>
        <v>", "</v>
      </c>
      <c r="W12" t="s">
        <v>321</v>
      </c>
      <c r="X12" t="str">
        <f>IF(Table134568[[#This Row],[Niños]]="","",""", """)</f>
        <v/>
      </c>
      <c r="Z12" t="str">
        <f>IF(Table134568[[#This Row],[Laudes]]="","",""", """)</f>
        <v/>
      </c>
      <c r="AB12" t="str">
        <f>IF(Table134568[[#This Row],[Entrada]]="","",""", """)</f>
        <v/>
      </c>
      <c r="AD12" t="s">
        <v>310</v>
      </c>
      <c r="AE12" s="22"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311</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x14ac:dyDescent="0.25">
      <c r="A13">
        <v>9</v>
      </c>
      <c r="B13" t="s">
        <v>297</v>
      </c>
      <c r="C13">
        <v>11</v>
      </c>
      <c r="D13" t="s">
        <v>298</v>
      </c>
      <c r="E13" t="s">
        <v>299</v>
      </c>
      <c r="F13" t="s">
        <v>300</v>
      </c>
      <c r="G13" t="s">
        <v>334</v>
      </c>
      <c r="H13" t="s">
        <v>302</v>
      </c>
      <c r="I13" t="s">
        <v>303</v>
      </c>
      <c r="J13" t="s">
        <v>300</v>
      </c>
      <c r="K13" t="s">
        <v>335</v>
      </c>
      <c r="L13" t="s">
        <v>305</v>
      </c>
      <c r="M13" t="s">
        <v>306</v>
      </c>
      <c r="N13" t="s">
        <v>300</v>
      </c>
      <c r="O13" t="s">
        <v>1102</v>
      </c>
      <c r="P13" t="s">
        <v>300</v>
      </c>
      <c r="Q13" t="s">
        <v>307</v>
      </c>
      <c r="R13" t="s">
        <v>300</v>
      </c>
      <c r="S13" t="s">
        <v>282</v>
      </c>
      <c r="T13" t="str">
        <f>IF(Table134568[[#This Row],[Pentecostés]]="","",""", """)</f>
        <v/>
      </c>
      <c r="V13" t="str">
        <f>IF(Table134568[[#This Row],[Virgen]]="","",""", """)</f>
        <v/>
      </c>
      <c r="X13" t="str">
        <f>IF(Table134568[[#This Row],[Niños]]="","",""", """)</f>
        <v/>
      </c>
      <c r="Z13" t="str">
        <f>IF(Table134568[[#This Row],[Laudes]]="","",""", """)</f>
        <v/>
      </c>
      <c r="AB13" t="str">
        <f>IF(Table134568[[#This Row],[Entrada]]="","",""", """)</f>
        <v/>
      </c>
      <c r="AD13" t="s">
        <v>310</v>
      </c>
      <c r="AE13" s="22"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311</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x14ac:dyDescent="0.25">
      <c r="A14">
        <v>238</v>
      </c>
      <c r="B14" t="s">
        <v>297</v>
      </c>
      <c r="C14">
        <v>12</v>
      </c>
      <c r="D14" t="s">
        <v>298</v>
      </c>
      <c r="E14" t="s">
        <v>299</v>
      </c>
      <c r="F14" t="s">
        <v>300</v>
      </c>
      <c r="G14" t="s">
        <v>336</v>
      </c>
      <c r="H14" t="s">
        <v>302</v>
      </c>
      <c r="I14" t="s">
        <v>303</v>
      </c>
      <c r="J14" t="s">
        <v>300</v>
      </c>
      <c r="K14" t="s">
        <v>337</v>
      </c>
      <c r="L14" t="s">
        <v>305</v>
      </c>
      <c r="M14" t="s">
        <v>306</v>
      </c>
      <c r="N14" t="s">
        <v>300</v>
      </c>
      <c r="O14" s="4" t="s">
        <v>1100</v>
      </c>
      <c r="P14" t="s">
        <v>300</v>
      </c>
      <c r="Q14" t="s">
        <v>307</v>
      </c>
      <c r="R14" t="s">
        <v>300</v>
      </c>
      <c r="S14" t="s">
        <v>320</v>
      </c>
      <c r="T14" t="str">
        <f>IF(Table134568[[#This Row],[Pentecostés]]="","",""", """)</f>
        <v>", "</v>
      </c>
      <c r="U14" t="s">
        <v>1097</v>
      </c>
      <c r="V14" t="str">
        <f>IF(Table134568[[#This Row],[Virgen]]="","",""", """)</f>
        <v>", "</v>
      </c>
      <c r="W14" t="s">
        <v>321</v>
      </c>
      <c r="X14" t="str">
        <f>IF(Table134568[[#This Row],[Niños]]="","",""", """)</f>
        <v/>
      </c>
      <c r="Z14" t="str">
        <f>IF(Table134568[[#This Row],[Laudes]]="","",""", """)</f>
        <v/>
      </c>
      <c r="AB14" t="str">
        <f>IF(Table134568[[#This Row],[Entrada]]="","",""", """)</f>
        <v/>
      </c>
      <c r="AD14" t="s">
        <v>310</v>
      </c>
      <c r="AE14" s="22"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311</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x14ac:dyDescent="0.25">
      <c r="A15">
        <v>10</v>
      </c>
      <c r="B15" t="s">
        <v>297</v>
      </c>
      <c r="C15">
        <v>13</v>
      </c>
      <c r="D15" t="s">
        <v>298</v>
      </c>
      <c r="E15" t="s">
        <v>299</v>
      </c>
      <c r="F15" t="s">
        <v>300</v>
      </c>
      <c r="G15" t="s">
        <v>338</v>
      </c>
      <c r="H15" t="s">
        <v>302</v>
      </c>
      <c r="I15" t="s">
        <v>303</v>
      </c>
      <c r="J15" t="s">
        <v>300</v>
      </c>
      <c r="K15" t="s">
        <v>339</v>
      </c>
      <c r="L15" t="s">
        <v>305</v>
      </c>
      <c r="M15" t="s">
        <v>306</v>
      </c>
      <c r="N15" t="s">
        <v>300</v>
      </c>
      <c r="O15" t="s">
        <v>1102</v>
      </c>
      <c r="P15" t="s">
        <v>300</v>
      </c>
      <c r="Q15" t="s">
        <v>307</v>
      </c>
      <c r="R15" t="s">
        <v>300</v>
      </c>
      <c r="S15" t="s">
        <v>309</v>
      </c>
      <c r="T15" t="str">
        <f>IF(Table134568[[#This Row],[Pentecostés]]="","",""", """)</f>
        <v>", "</v>
      </c>
      <c r="U15" t="s">
        <v>321</v>
      </c>
      <c r="V15" t="str">
        <f>IF(Table134568[[#This Row],[Virgen]]="","",""", """)</f>
        <v/>
      </c>
      <c r="X15" t="str">
        <f>IF(Table134568[[#This Row],[Niños]]="","",""", """)</f>
        <v/>
      </c>
      <c r="Z15" t="str">
        <f>IF(Table134568[[#This Row],[Laudes]]="","",""", """)</f>
        <v/>
      </c>
      <c r="AB15" t="str">
        <f>IF(Table134568[[#This Row],[Entrada]]="","",""", """)</f>
        <v/>
      </c>
      <c r="AD15" t="s">
        <v>310</v>
      </c>
      <c r="AE15" s="22"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311</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x14ac:dyDescent="0.25">
      <c r="A16">
        <v>11</v>
      </c>
      <c r="B16" t="s">
        <v>297</v>
      </c>
      <c r="C16">
        <v>14</v>
      </c>
      <c r="D16" t="s">
        <v>298</v>
      </c>
      <c r="E16" t="s">
        <v>299</v>
      </c>
      <c r="F16" t="s">
        <v>300</v>
      </c>
      <c r="G16" t="s">
        <v>340</v>
      </c>
      <c r="H16" t="s">
        <v>302</v>
      </c>
      <c r="I16" t="s">
        <v>303</v>
      </c>
      <c r="J16" t="s">
        <v>300</v>
      </c>
      <c r="K16" t="s">
        <v>341</v>
      </c>
      <c r="L16" t="s">
        <v>305</v>
      </c>
      <c r="M16" t="s">
        <v>306</v>
      </c>
      <c r="N16" t="s">
        <v>300</v>
      </c>
      <c r="O16" t="s">
        <v>1102</v>
      </c>
      <c r="P16" t="s">
        <v>300</v>
      </c>
      <c r="Q16" t="s">
        <v>307</v>
      </c>
      <c r="R16" t="s">
        <v>300</v>
      </c>
      <c r="S16" t="s">
        <v>342</v>
      </c>
      <c r="T16" t="str">
        <f>IF(Table134568[[#This Row],[Pentecostés]]="","",""", """)</f>
        <v>", "</v>
      </c>
      <c r="U16" t="s">
        <v>288</v>
      </c>
      <c r="V16" t="str">
        <f>IF(Table134568[[#This Row],[Virgen]]="","",""", """)</f>
        <v/>
      </c>
      <c r="X16" t="str">
        <f>IF(Table134568[[#This Row],[Niños]]="","",""", """)</f>
        <v/>
      </c>
      <c r="Z16" t="str">
        <f>IF(Table134568[[#This Row],[Laudes]]="","",""", """)</f>
        <v/>
      </c>
      <c r="AB16" t="str">
        <f>IF(Table134568[[#This Row],[Entrada]]="","",""", """)</f>
        <v/>
      </c>
      <c r="AD16" t="s">
        <v>310</v>
      </c>
      <c r="AE16" s="22"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311</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x14ac:dyDescent="0.25">
      <c r="A17">
        <v>12</v>
      </c>
      <c r="B17" t="s">
        <v>297</v>
      </c>
      <c r="C17">
        <v>15</v>
      </c>
      <c r="D17" t="s">
        <v>298</v>
      </c>
      <c r="E17" t="s">
        <v>299</v>
      </c>
      <c r="F17" t="s">
        <v>300</v>
      </c>
      <c r="G17" t="s">
        <v>343</v>
      </c>
      <c r="H17" t="s">
        <v>302</v>
      </c>
      <c r="I17" t="s">
        <v>303</v>
      </c>
      <c r="J17" t="s">
        <v>300</v>
      </c>
      <c r="K17" t="s">
        <v>124</v>
      </c>
      <c r="L17" t="s">
        <v>305</v>
      </c>
      <c r="M17" t="s">
        <v>306</v>
      </c>
      <c r="N17" t="s">
        <v>300</v>
      </c>
      <c r="O17" t="s">
        <v>1102</v>
      </c>
      <c r="P17" t="s">
        <v>300</v>
      </c>
      <c r="Q17" t="s">
        <v>307</v>
      </c>
      <c r="R17" t="s">
        <v>300</v>
      </c>
      <c r="S17" t="s">
        <v>344</v>
      </c>
      <c r="T17" t="str">
        <f>IF(Table134568[[#This Row],[Pentecostés]]="","",""", """)</f>
        <v>", "</v>
      </c>
      <c r="U17" t="s">
        <v>342</v>
      </c>
      <c r="V17" t="str">
        <f>IF(Table134568[[#This Row],[Virgen]]="","",""", """)</f>
        <v>", "</v>
      </c>
      <c r="W17" t="s">
        <v>345</v>
      </c>
      <c r="X17" t="str">
        <f>IF(Table134568[[#This Row],[Niños]]="","",""", """)</f>
        <v/>
      </c>
      <c r="Z17" t="str">
        <f>IF(Table134568[[#This Row],[Laudes]]="","",""", """)</f>
        <v/>
      </c>
      <c r="AB17" t="str">
        <f>IF(Table134568[[#This Row],[Entrada]]="","",""", """)</f>
        <v/>
      </c>
      <c r="AD17" t="s">
        <v>310</v>
      </c>
      <c r="AE17" s="22"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311</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x14ac:dyDescent="0.25">
      <c r="A18">
        <v>180</v>
      </c>
      <c r="B18" t="s">
        <v>297</v>
      </c>
      <c r="C18">
        <v>16</v>
      </c>
      <c r="D18" t="s">
        <v>298</v>
      </c>
      <c r="E18" t="s">
        <v>299</v>
      </c>
      <c r="F18" t="s">
        <v>300</v>
      </c>
      <c r="G18" t="s">
        <v>346</v>
      </c>
      <c r="H18" t="s">
        <v>302</v>
      </c>
      <c r="I18" t="s">
        <v>303</v>
      </c>
      <c r="J18" t="s">
        <v>300</v>
      </c>
      <c r="K18" t="s">
        <v>347</v>
      </c>
      <c r="L18" t="s">
        <v>305</v>
      </c>
      <c r="M18" t="s">
        <v>306</v>
      </c>
      <c r="N18" t="s">
        <v>300</v>
      </c>
      <c r="O18" s="7" t="s">
        <v>1101</v>
      </c>
      <c r="P18" t="s">
        <v>300</v>
      </c>
      <c r="Q18" t="s">
        <v>307</v>
      </c>
      <c r="R18" t="s">
        <v>300</v>
      </c>
      <c r="S18" t="s">
        <v>282</v>
      </c>
      <c r="T18" t="str">
        <f>IF(Table134568[[#This Row],[Pentecostés]]="","",""", """)</f>
        <v/>
      </c>
      <c r="V18" t="str">
        <f>IF(Table134568[[#This Row],[Virgen]]="","",""", """)</f>
        <v/>
      </c>
      <c r="X18" t="str">
        <f>IF(Table134568[[#This Row],[Niños]]="","",""", """)</f>
        <v/>
      </c>
      <c r="Z18" t="str">
        <f>IF(Table134568[[#This Row],[Laudes]]="","",""", """)</f>
        <v/>
      </c>
      <c r="AB18" t="str">
        <f>IF(Table134568[[#This Row],[Entrada]]="","",""", """)</f>
        <v/>
      </c>
      <c r="AD18" t="s">
        <v>310</v>
      </c>
      <c r="AE18" s="22"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311</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x14ac:dyDescent="0.25">
      <c r="A19">
        <v>181</v>
      </c>
      <c r="B19" t="s">
        <v>297</v>
      </c>
      <c r="C19">
        <v>17</v>
      </c>
      <c r="D19" t="s">
        <v>298</v>
      </c>
      <c r="E19" t="s">
        <v>299</v>
      </c>
      <c r="F19" t="s">
        <v>300</v>
      </c>
      <c r="G19" t="s">
        <v>2165</v>
      </c>
      <c r="H19" t="s">
        <v>302</v>
      </c>
      <c r="I19" t="s">
        <v>303</v>
      </c>
      <c r="J19" t="s">
        <v>300</v>
      </c>
      <c r="K19" t="s">
        <v>348</v>
      </c>
      <c r="L19" t="s">
        <v>305</v>
      </c>
      <c r="M19" t="s">
        <v>306</v>
      </c>
      <c r="N19" t="s">
        <v>300</v>
      </c>
      <c r="O19" s="7" t="s">
        <v>1101</v>
      </c>
      <c r="P19" t="s">
        <v>300</v>
      </c>
      <c r="Q19" t="s">
        <v>307</v>
      </c>
      <c r="R19" t="s">
        <v>300</v>
      </c>
      <c r="S19" t="s">
        <v>282</v>
      </c>
      <c r="T19" t="str">
        <f>IF(Table134568[[#This Row],[Pentecostés]]="","",""", """)</f>
        <v>", "</v>
      </c>
      <c r="U19" t="s">
        <v>1097</v>
      </c>
      <c r="V19" t="str">
        <f>IF(Table134568[[#This Row],[Virgen]]="","",""", """)</f>
        <v>", "</v>
      </c>
      <c r="W19" t="s">
        <v>314</v>
      </c>
      <c r="X19" t="str">
        <f>IF(Table134568[[#This Row],[Niños]]="","",""", """)</f>
        <v>", "</v>
      </c>
      <c r="Y19" t="s">
        <v>321</v>
      </c>
      <c r="Z19" t="str">
        <f>IF(Table134568[[#This Row],[Laudes]]="","",""", """)</f>
        <v/>
      </c>
      <c r="AB19" t="str">
        <f>IF(Table134568[[#This Row],[Entrada]]="","",""", """)</f>
        <v/>
      </c>
      <c r="AD19" t="s">
        <v>310</v>
      </c>
      <c r="AE19" s="22"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311</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x14ac:dyDescent="0.25">
      <c r="A20">
        <v>13</v>
      </c>
      <c r="B20" t="s">
        <v>297</v>
      </c>
      <c r="C20">
        <v>18</v>
      </c>
      <c r="D20" t="s">
        <v>298</v>
      </c>
      <c r="E20" t="s">
        <v>299</v>
      </c>
      <c r="F20" t="s">
        <v>300</v>
      </c>
      <c r="G20" t="s">
        <v>349</v>
      </c>
      <c r="H20" t="s">
        <v>302</v>
      </c>
      <c r="I20" t="s">
        <v>303</v>
      </c>
      <c r="J20" t="s">
        <v>300</v>
      </c>
      <c r="K20" t="s">
        <v>350</v>
      </c>
      <c r="L20" t="s">
        <v>305</v>
      </c>
      <c r="M20" t="s">
        <v>306</v>
      </c>
      <c r="N20" t="s">
        <v>300</v>
      </c>
      <c r="O20" t="s">
        <v>1102</v>
      </c>
      <c r="P20" t="s">
        <v>300</v>
      </c>
      <c r="Q20" t="s">
        <v>307</v>
      </c>
      <c r="R20" t="s">
        <v>300</v>
      </c>
      <c r="S20" t="s">
        <v>282</v>
      </c>
      <c r="T20" t="str">
        <f>IF(Table134568[[#This Row],[Pentecostés]]="","",""", """)</f>
        <v>", "</v>
      </c>
      <c r="U20" t="s">
        <v>288</v>
      </c>
      <c r="V20" t="str">
        <f>IF(Table134568[[#This Row],[Virgen]]="","",""", """)</f>
        <v>", "</v>
      </c>
      <c r="W20" t="s">
        <v>351</v>
      </c>
      <c r="X20" t="str">
        <f>IF(Table134568[[#This Row],[Niños]]="","",""", """)</f>
        <v>", "</v>
      </c>
      <c r="Y20" t="s">
        <v>321</v>
      </c>
      <c r="Z20" t="str">
        <f>IF(Table134568[[#This Row],[Laudes]]="","",""", """)</f>
        <v/>
      </c>
      <c r="AB20" t="str">
        <f>IF(Table134568[[#This Row],[Entrada]]="","",""", """)</f>
        <v/>
      </c>
      <c r="AD20" t="s">
        <v>310</v>
      </c>
      <c r="AE20" s="22"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311</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x14ac:dyDescent="0.25">
      <c r="A21">
        <v>14</v>
      </c>
      <c r="B21" t="s">
        <v>297</v>
      </c>
      <c r="C21">
        <v>19</v>
      </c>
      <c r="D21" t="s">
        <v>298</v>
      </c>
      <c r="E21" t="s">
        <v>299</v>
      </c>
      <c r="F21" t="s">
        <v>300</v>
      </c>
      <c r="G21" t="s">
        <v>352</v>
      </c>
      <c r="H21" t="s">
        <v>302</v>
      </c>
      <c r="I21" t="s">
        <v>303</v>
      </c>
      <c r="J21" t="s">
        <v>300</v>
      </c>
      <c r="K21" t="s">
        <v>353</v>
      </c>
      <c r="L21" t="s">
        <v>305</v>
      </c>
      <c r="M21" t="s">
        <v>306</v>
      </c>
      <c r="N21" t="s">
        <v>300</v>
      </c>
      <c r="O21" t="s">
        <v>1102</v>
      </c>
      <c r="P21" t="s">
        <v>300</v>
      </c>
      <c r="Q21" t="s">
        <v>307</v>
      </c>
      <c r="R21" t="s">
        <v>300</v>
      </c>
      <c r="S21" t="s">
        <v>309</v>
      </c>
      <c r="T21" t="str">
        <f>IF(Table134568[[#This Row],[Pentecostés]]="","",""", """)</f>
        <v>", "</v>
      </c>
      <c r="U21" t="s">
        <v>313</v>
      </c>
      <c r="V21" t="str">
        <f>IF(Table134568[[#This Row],[Virgen]]="","",""", """)</f>
        <v>", "</v>
      </c>
      <c r="W21" t="s">
        <v>315</v>
      </c>
      <c r="X21" t="str">
        <f>IF(Table134568[[#This Row],[Niños]]="","",""", """)</f>
        <v/>
      </c>
      <c r="Z21" t="str">
        <f>IF(Table134568[[#This Row],[Laudes]]="","",""", """)</f>
        <v/>
      </c>
      <c r="AB21" t="str">
        <f>IF(Table134568[[#This Row],[Entrada]]="","",""", """)</f>
        <v/>
      </c>
      <c r="AD21" t="s">
        <v>310</v>
      </c>
      <c r="AE21" s="22"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311</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x14ac:dyDescent="0.25">
      <c r="A22">
        <v>15</v>
      </c>
      <c r="B22" t="s">
        <v>297</v>
      </c>
      <c r="C22">
        <v>20</v>
      </c>
      <c r="D22" t="s">
        <v>298</v>
      </c>
      <c r="E22" t="s">
        <v>299</v>
      </c>
      <c r="F22" t="s">
        <v>300</v>
      </c>
      <c r="G22" t="s">
        <v>354</v>
      </c>
      <c r="H22" t="s">
        <v>302</v>
      </c>
      <c r="I22" t="s">
        <v>303</v>
      </c>
      <c r="J22" t="s">
        <v>300</v>
      </c>
      <c r="K22" t="s">
        <v>128</v>
      </c>
      <c r="L22" t="s">
        <v>305</v>
      </c>
      <c r="M22" t="s">
        <v>306</v>
      </c>
      <c r="N22" t="s">
        <v>300</v>
      </c>
      <c r="O22" t="s">
        <v>1102</v>
      </c>
      <c r="P22" t="s">
        <v>300</v>
      </c>
      <c r="Q22" t="s">
        <v>307</v>
      </c>
      <c r="R22" t="s">
        <v>300</v>
      </c>
      <c r="S22" t="s">
        <v>292</v>
      </c>
      <c r="T22" t="str">
        <f>IF(Table134568[[#This Row],[Pentecostés]]="","",""", """)</f>
        <v>", "</v>
      </c>
      <c r="U22" t="s">
        <v>321</v>
      </c>
      <c r="V22" t="str">
        <f>IF(Table134568[[#This Row],[Virgen]]="","",""", """)</f>
        <v/>
      </c>
      <c r="X22" t="str">
        <f>IF(Table134568[[#This Row],[Niños]]="","",""", """)</f>
        <v/>
      </c>
      <c r="Z22" t="str">
        <f>IF(Table134568[[#This Row],[Laudes]]="","",""", """)</f>
        <v/>
      </c>
      <c r="AB22" t="str">
        <f>IF(Table134568[[#This Row],[Entrada]]="","",""", """)</f>
        <v/>
      </c>
      <c r="AD22" t="s">
        <v>310</v>
      </c>
      <c r="AE22" s="22"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311</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x14ac:dyDescent="0.25">
      <c r="A23">
        <v>16</v>
      </c>
      <c r="B23" t="s">
        <v>297</v>
      </c>
      <c r="C23">
        <v>21</v>
      </c>
      <c r="D23" t="s">
        <v>298</v>
      </c>
      <c r="E23" t="s">
        <v>299</v>
      </c>
      <c r="F23" t="s">
        <v>300</v>
      </c>
      <c r="G23" t="s">
        <v>355</v>
      </c>
      <c r="H23" t="s">
        <v>302</v>
      </c>
      <c r="I23" t="s">
        <v>303</v>
      </c>
      <c r="J23" t="s">
        <v>300</v>
      </c>
      <c r="K23" t="s">
        <v>356</v>
      </c>
      <c r="L23" t="s">
        <v>305</v>
      </c>
      <c r="M23" t="s">
        <v>306</v>
      </c>
      <c r="N23" t="s">
        <v>300</v>
      </c>
      <c r="O23" t="s">
        <v>1102</v>
      </c>
      <c r="P23" t="s">
        <v>300</v>
      </c>
      <c r="Q23" t="s">
        <v>307</v>
      </c>
      <c r="R23" t="s">
        <v>300</v>
      </c>
      <c r="S23" t="s">
        <v>292</v>
      </c>
      <c r="T23" t="str">
        <f>IF(Table134568[[#This Row],[Pentecostés]]="","",""", """)</f>
        <v>", "</v>
      </c>
      <c r="U23" t="s">
        <v>315</v>
      </c>
      <c r="V23" t="str">
        <f>IF(Table134568[[#This Row],[Virgen]]="","",""", """)</f>
        <v/>
      </c>
      <c r="X23" t="str">
        <f>IF(Table134568[[#This Row],[Niños]]="","",""", """)</f>
        <v/>
      </c>
      <c r="Z23" t="str">
        <f>IF(Table134568[[#This Row],[Laudes]]="","",""", """)</f>
        <v/>
      </c>
      <c r="AB23" t="str">
        <f>IF(Table134568[[#This Row],[Entrada]]="","",""", """)</f>
        <v/>
      </c>
      <c r="AD23" t="s">
        <v>310</v>
      </c>
      <c r="AE23" s="22"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311</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x14ac:dyDescent="0.25">
      <c r="A24">
        <v>17</v>
      </c>
      <c r="B24" t="s">
        <v>297</v>
      </c>
      <c r="C24">
        <v>22</v>
      </c>
      <c r="D24" t="s">
        <v>298</v>
      </c>
      <c r="E24" t="s">
        <v>299</v>
      </c>
      <c r="F24" t="s">
        <v>300</v>
      </c>
      <c r="G24" t="s">
        <v>357</v>
      </c>
      <c r="H24" t="s">
        <v>302</v>
      </c>
      <c r="I24" t="s">
        <v>303</v>
      </c>
      <c r="J24" t="s">
        <v>300</v>
      </c>
      <c r="K24" t="s">
        <v>358</v>
      </c>
      <c r="L24" t="s">
        <v>305</v>
      </c>
      <c r="M24" t="s">
        <v>306</v>
      </c>
      <c r="N24" t="s">
        <v>300</v>
      </c>
      <c r="O24" t="s">
        <v>1102</v>
      </c>
      <c r="P24" t="s">
        <v>300</v>
      </c>
      <c r="Q24" t="s">
        <v>307</v>
      </c>
      <c r="R24" t="s">
        <v>300</v>
      </c>
      <c r="S24" t="s">
        <v>320</v>
      </c>
      <c r="T24" t="str">
        <f>IF(Table134568[[#This Row],[Pentecostés]]="","",""", """)</f>
        <v>", "</v>
      </c>
      <c r="U24" t="s">
        <v>1097</v>
      </c>
      <c r="V24" t="str">
        <f>IF(Table134568[[#This Row],[Virgen]]="","",""", """)</f>
        <v>", "</v>
      </c>
      <c r="W24" t="s">
        <v>321</v>
      </c>
      <c r="X24" t="str">
        <f>IF(Table134568[[#This Row],[Niños]]="","",""", """)</f>
        <v/>
      </c>
      <c r="Z24" t="str">
        <f>IF(Table134568[[#This Row],[Laudes]]="","",""", """)</f>
        <v/>
      </c>
      <c r="AB24" t="str">
        <f>IF(Table134568[[#This Row],[Entrada]]="","",""", """)</f>
        <v/>
      </c>
      <c r="AD24" t="s">
        <v>310</v>
      </c>
      <c r="AE24" s="22"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311</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x14ac:dyDescent="0.25">
      <c r="A25">
        <v>18</v>
      </c>
      <c r="B25" t="s">
        <v>297</v>
      </c>
      <c r="C25">
        <v>23</v>
      </c>
      <c r="D25" t="s">
        <v>298</v>
      </c>
      <c r="E25" t="s">
        <v>299</v>
      </c>
      <c r="F25" t="s">
        <v>300</v>
      </c>
      <c r="G25" t="s">
        <v>359</v>
      </c>
      <c r="H25" t="s">
        <v>302</v>
      </c>
      <c r="I25" t="s">
        <v>303</v>
      </c>
      <c r="J25" t="s">
        <v>300</v>
      </c>
      <c r="K25" t="s">
        <v>360</v>
      </c>
      <c r="L25" t="s">
        <v>305</v>
      </c>
      <c r="M25" t="s">
        <v>306</v>
      </c>
      <c r="N25" t="s">
        <v>300</v>
      </c>
      <c r="O25" t="s">
        <v>1102</v>
      </c>
      <c r="P25" t="s">
        <v>300</v>
      </c>
      <c r="Q25" t="s">
        <v>307</v>
      </c>
      <c r="R25" t="s">
        <v>300</v>
      </c>
      <c r="S25" t="s">
        <v>320</v>
      </c>
      <c r="T25" t="str">
        <f>IF(Table134568[[#This Row],[Pentecostés]]="","",""", """)</f>
        <v/>
      </c>
      <c r="V25" t="str">
        <f>IF(Table134568[[#This Row],[Virgen]]="","",""", """)</f>
        <v/>
      </c>
      <c r="X25" t="str">
        <f>IF(Table134568[[#This Row],[Niños]]="","",""", """)</f>
        <v/>
      </c>
      <c r="Z25" t="str">
        <f>IF(Table134568[[#This Row],[Laudes]]="","",""", """)</f>
        <v/>
      </c>
      <c r="AB25" t="str">
        <f>IF(Table134568[[#This Row],[Entrada]]="","",""", """)</f>
        <v/>
      </c>
      <c r="AD25" t="s">
        <v>310</v>
      </c>
      <c r="AE25" s="22"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311</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x14ac:dyDescent="0.25">
      <c r="A26">
        <v>182</v>
      </c>
      <c r="B26" t="s">
        <v>297</v>
      </c>
      <c r="C26">
        <v>24</v>
      </c>
      <c r="D26" t="s">
        <v>298</v>
      </c>
      <c r="E26" t="s">
        <v>299</v>
      </c>
      <c r="F26" t="s">
        <v>300</v>
      </c>
      <c r="G26" t="s">
        <v>361</v>
      </c>
      <c r="H26" t="s">
        <v>302</v>
      </c>
      <c r="I26" t="s">
        <v>303</v>
      </c>
      <c r="J26" t="s">
        <v>300</v>
      </c>
      <c r="K26" t="s">
        <v>362</v>
      </c>
      <c r="L26" t="s">
        <v>305</v>
      </c>
      <c r="M26" t="s">
        <v>306</v>
      </c>
      <c r="N26" t="s">
        <v>300</v>
      </c>
      <c r="O26" s="7" t="s">
        <v>1101</v>
      </c>
      <c r="P26" t="s">
        <v>300</v>
      </c>
      <c r="Q26" t="s">
        <v>307</v>
      </c>
      <c r="R26" t="s">
        <v>300</v>
      </c>
      <c r="S26" t="s">
        <v>282</v>
      </c>
      <c r="T26" t="str">
        <f>IF(Table134568[[#This Row],[Pentecostés]]="","",""", """)</f>
        <v>", "</v>
      </c>
      <c r="U26" t="s">
        <v>288</v>
      </c>
      <c r="V26" t="str">
        <f>IF(Table134568[[#This Row],[Virgen]]="","",""", """)</f>
        <v>", "</v>
      </c>
      <c r="W26" t="s">
        <v>2209</v>
      </c>
      <c r="X26" t="str">
        <f>IF(Table134568[[#This Row],[Niños]]="","",""", """)</f>
        <v>", "</v>
      </c>
      <c r="Y26" t="s">
        <v>321</v>
      </c>
      <c r="Z26" t="str">
        <f>IF(Table134568[[#This Row],[Laudes]]="","",""", """)</f>
        <v/>
      </c>
      <c r="AB26" t="str">
        <f>IF(Table134568[[#This Row],[Entrada]]="","",""", """)</f>
        <v/>
      </c>
      <c r="AD26" t="s">
        <v>310</v>
      </c>
      <c r="AE26" s="22"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311</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x14ac:dyDescent="0.25">
      <c r="A27">
        <v>19</v>
      </c>
      <c r="B27" t="s">
        <v>297</v>
      </c>
      <c r="C27">
        <v>25</v>
      </c>
      <c r="D27" t="s">
        <v>298</v>
      </c>
      <c r="E27" t="s">
        <v>299</v>
      </c>
      <c r="F27" t="s">
        <v>300</v>
      </c>
      <c r="G27" t="s">
        <v>363</v>
      </c>
      <c r="H27" t="s">
        <v>302</v>
      </c>
      <c r="I27" t="s">
        <v>303</v>
      </c>
      <c r="J27" t="s">
        <v>300</v>
      </c>
      <c r="K27" t="s">
        <v>364</v>
      </c>
      <c r="L27" t="s">
        <v>305</v>
      </c>
      <c r="M27" t="s">
        <v>306</v>
      </c>
      <c r="N27" t="s">
        <v>300</v>
      </c>
      <c r="O27" t="s">
        <v>1102</v>
      </c>
      <c r="P27" t="s">
        <v>300</v>
      </c>
      <c r="Q27" t="s">
        <v>307</v>
      </c>
      <c r="R27" t="s">
        <v>300</v>
      </c>
      <c r="S27" t="s">
        <v>282</v>
      </c>
      <c r="T27" t="str">
        <f>IF(Table134568[[#This Row],[Pentecostés]]="","",""", """)</f>
        <v>", "</v>
      </c>
      <c r="U27" t="s">
        <v>284</v>
      </c>
      <c r="V27" t="str">
        <f>IF(Table134568[[#This Row],[Virgen]]="","",""", """)</f>
        <v>", "</v>
      </c>
      <c r="W27" t="s">
        <v>313</v>
      </c>
      <c r="X27" t="str">
        <f>IF(Table134568[[#This Row],[Niños]]="","",""", """)</f>
        <v/>
      </c>
      <c r="Z27" t="str">
        <f>IF(Table134568[[#This Row],[Laudes]]="","",""", """)</f>
        <v/>
      </c>
      <c r="AB27" t="str">
        <f>IF(Table134568[[#This Row],[Entrada]]="","",""", """)</f>
        <v/>
      </c>
      <c r="AD27" t="s">
        <v>310</v>
      </c>
      <c r="AE27" s="22"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311</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x14ac:dyDescent="0.25">
      <c r="A28">
        <v>20</v>
      </c>
      <c r="B28" t="s">
        <v>297</v>
      </c>
      <c r="C28">
        <v>26</v>
      </c>
      <c r="D28" t="s">
        <v>298</v>
      </c>
      <c r="E28" t="s">
        <v>299</v>
      </c>
      <c r="F28" t="s">
        <v>300</v>
      </c>
      <c r="G28" t="s">
        <v>365</v>
      </c>
      <c r="H28" t="s">
        <v>302</v>
      </c>
      <c r="I28" t="s">
        <v>303</v>
      </c>
      <c r="J28" t="s">
        <v>300</v>
      </c>
      <c r="K28" t="s">
        <v>366</v>
      </c>
      <c r="L28" t="s">
        <v>305</v>
      </c>
      <c r="M28" t="s">
        <v>306</v>
      </c>
      <c r="N28" t="s">
        <v>300</v>
      </c>
      <c r="O28" t="s">
        <v>1102</v>
      </c>
      <c r="P28" t="s">
        <v>300</v>
      </c>
      <c r="Q28" t="s">
        <v>307</v>
      </c>
      <c r="R28" t="s">
        <v>300</v>
      </c>
      <c r="S28" t="s">
        <v>286</v>
      </c>
      <c r="T28" t="str">
        <f>IF(Table134568[[#This Row],[Pentecostés]]="","",""", """)</f>
        <v>", "</v>
      </c>
      <c r="U28" t="s">
        <v>315</v>
      </c>
      <c r="V28" t="str">
        <f>IF(Table134568[[#This Row],[Virgen]]="","",""", """)</f>
        <v/>
      </c>
      <c r="X28" t="str">
        <f>IF(Table134568[[#This Row],[Niños]]="","",""", """)</f>
        <v/>
      </c>
      <c r="Z28" t="str">
        <f>IF(Table134568[[#This Row],[Laudes]]="","",""", """)</f>
        <v/>
      </c>
      <c r="AB28" t="str">
        <f>IF(Table134568[[#This Row],[Entrada]]="","",""", """)</f>
        <v/>
      </c>
      <c r="AD28" t="s">
        <v>310</v>
      </c>
      <c r="AE28" s="22"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311</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x14ac:dyDescent="0.25">
      <c r="A29">
        <v>21</v>
      </c>
      <c r="B29" t="s">
        <v>297</v>
      </c>
      <c r="C29">
        <v>27</v>
      </c>
      <c r="D29" t="s">
        <v>298</v>
      </c>
      <c r="E29" t="s">
        <v>299</v>
      </c>
      <c r="F29" t="s">
        <v>300</v>
      </c>
      <c r="G29" t="s">
        <v>367</v>
      </c>
      <c r="H29" t="s">
        <v>302</v>
      </c>
      <c r="I29" t="s">
        <v>303</v>
      </c>
      <c r="J29" t="s">
        <v>300</v>
      </c>
      <c r="K29" t="s">
        <v>368</v>
      </c>
      <c r="L29" t="s">
        <v>305</v>
      </c>
      <c r="M29" t="s">
        <v>306</v>
      </c>
      <c r="N29" t="s">
        <v>300</v>
      </c>
      <c r="O29" t="s">
        <v>1102</v>
      </c>
      <c r="P29" t="s">
        <v>300</v>
      </c>
      <c r="Q29" t="s">
        <v>307</v>
      </c>
      <c r="R29" t="s">
        <v>300</v>
      </c>
      <c r="S29" t="s">
        <v>286</v>
      </c>
      <c r="T29" t="str">
        <f>IF(Table134568[[#This Row],[Pentecostés]]="","",""", """)</f>
        <v>", "</v>
      </c>
      <c r="U29" t="s">
        <v>314</v>
      </c>
      <c r="V29" t="str">
        <f>IF(Table134568[[#This Row],[Virgen]]="","",""", """)</f>
        <v>", "</v>
      </c>
      <c r="W29" t="s">
        <v>315</v>
      </c>
      <c r="X29" t="str">
        <f>IF(Table134568[[#This Row],[Niños]]="","",""", """)</f>
        <v/>
      </c>
      <c r="Z29" t="str">
        <f>IF(Table134568[[#This Row],[Laudes]]="","",""", """)</f>
        <v/>
      </c>
      <c r="AB29" t="str">
        <f>IF(Table134568[[#This Row],[Entrada]]="","",""", """)</f>
        <v/>
      </c>
      <c r="AD29" t="s">
        <v>310</v>
      </c>
      <c r="AE29" s="22"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311</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x14ac:dyDescent="0.25">
      <c r="A30">
        <v>22</v>
      </c>
      <c r="B30" t="s">
        <v>297</v>
      </c>
      <c r="C30">
        <v>28</v>
      </c>
      <c r="D30" t="s">
        <v>298</v>
      </c>
      <c r="E30" t="s">
        <v>299</v>
      </c>
      <c r="F30" t="s">
        <v>300</v>
      </c>
      <c r="G30" t="s">
        <v>369</v>
      </c>
      <c r="H30" t="s">
        <v>302</v>
      </c>
      <c r="I30" t="s">
        <v>303</v>
      </c>
      <c r="J30" t="s">
        <v>300</v>
      </c>
      <c r="K30" t="s">
        <v>370</v>
      </c>
      <c r="L30" t="s">
        <v>305</v>
      </c>
      <c r="M30" t="s">
        <v>306</v>
      </c>
      <c r="N30" t="s">
        <v>300</v>
      </c>
      <c r="O30" t="s">
        <v>1102</v>
      </c>
      <c r="P30" t="s">
        <v>300</v>
      </c>
      <c r="Q30" t="s">
        <v>307</v>
      </c>
      <c r="R30" t="s">
        <v>300</v>
      </c>
      <c r="S30" t="s">
        <v>320</v>
      </c>
      <c r="T30" t="str">
        <f>IF(Table134568[[#This Row],[Pentecostés]]="","",""", """)</f>
        <v>", "</v>
      </c>
      <c r="U30" t="s">
        <v>1097</v>
      </c>
      <c r="V30" t="str">
        <f>IF(Table134568[[#This Row],[Virgen]]="","",""", """)</f>
        <v>", "</v>
      </c>
      <c r="W30" t="s">
        <v>321</v>
      </c>
      <c r="X30" t="str">
        <f>IF(Table134568[[#This Row],[Niños]]="","",""", """)</f>
        <v/>
      </c>
      <c r="Z30" t="str">
        <f>IF(Table134568[[#This Row],[Laudes]]="","",""", """)</f>
        <v/>
      </c>
      <c r="AB30" t="str">
        <f>IF(Table134568[[#This Row],[Entrada]]="","",""", """)</f>
        <v/>
      </c>
      <c r="AD30" t="s">
        <v>310</v>
      </c>
      <c r="AE30" s="22"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311</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x14ac:dyDescent="0.25">
      <c r="A31">
        <v>23</v>
      </c>
      <c r="B31" t="s">
        <v>297</v>
      </c>
      <c r="C31">
        <v>29</v>
      </c>
      <c r="D31" t="s">
        <v>298</v>
      </c>
      <c r="E31" t="s">
        <v>299</v>
      </c>
      <c r="F31" t="s">
        <v>300</v>
      </c>
      <c r="G31" t="s">
        <v>371</v>
      </c>
      <c r="H31" t="s">
        <v>302</v>
      </c>
      <c r="I31" t="s">
        <v>303</v>
      </c>
      <c r="J31" t="s">
        <v>300</v>
      </c>
      <c r="K31" t="s">
        <v>372</v>
      </c>
      <c r="L31" t="s">
        <v>305</v>
      </c>
      <c r="M31" t="s">
        <v>306</v>
      </c>
      <c r="N31" t="s">
        <v>300</v>
      </c>
      <c r="O31" t="s">
        <v>1102</v>
      </c>
      <c r="P31" t="s">
        <v>300</v>
      </c>
      <c r="Q31" t="s">
        <v>307</v>
      </c>
      <c r="R31" t="s">
        <v>300</v>
      </c>
      <c r="S31" t="s">
        <v>351</v>
      </c>
      <c r="T31" t="str">
        <f>IF(Table134568[[#This Row],[Pentecostés]]="","",""", """)</f>
        <v>", "</v>
      </c>
      <c r="U31" t="s">
        <v>313</v>
      </c>
      <c r="V31" t="str">
        <f>IF(Table134568[[#This Row],[Virgen]]="","",""", """)</f>
        <v>", "</v>
      </c>
      <c r="W31" t="s">
        <v>314</v>
      </c>
      <c r="X31" t="str">
        <f>IF(Table134568[[#This Row],[Niños]]="","",""", """)</f>
        <v>", "</v>
      </c>
      <c r="Y31" t="s">
        <v>321</v>
      </c>
      <c r="Z31" t="str">
        <f>IF(Table134568[[#This Row],[Laudes]]="","",""", """)</f>
        <v/>
      </c>
      <c r="AB31" t="str">
        <f>IF(Table134568[[#This Row],[Entrada]]="","",""", """)</f>
        <v/>
      </c>
      <c r="AD31" t="s">
        <v>310</v>
      </c>
      <c r="AE31" s="22"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311</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x14ac:dyDescent="0.25">
      <c r="A32">
        <v>24</v>
      </c>
      <c r="B32" t="s">
        <v>297</v>
      </c>
      <c r="C32">
        <v>30</v>
      </c>
      <c r="D32" t="s">
        <v>298</v>
      </c>
      <c r="E32" t="s">
        <v>299</v>
      </c>
      <c r="F32" t="s">
        <v>300</v>
      </c>
      <c r="G32" t="s">
        <v>373</v>
      </c>
      <c r="H32" t="s">
        <v>302</v>
      </c>
      <c r="I32" t="s">
        <v>303</v>
      </c>
      <c r="J32" t="s">
        <v>300</v>
      </c>
      <c r="K32" t="s">
        <v>374</v>
      </c>
      <c r="L32" t="s">
        <v>305</v>
      </c>
      <c r="M32" t="s">
        <v>306</v>
      </c>
      <c r="N32" t="s">
        <v>300</v>
      </c>
      <c r="O32" t="s">
        <v>1102</v>
      </c>
      <c r="P32" t="s">
        <v>300</v>
      </c>
      <c r="Q32" t="s">
        <v>307</v>
      </c>
      <c r="R32" t="s">
        <v>300</v>
      </c>
      <c r="S32" t="s">
        <v>320</v>
      </c>
      <c r="T32" t="str">
        <f>IF(Table134568[[#This Row],[Pentecostés]]="","",""", """)</f>
        <v>", "</v>
      </c>
      <c r="U32" t="s">
        <v>1097</v>
      </c>
      <c r="V32" t="str">
        <f>IF(Table134568[[#This Row],[Virgen]]="","",""", """)</f>
        <v>", "</v>
      </c>
      <c r="W32" t="s">
        <v>321</v>
      </c>
      <c r="X32" t="str">
        <f>IF(Table134568[[#This Row],[Niños]]="","",""", """)</f>
        <v/>
      </c>
      <c r="Z32" t="str">
        <f>IF(Table134568[[#This Row],[Laudes]]="","",""", """)</f>
        <v/>
      </c>
      <c r="AB32" t="str">
        <f>IF(Table134568[[#This Row],[Entrada]]="","",""", """)</f>
        <v/>
      </c>
      <c r="AD32" t="s">
        <v>310</v>
      </c>
      <c r="AE32" s="22"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311</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x14ac:dyDescent="0.25">
      <c r="A33">
        <v>25</v>
      </c>
      <c r="B33" t="s">
        <v>297</v>
      </c>
      <c r="C33">
        <v>31</v>
      </c>
      <c r="D33" t="s">
        <v>298</v>
      </c>
      <c r="E33" t="s">
        <v>299</v>
      </c>
      <c r="F33" t="s">
        <v>300</v>
      </c>
      <c r="G33" t="s">
        <v>375</v>
      </c>
      <c r="H33" t="s">
        <v>302</v>
      </c>
      <c r="I33" t="s">
        <v>303</v>
      </c>
      <c r="J33" t="s">
        <v>300</v>
      </c>
      <c r="K33" t="s">
        <v>376</v>
      </c>
      <c r="L33" t="s">
        <v>305</v>
      </c>
      <c r="M33" t="s">
        <v>306</v>
      </c>
      <c r="N33" t="s">
        <v>300</v>
      </c>
      <c r="O33" t="s">
        <v>1102</v>
      </c>
      <c r="P33" t="s">
        <v>300</v>
      </c>
      <c r="Q33" t="s">
        <v>307</v>
      </c>
      <c r="R33" t="s">
        <v>300</v>
      </c>
      <c r="S33" t="s">
        <v>320</v>
      </c>
      <c r="T33" t="str">
        <f>IF(Table134568[[#This Row],[Pentecostés]]="","",""", """)</f>
        <v>", "</v>
      </c>
      <c r="U33" t="s">
        <v>1097</v>
      </c>
      <c r="V33" t="str">
        <f>IF(Table134568[[#This Row],[Virgen]]="","",""", """)</f>
        <v>", "</v>
      </c>
      <c r="W33" t="s">
        <v>321</v>
      </c>
      <c r="X33" t="str">
        <f>IF(Table134568[[#This Row],[Niños]]="","",""", """)</f>
        <v/>
      </c>
      <c r="Z33" t="str">
        <f>IF(Table134568[[#This Row],[Laudes]]="","",""", """)</f>
        <v/>
      </c>
      <c r="AB33" t="str">
        <f>IF(Table134568[[#This Row],[Entrada]]="","",""", """)</f>
        <v/>
      </c>
      <c r="AD33" t="s">
        <v>310</v>
      </c>
      <c r="AE33" s="22"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311</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x14ac:dyDescent="0.25">
      <c r="A34">
        <v>26</v>
      </c>
      <c r="B34" t="s">
        <v>297</v>
      </c>
      <c r="C34">
        <v>32</v>
      </c>
      <c r="D34" t="s">
        <v>298</v>
      </c>
      <c r="E34" t="s">
        <v>299</v>
      </c>
      <c r="F34" t="s">
        <v>300</v>
      </c>
      <c r="G34" t="s">
        <v>377</v>
      </c>
      <c r="H34" t="s">
        <v>302</v>
      </c>
      <c r="I34" t="s">
        <v>303</v>
      </c>
      <c r="J34" t="s">
        <v>300</v>
      </c>
      <c r="K34" t="s">
        <v>378</v>
      </c>
      <c r="L34" t="s">
        <v>305</v>
      </c>
      <c r="M34" t="s">
        <v>306</v>
      </c>
      <c r="N34" t="s">
        <v>300</v>
      </c>
      <c r="O34" t="s">
        <v>1102</v>
      </c>
      <c r="P34" t="s">
        <v>300</v>
      </c>
      <c r="Q34" t="s">
        <v>307</v>
      </c>
      <c r="R34" t="s">
        <v>300</v>
      </c>
      <c r="S34" t="s">
        <v>282</v>
      </c>
      <c r="T34" t="str">
        <f>IF(Table134568[[#This Row],[Pentecostés]]="","",""", """)</f>
        <v/>
      </c>
      <c r="V34" t="str">
        <f>IF(Table134568[[#This Row],[Virgen]]="","",""", """)</f>
        <v/>
      </c>
      <c r="X34" t="str">
        <f>IF(Table134568[[#This Row],[Niños]]="","",""", """)</f>
        <v/>
      </c>
      <c r="Z34" t="str">
        <f>IF(Table134568[[#This Row],[Laudes]]="","",""", """)</f>
        <v/>
      </c>
      <c r="AB34" t="str">
        <f>IF(Table134568[[#This Row],[Entrada]]="","",""", """)</f>
        <v/>
      </c>
      <c r="AD34" t="s">
        <v>310</v>
      </c>
      <c r="AE34" s="22"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311</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x14ac:dyDescent="0.25">
      <c r="A35">
        <v>183</v>
      </c>
      <c r="B35" t="s">
        <v>297</v>
      </c>
      <c r="C35">
        <v>33</v>
      </c>
      <c r="D35" t="s">
        <v>298</v>
      </c>
      <c r="E35" t="s">
        <v>299</v>
      </c>
      <c r="F35" t="s">
        <v>300</v>
      </c>
      <c r="G35" t="s">
        <v>379</v>
      </c>
      <c r="H35" t="s">
        <v>302</v>
      </c>
      <c r="I35" t="s">
        <v>303</v>
      </c>
      <c r="J35" t="s">
        <v>300</v>
      </c>
      <c r="K35" t="s">
        <v>2180</v>
      </c>
      <c r="L35" t="s">
        <v>305</v>
      </c>
      <c r="M35" t="s">
        <v>306</v>
      </c>
      <c r="N35" t="s">
        <v>300</v>
      </c>
      <c r="O35" s="7" t="s">
        <v>1101</v>
      </c>
      <c r="P35" t="s">
        <v>300</v>
      </c>
      <c r="Q35" t="s">
        <v>307</v>
      </c>
      <c r="R35" t="s">
        <v>300</v>
      </c>
      <c r="T35" t="str">
        <f>IF(Table134568[[#This Row],[Pentecostés]]="","",""", """)</f>
        <v/>
      </c>
      <c r="V35" t="str">
        <f>IF(Table134568[[#This Row],[Virgen]]="","",""", """)</f>
        <v/>
      </c>
      <c r="X35" t="str">
        <f>IF(Table134568[[#This Row],[Niños]]="","",""", """)</f>
        <v/>
      </c>
      <c r="Z35" t="str">
        <f>IF(Table134568[[#This Row],[Laudes]]="","",""", """)</f>
        <v/>
      </c>
      <c r="AB35" t="str">
        <f>IF(Table134568[[#This Row],[Entrada]]="","",""", """)</f>
        <v/>
      </c>
      <c r="AD35" t="s">
        <v>310</v>
      </c>
      <c r="AE35" s="22"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311</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x14ac:dyDescent="0.25">
      <c r="A36">
        <v>27</v>
      </c>
      <c r="B36" t="s">
        <v>297</v>
      </c>
      <c r="C36">
        <v>34</v>
      </c>
      <c r="D36" t="s">
        <v>298</v>
      </c>
      <c r="E36" t="s">
        <v>299</v>
      </c>
      <c r="F36" t="s">
        <v>300</v>
      </c>
      <c r="G36" t="s">
        <v>380</v>
      </c>
      <c r="H36" t="s">
        <v>302</v>
      </c>
      <c r="I36" t="s">
        <v>303</v>
      </c>
      <c r="J36" t="s">
        <v>300</v>
      </c>
      <c r="K36" t="s">
        <v>381</v>
      </c>
      <c r="L36" t="s">
        <v>305</v>
      </c>
      <c r="M36" t="s">
        <v>306</v>
      </c>
      <c r="N36" t="s">
        <v>300</v>
      </c>
      <c r="O36" t="s">
        <v>1102</v>
      </c>
      <c r="P36" t="s">
        <v>300</v>
      </c>
      <c r="Q36" t="s">
        <v>307</v>
      </c>
      <c r="R36" t="s">
        <v>300</v>
      </c>
      <c r="S36" t="s">
        <v>382</v>
      </c>
      <c r="T36" t="str">
        <f>IF(Table134568[[#This Row],[Pentecostés]]="","",""", """)</f>
        <v/>
      </c>
      <c r="V36" t="str">
        <f>IF(Table134568[[#This Row],[Virgen]]="","",""", """)</f>
        <v/>
      </c>
      <c r="X36" t="str">
        <f>IF(Table134568[[#This Row],[Niños]]="","",""", """)</f>
        <v/>
      </c>
      <c r="Z36" t="str">
        <f>IF(Table134568[[#This Row],[Laudes]]="","",""", """)</f>
        <v/>
      </c>
      <c r="AB36" t="str">
        <f>IF(Table134568[[#This Row],[Entrada]]="","",""", """)</f>
        <v/>
      </c>
      <c r="AD36" t="s">
        <v>310</v>
      </c>
      <c r="AE36" s="22"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311</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x14ac:dyDescent="0.25">
      <c r="A37">
        <v>28</v>
      </c>
      <c r="B37" t="s">
        <v>297</v>
      </c>
      <c r="C37">
        <v>35</v>
      </c>
      <c r="D37" t="s">
        <v>298</v>
      </c>
      <c r="E37" t="s">
        <v>299</v>
      </c>
      <c r="F37" t="s">
        <v>300</v>
      </c>
      <c r="G37" t="s">
        <v>383</v>
      </c>
      <c r="H37" t="s">
        <v>302</v>
      </c>
      <c r="I37" t="s">
        <v>303</v>
      </c>
      <c r="J37" t="s">
        <v>300</v>
      </c>
      <c r="K37" t="s">
        <v>384</v>
      </c>
      <c r="L37" t="s">
        <v>305</v>
      </c>
      <c r="M37" t="s">
        <v>306</v>
      </c>
      <c r="N37" t="s">
        <v>300</v>
      </c>
      <c r="O37" t="s">
        <v>1102</v>
      </c>
      <c r="P37" t="s">
        <v>300</v>
      </c>
      <c r="Q37" t="s">
        <v>307</v>
      </c>
      <c r="R37" t="s">
        <v>300</v>
      </c>
      <c r="S37" t="s">
        <v>286</v>
      </c>
      <c r="T37" t="str">
        <f>IF(Table134568[[#This Row],[Pentecostés]]="","",""", """)</f>
        <v>", "</v>
      </c>
      <c r="U37" t="s">
        <v>292</v>
      </c>
      <c r="V37" t="str">
        <f>IF(Table134568[[#This Row],[Virgen]]="","",""", """)</f>
        <v>", "</v>
      </c>
      <c r="W37" t="s">
        <v>314</v>
      </c>
      <c r="X37" t="str">
        <f>IF(Table134568[[#This Row],[Niños]]="","",""", """)</f>
        <v>", "</v>
      </c>
      <c r="Y37" t="s">
        <v>315</v>
      </c>
      <c r="Z37" t="str">
        <f>IF(Table134568[[#This Row],[Laudes]]="","",""", """)</f>
        <v/>
      </c>
      <c r="AB37" t="str">
        <f>IF(Table134568[[#This Row],[Entrada]]="","",""", """)</f>
        <v/>
      </c>
      <c r="AD37" t="s">
        <v>310</v>
      </c>
      <c r="AE37" s="22"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311</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x14ac:dyDescent="0.25">
      <c r="A38">
        <v>29</v>
      </c>
      <c r="B38" t="s">
        <v>297</v>
      </c>
      <c r="C38">
        <v>36</v>
      </c>
      <c r="D38" t="s">
        <v>298</v>
      </c>
      <c r="E38" t="s">
        <v>299</v>
      </c>
      <c r="F38" t="s">
        <v>300</v>
      </c>
      <c r="G38" t="s">
        <v>385</v>
      </c>
      <c r="H38" t="s">
        <v>302</v>
      </c>
      <c r="I38" t="s">
        <v>303</v>
      </c>
      <c r="J38" t="s">
        <v>300</v>
      </c>
      <c r="K38" t="s">
        <v>386</v>
      </c>
      <c r="L38" t="s">
        <v>305</v>
      </c>
      <c r="M38" t="s">
        <v>306</v>
      </c>
      <c r="N38" t="s">
        <v>300</v>
      </c>
      <c r="O38" t="s">
        <v>1102</v>
      </c>
      <c r="P38" t="s">
        <v>300</v>
      </c>
      <c r="Q38" t="s">
        <v>307</v>
      </c>
      <c r="R38" t="s">
        <v>300</v>
      </c>
      <c r="S38" t="s">
        <v>309</v>
      </c>
      <c r="T38" t="str">
        <f>IF(Table134568[[#This Row],[Pentecostés]]="","",""", """)</f>
        <v>", "</v>
      </c>
      <c r="U38" t="s">
        <v>321</v>
      </c>
      <c r="V38" t="str">
        <f>IF(Table134568[[#This Row],[Virgen]]="","",""", """)</f>
        <v/>
      </c>
      <c r="X38" t="str">
        <f>IF(Table134568[[#This Row],[Niños]]="","",""", """)</f>
        <v/>
      </c>
      <c r="Z38" t="str">
        <f>IF(Table134568[[#This Row],[Laudes]]="","",""", """)</f>
        <v/>
      </c>
      <c r="AB38" t="str">
        <f>IF(Table134568[[#This Row],[Entrada]]="","",""", """)</f>
        <v/>
      </c>
      <c r="AD38" t="s">
        <v>310</v>
      </c>
      <c r="AE38" s="22"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311</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x14ac:dyDescent="0.25">
      <c r="A39">
        <v>30</v>
      </c>
      <c r="B39" t="s">
        <v>297</v>
      </c>
      <c r="C39">
        <v>37</v>
      </c>
      <c r="D39" t="s">
        <v>298</v>
      </c>
      <c r="E39" t="s">
        <v>299</v>
      </c>
      <c r="F39" t="s">
        <v>300</v>
      </c>
      <c r="G39" t="s">
        <v>387</v>
      </c>
      <c r="H39" t="s">
        <v>302</v>
      </c>
      <c r="I39" t="s">
        <v>303</v>
      </c>
      <c r="J39" t="s">
        <v>300</v>
      </c>
      <c r="K39" t="s">
        <v>388</v>
      </c>
      <c r="L39" t="s">
        <v>305</v>
      </c>
      <c r="M39" t="s">
        <v>306</v>
      </c>
      <c r="N39" t="s">
        <v>300</v>
      </c>
      <c r="O39" t="s">
        <v>1102</v>
      </c>
      <c r="P39" t="s">
        <v>300</v>
      </c>
      <c r="Q39" t="s">
        <v>307</v>
      </c>
      <c r="R39" t="s">
        <v>300</v>
      </c>
      <c r="T39" t="str">
        <f>IF(Table134568[[#This Row],[Pentecostés]]="","",""", """)</f>
        <v/>
      </c>
      <c r="V39" t="str">
        <f>IF(Table134568[[#This Row],[Virgen]]="","",""", """)</f>
        <v/>
      </c>
      <c r="X39" t="str">
        <f>IF(Table134568[[#This Row],[Niños]]="","",""", """)</f>
        <v/>
      </c>
      <c r="Z39" t="str">
        <f>IF(Table134568[[#This Row],[Laudes]]="","",""", """)</f>
        <v/>
      </c>
      <c r="AB39" t="str">
        <f>IF(Table134568[[#This Row],[Entrada]]="","",""", """)</f>
        <v/>
      </c>
      <c r="AD39" t="s">
        <v>310</v>
      </c>
      <c r="AE39" s="22"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311</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x14ac:dyDescent="0.25">
      <c r="A40">
        <v>31</v>
      </c>
      <c r="B40" t="s">
        <v>297</v>
      </c>
      <c r="C40">
        <v>38</v>
      </c>
      <c r="D40" t="s">
        <v>298</v>
      </c>
      <c r="E40" t="s">
        <v>299</v>
      </c>
      <c r="F40" t="s">
        <v>300</v>
      </c>
      <c r="G40" t="s">
        <v>389</v>
      </c>
      <c r="H40" t="s">
        <v>302</v>
      </c>
      <c r="I40" t="s">
        <v>303</v>
      </c>
      <c r="J40" t="s">
        <v>300</v>
      </c>
      <c r="K40" t="s">
        <v>390</v>
      </c>
      <c r="L40" t="s">
        <v>305</v>
      </c>
      <c r="M40" t="s">
        <v>306</v>
      </c>
      <c r="N40" t="s">
        <v>300</v>
      </c>
      <c r="O40" t="s">
        <v>1102</v>
      </c>
      <c r="P40" t="s">
        <v>300</v>
      </c>
      <c r="Q40" t="s">
        <v>307</v>
      </c>
      <c r="R40" t="s">
        <v>300</v>
      </c>
      <c r="S40" t="s">
        <v>309</v>
      </c>
      <c r="T40" t="str">
        <f>IF(Table134568[[#This Row],[Pentecostés]]="","",""", """)</f>
        <v>", "</v>
      </c>
      <c r="U40" t="s">
        <v>315</v>
      </c>
      <c r="V40" t="str">
        <f>IF(Table134568[[#This Row],[Virgen]]="","",""", """)</f>
        <v/>
      </c>
      <c r="X40" t="str">
        <f>IF(Table134568[[#This Row],[Niños]]="","",""", """)</f>
        <v/>
      </c>
      <c r="Z40" t="str">
        <f>IF(Table134568[[#This Row],[Laudes]]="","",""", """)</f>
        <v/>
      </c>
      <c r="AB40" t="str">
        <f>IF(Table134568[[#This Row],[Entrada]]="","",""", """)</f>
        <v/>
      </c>
      <c r="AD40" t="s">
        <v>310</v>
      </c>
      <c r="AE40" s="22"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311</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x14ac:dyDescent="0.25">
      <c r="A41">
        <v>32</v>
      </c>
      <c r="B41" t="s">
        <v>297</v>
      </c>
      <c r="C41">
        <v>39</v>
      </c>
      <c r="D41" t="s">
        <v>298</v>
      </c>
      <c r="E41" t="s">
        <v>299</v>
      </c>
      <c r="F41" t="s">
        <v>300</v>
      </c>
      <c r="G41" t="s">
        <v>391</v>
      </c>
      <c r="H41" t="s">
        <v>302</v>
      </c>
      <c r="I41" t="s">
        <v>303</v>
      </c>
      <c r="J41" t="s">
        <v>300</v>
      </c>
      <c r="K41" t="s">
        <v>392</v>
      </c>
      <c r="L41" t="s">
        <v>305</v>
      </c>
      <c r="M41" t="s">
        <v>306</v>
      </c>
      <c r="N41" t="s">
        <v>300</v>
      </c>
      <c r="O41" t="s">
        <v>1102</v>
      </c>
      <c r="P41" t="s">
        <v>300</v>
      </c>
      <c r="Q41" t="s">
        <v>307</v>
      </c>
      <c r="R41" t="s">
        <v>300</v>
      </c>
      <c r="S41" t="s">
        <v>320</v>
      </c>
      <c r="T41" t="str">
        <f>IF(Table134568[[#This Row],[Pentecostés]]="","",""", """)</f>
        <v>", "</v>
      </c>
      <c r="U41" t="s">
        <v>1097</v>
      </c>
      <c r="V41" t="str">
        <f>IF(Table134568[[#This Row],[Virgen]]="","",""", """)</f>
        <v>", "</v>
      </c>
      <c r="W41" t="s">
        <v>321</v>
      </c>
      <c r="X41" t="str">
        <f>IF(Table134568[[#This Row],[Niños]]="","",""", """)</f>
        <v/>
      </c>
      <c r="Z41" t="str">
        <f>IF(Table134568[[#This Row],[Laudes]]="","",""", """)</f>
        <v/>
      </c>
      <c r="AB41" t="str">
        <f>IF(Table134568[[#This Row],[Entrada]]="","",""", """)</f>
        <v/>
      </c>
      <c r="AD41" t="s">
        <v>310</v>
      </c>
      <c r="AE41" s="22"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311</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x14ac:dyDescent="0.25">
      <c r="A42">
        <v>33</v>
      </c>
      <c r="B42" t="s">
        <v>297</v>
      </c>
      <c r="C42">
        <v>40</v>
      </c>
      <c r="D42" t="s">
        <v>298</v>
      </c>
      <c r="E42" t="s">
        <v>299</v>
      </c>
      <c r="F42" t="s">
        <v>300</v>
      </c>
      <c r="G42" t="s">
        <v>393</v>
      </c>
      <c r="H42" t="s">
        <v>302</v>
      </c>
      <c r="I42" t="s">
        <v>303</v>
      </c>
      <c r="J42" t="s">
        <v>300</v>
      </c>
      <c r="K42" t="s">
        <v>394</v>
      </c>
      <c r="L42" t="s">
        <v>305</v>
      </c>
      <c r="M42" t="s">
        <v>306</v>
      </c>
      <c r="N42" t="s">
        <v>300</v>
      </c>
      <c r="O42" t="s">
        <v>1102</v>
      </c>
      <c r="P42" t="s">
        <v>300</v>
      </c>
      <c r="Q42" t="s">
        <v>307</v>
      </c>
      <c r="R42" t="s">
        <v>300</v>
      </c>
      <c r="S42" t="s">
        <v>309</v>
      </c>
      <c r="T42" t="str">
        <f>IF(Table134568[[#This Row],[Pentecostés]]="","",""", """)</f>
        <v>", "</v>
      </c>
      <c r="U42" t="s">
        <v>292</v>
      </c>
      <c r="V42" t="str">
        <f>IF(Table134568[[#This Row],[Virgen]]="","",""", """)</f>
        <v>", "</v>
      </c>
      <c r="W42" t="s">
        <v>314</v>
      </c>
      <c r="X42" t="str">
        <f>IF(Table134568[[#This Row],[Niños]]="","",""", """)</f>
        <v>", "</v>
      </c>
      <c r="Y42" t="s">
        <v>321</v>
      </c>
      <c r="Z42" t="str">
        <f>IF(Table134568[[#This Row],[Laudes]]="","",""", """)</f>
        <v/>
      </c>
      <c r="AB42" t="str">
        <f>IF(Table134568[[#This Row],[Entrada]]="","",""", """)</f>
        <v/>
      </c>
      <c r="AD42" t="s">
        <v>310</v>
      </c>
      <c r="AE42" s="22"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311</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x14ac:dyDescent="0.25">
      <c r="A43">
        <v>34</v>
      </c>
      <c r="B43" t="s">
        <v>297</v>
      </c>
      <c r="C43">
        <v>41</v>
      </c>
      <c r="D43" t="s">
        <v>298</v>
      </c>
      <c r="E43" t="s">
        <v>299</v>
      </c>
      <c r="F43" t="s">
        <v>300</v>
      </c>
      <c r="G43" t="s">
        <v>395</v>
      </c>
      <c r="H43" t="s">
        <v>302</v>
      </c>
      <c r="I43" t="s">
        <v>303</v>
      </c>
      <c r="J43" t="s">
        <v>300</v>
      </c>
      <c r="K43" t="s">
        <v>396</v>
      </c>
      <c r="L43" t="s">
        <v>305</v>
      </c>
      <c r="M43" t="s">
        <v>306</v>
      </c>
      <c r="N43" t="s">
        <v>300</v>
      </c>
      <c r="O43" t="s">
        <v>1102</v>
      </c>
      <c r="P43" t="s">
        <v>300</v>
      </c>
      <c r="Q43" t="s">
        <v>307</v>
      </c>
      <c r="R43" t="s">
        <v>300</v>
      </c>
      <c r="S43" t="s">
        <v>309</v>
      </c>
      <c r="T43" t="str">
        <f>IF(Table134568[[#This Row],[Pentecostés]]="","",""", """)</f>
        <v>", "</v>
      </c>
      <c r="U43" t="s">
        <v>321</v>
      </c>
      <c r="V43" t="str">
        <f>IF(Table134568[[#This Row],[Virgen]]="","",""", """)</f>
        <v/>
      </c>
      <c r="X43" t="str">
        <f>IF(Table134568[[#This Row],[Niños]]="","",""", """)</f>
        <v/>
      </c>
      <c r="Z43" t="str">
        <f>IF(Table134568[[#This Row],[Laudes]]="","",""", """)</f>
        <v/>
      </c>
      <c r="AB43" t="str">
        <f>IF(Table134568[[#This Row],[Entrada]]="","",""", """)</f>
        <v/>
      </c>
      <c r="AD43" t="s">
        <v>310</v>
      </c>
      <c r="AE43" s="22"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311</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x14ac:dyDescent="0.25">
      <c r="A44">
        <v>35</v>
      </c>
      <c r="B44" t="s">
        <v>297</v>
      </c>
      <c r="C44">
        <v>42</v>
      </c>
      <c r="D44" t="s">
        <v>298</v>
      </c>
      <c r="E44" t="s">
        <v>299</v>
      </c>
      <c r="F44" t="s">
        <v>300</v>
      </c>
      <c r="G44" t="s">
        <v>397</v>
      </c>
      <c r="H44" t="s">
        <v>302</v>
      </c>
      <c r="I44" t="s">
        <v>303</v>
      </c>
      <c r="J44" t="s">
        <v>300</v>
      </c>
      <c r="K44" t="s">
        <v>398</v>
      </c>
      <c r="L44" t="s">
        <v>305</v>
      </c>
      <c r="M44" t="s">
        <v>306</v>
      </c>
      <c r="N44" t="s">
        <v>300</v>
      </c>
      <c r="O44" t="s">
        <v>1102</v>
      </c>
      <c r="P44" t="s">
        <v>300</v>
      </c>
      <c r="Q44" t="s">
        <v>307</v>
      </c>
      <c r="R44" t="s">
        <v>300</v>
      </c>
      <c r="S44" t="s">
        <v>282</v>
      </c>
      <c r="T44" t="str">
        <f>IF(Table134568[[#This Row],[Pentecostés]]="","",""", """)</f>
        <v>", "</v>
      </c>
      <c r="U44" t="s">
        <v>321</v>
      </c>
      <c r="V44" t="str">
        <f>IF(Table134568[[#This Row],[Virgen]]="","",""", """)</f>
        <v/>
      </c>
      <c r="X44" t="str">
        <f>IF(Table134568[[#This Row],[Niños]]="","",""", """)</f>
        <v/>
      </c>
      <c r="Z44" t="str">
        <f>IF(Table134568[[#This Row],[Laudes]]="","",""", """)</f>
        <v/>
      </c>
      <c r="AB44" t="str">
        <f>IF(Table134568[[#This Row],[Entrada]]="","",""", """)</f>
        <v/>
      </c>
      <c r="AD44" t="s">
        <v>310</v>
      </c>
      <c r="AE44" s="22"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311</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x14ac:dyDescent="0.25">
      <c r="A45">
        <v>36</v>
      </c>
      <c r="B45" t="s">
        <v>297</v>
      </c>
      <c r="C45">
        <v>43</v>
      </c>
      <c r="D45" t="s">
        <v>298</v>
      </c>
      <c r="E45" t="s">
        <v>299</v>
      </c>
      <c r="F45" t="s">
        <v>300</v>
      </c>
      <c r="G45" t="s">
        <v>399</v>
      </c>
      <c r="H45" t="s">
        <v>302</v>
      </c>
      <c r="I45" t="s">
        <v>303</v>
      </c>
      <c r="J45" t="s">
        <v>300</v>
      </c>
      <c r="K45" t="s">
        <v>400</v>
      </c>
      <c r="L45" t="s">
        <v>305</v>
      </c>
      <c r="M45" t="s">
        <v>306</v>
      </c>
      <c r="N45" t="s">
        <v>300</v>
      </c>
      <c r="O45" t="s">
        <v>1102</v>
      </c>
      <c r="P45" t="s">
        <v>300</v>
      </c>
      <c r="Q45" t="s">
        <v>307</v>
      </c>
      <c r="R45" t="s">
        <v>300</v>
      </c>
      <c r="S45" t="s">
        <v>315</v>
      </c>
      <c r="T45" t="str">
        <f>IF(Table134568[[#This Row],[Pentecostés]]="","",""", """)</f>
        <v/>
      </c>
      <c r="V45" t="str">
        <f>IF(Table134568[[#This Row],[Virgen]]="","",""", """)</f>
        <v/>
      </c>
      <c r="X45" t="str">
        <f>IF(Table134568[[#This Row],[Niños]]="","",""", """)</f>
        <v/>
      </c>
      <c r="Z45" t="str">
        <f>IF(Table134568[[#This Row],[Laudes]]="","",""", """)</f>
        <v/>
      </c>
      <c r="AB45" t="str">
        <f>IF(Table134568[[#This Row],[Entrada]]="","",""", """)</f>
        <v/>
      </c>
      <c r="AD45" t="s">
        <v>310</v>
      </c>
      <c r="AE45" s="22"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311</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x14ac:dyDescent="0.25">
      <c r="A46">
        <v>185</v>
      </c>
      <c r="B46" t="s">
        <v>297</v>
      </c>
      <c r="C46">
        <v>44</v>
      </c>
      <c r="D46" t="s">
        <v>298</v>
      </c>
      <c r="E46" t="s">
        <v>299</v>
      </c>
      <c r="F46" t="s">
        <v>300</v>
      </c>
      <c r="G46" t="s">
        <v>401</v>
      </c>
      <c r="H46" t="s">
        <v>302</v>
      </c>
      <c r="I46" t="s">
        <v>303</v>
      </c>
      <c r="J46" t="s">
        <v>300</v>
      </c>
      <c r="K46" t="s">
        <v>402</v>
      </c>
      <c r="L46" t="s">
        <v>305</v>
      </c>
      <c r="M46" t="s">
        <v>306</v>
      </c>
      <c r="N46" t="s">
        <v>300</v>
      </c>
      <c r="O46" s="7" t="s">
        <v>1101</v>
      </c>
      <c r="P46" t="s">
        <v>300</v>
      </c>
      <c r="Q46" t="s">
        <v>307</v>
      </c>
      <c r="R46" t="s">
        <v>300</v>
      </c>
      <c r="S46" t="s">
        <v>315</v>
      </c>
      <c r="T46" t="str">
        <f>IF(Table134568[[#This Row],[Pentecostés]]="","",""", """)</f>
        <v/>
      </c>
      <c r="V46" t="str">
        <f>IF(Table134568[[#This Row],[Virgen]]="","",""", """)</f>
        <v/>
      </c>
      <c r="X46" t="str">
        <f>IF(Table134568[[#This Row],[Niños]]="","",""", """)</f>
        <v/>
      </c>
      <c r="Z46" t="str">
        <f>IF(Table134568[[#This Row],[Laudes]]="","",""", """)</f>
        <v/>
      </c>
      <c r="AB46" t="str">
        <f>IF(Table134568[[#This Row],[Entrada]]="","",""", """)</f>
        <v/>
      </c>
      <c r="AD46" t="s">
        <v>310</v>
      </c>
      <c r="AE46" s="22"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311</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x14ac:dyDescent="0.25">
      <c r="A47">
        <v>37</v>
      </c>
      <c r="B47" t="s">
        <v>297</v>
      </c>
      <c r="C47">
        <v>45</v>
      </c>
      <c r="D47" t="s">
        <v>298</v>
      </c>
      <c r="E47" t="s">
        <v>299</v>
      </c>
      <c r="F47" t="s">
        <v>300</v>
      </c>
      <c r="G47" t="s">
        <v>403</v>
      </c>
      <c r="H47" t="s">
        <v>302</v>
      </c>
      <c r="I47" t="s">
        <v>303</v>
      </c>
      <c r="J47" t="s">
        <v>300</v>
      </c>
      <c r="K47" t="s">
        <v>404</v>
      </c>
      <c r="L47" t="s">
        <v>305</v>
      </c>
      <c r="M47" t="s">
        <v>306</v>
      </c>
      <c r="N47" t="s">
        <v>300</v>
      </c>
      <c r="O47" t="s">
        <v>1102</v>
      </c>
      <c r="P47" t="s">
        <v>300</v>
      </c>
      <c r="Q47" t="s">
        <v>307</v>
      </c>
      <c r="R47" t="s">
        <v>300</v>
      </c>
      <c r="S47" t="s">
        <v>282</v>
      </c>
      <c r="T47" t="str">
        <f>IF(Table134568[[#This Row],[Pentecostés]]="","",""", """)</f>
        <v>", "</v>
      </c>
      <c r="U47" t="s">
        <v>313</v>
      </c>
      <c r="V47" t="str">
        <f>IF(Table134568[[#This Row],[Virgen]]="","",""", """)</f>
        <v/>
      </c>
      <c r="X47" t="str">
        <f>IF(Table134568[[#This Row],[Niños]]="","",""", """)</f>
        <v/>
      </c>
      <c r="Z47" t="str">
        <f>IF(Table134568[[#This Row],[Laudes]]="","",""", """)</f>
        <v/>
      </c>
      <c r="AB47" t="str">
        <f>IF(Table134568[[#This Row],[Entrada]]="","",""", """)</f>
        <v/>
      </c>
      <c r="AD47" t="s">
        <v>310</v>
      </c>
      <c r="AE47" s="22"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311</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x14ac:dyDescent="0.25">
      <c r="A48">
        <v>239</v>
      </c>
      <c r="B48" t="s">
        <v>297</v>
      </c>
      <c r="C48">
        <v>46</v>
      </c>
      <c r="D48" t="s">
        <v>298</v>
      </c>
      <c r="E48" t="s">
        <v>299</v>
      </c>
      <c r="F48" t="s">
        <v>300</v>
      </c>
      <c r="G48" t="s">
        <v>405</v>
      </c>
      <c r="H48" t="s">
        <v>302</v>
      </c>
      <c r="I48" t="s">
        <v>303</v>
      </c>
      <c r="J48" t="s">
        <v>300</v>
      </c>
      <c r="K48" t="s">
        <v>406</v>
      </c>
      <c r="L48" t="s">
        <v>305</v>
      </c>
      <c r="M48" t="s">
        <v>306</v>
      </c>
      <c r="N48" t="s">
        <v>300</v>
      </c>
      <c r="O48" s="4" t="s">
        <v>1100</v>
      </c>
      <c r="P48" t="s">
        <v>300</v>
      </c>
      <c r="Q48" t="s">
        <v>307</v>
      </c>
      <c r="R48" t="s">
        <v>300</v>
      </c>
      <c r="S48" t="s">
        <v>309</v>
      </c>
      <c r="T48" t="str">
        <f>IF(Table134568[[#This Row],[Pentecostés]]="","",""", """)</f>
        <v>", "</v>
      </c>
      <c r="U48" t="s">
        <v>292</v>
      </c>
      <c r="V48" t="str">
        <f>IF(Table134568[[#This Row],[Virgen]]="","",""", """)</f>
        <v>", "</v>
      </c>
      <c r="W48" t="s">
        <v>313</v>
      </c>
      <c r="X48" t="str">
        <f>IF(Table134568[[#This Row],[Niños]]="","",""", """)</f>
        <v/>
      </c>
      <c r="Z48" t="str">
        <f>IF(Table134568[[#This Row],[Laudes]]="","",""", """)</f>
        <v/>
      </c>
      <c r="AB48" t="str">
        <f>IF(Table134568[[#This Row],[Entrada]]="","",""", """)</f>
        <v/>
      </c>
      <c r="AD48" t="s">
        <v>310</v>
      </c>
      <c r="AE48" s="22"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311</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x14ac:dyDescent="0.25">
      <c r="A49">
        <v>221</v>
      </c>
      <c r="B49" t="s">
        <v>297</v>
      </c>
      <c r="C49">
        <v>47</v>
      </c>
      <c r="D49" t="s">
        <v>298</v>
      </c>
      <c r="E49" t="s">
        <v>299</v>
      </c>
      <c r="F49" t="s">
        <v>300</v>
      </c>
      <c r="G49" t="s">
        <v>407</v>
      </c>
      <c r="H49" t="s">
        <v>302</v>
      </c>
      <c r="I49" t="s">
        <v>303</v>
      </c>
      <c r="J49" t="s">
        <v>300</v>
      </c>
      <c r="K49" t="s">
        <v>408</v>
      </c>
      <c r="L49" t="s">
        <v>305</v>
      </c>
      <c r="M49" t="s">
        <v>306</v>
      </c>
      <c r="N49" t="s">
        <v>300</v>
      </c>
      <c r="O49" s="8" t="s">
        <v>1099</v>
      </c>
      <c r="P49" t="s">
        <v>300</v>
      </c>
      <c r="Q49" t="s">
        <v>307</v>
      </c>
      <c r="R49" t="s">
        <v>300</v>
      </c>
      <c r="S49" t="s">
        <v>351</v>
      </c>
      <c r="T49" t="str">
        <f>IF(Table134568[[#This Row],[Pentecostés]]="","",""", """)</f>
        <v>", "</v>
      </c>
      <c r="U49" t="s">
        <v>321</v>
      </c>
      <c r="V49" t="str">
        <f>IF(Table134568[[#This Row],[Virgen]]="","",""", """)</f>
        <v/>
      </c>
      <c r="X49" t="str">
        <f>IF(Table134568[[#This Row],[Niños]]="","",""", """)</f>
        <v/>
      </c>
      <c r="Z49" t="str">
        <f>IF(Table134568[[#This Row],[Laudes]]="","",""", """)</f>
        <v/>
      </c>
      <c r="AB49" t="str">
        <f>IF(Table134568[[#This Row],[Entrada]]="","",""", """)</f>
        <v/>
      </c>
      <c r="AD49" t="s">
        <v>310</v>
      </c>
      <c r="AE49" s="22"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311</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x14ac:dyDescent="0.25">
      <c r="A50">
        <v>38</v>
      </c>
      <c r="B50" t="s">
        <v>297</v>
      </c>
      <c r="C50">
        <v>48</v>
      </c>
      <c r="D50" t="s">
        <v>298</v>
      </c>
      <c r="E50" t="s">
        <v>299</v>
      </c>
      <c r="F50" t="s">
        <v>300</v>
      </c>
      <c r="G50" t="s">
        <v>409</v>
      </c>
      <c r="H50" t="s">
        <v>302</v>
      </c>
      <c r="I50" t="s">
        <v>303</v>
      </c>
      <c r="J50" t="s">
        <v>300</v>
      </c>
      <c r="K50" t="s">
        <v>410</v>
      </c>
      <c r="L50" t="s">
        <v>305</v>
      </c>
      <c r="M50" t="s">
        <v>306</v>
      </c>
      <c r="N50" t="s">
        <v>300</v>
      </c>
      <c r="O50" t="s">
        <v>1102</v>
      </c>
      <c r="P50" t="s">
        <v>300</v>
      </c>
      <c r="Q50" t="s">
        <v>307</v>
      </c>
      <c r="R50" t="s">
        <v>300</v>
      </c>
      <c r="S50" t="s">
        <v>320</v>
      </c>
      <c r="T50" t="str">
        <f>IF(Table134568[[#This Row],[Pentecostés]]="","",""", """)</f>
        <v>", "</v>
      </c>
      <c r="U50" t="s">
        <v>1097</v>
      </c>
      <c r="V50" t="str">
        <f>IF(Table134568[[#This Row],[Virgen]]="","",""", """)</f>
        <v>", "</v>
      </c>
      <c r="W50" t="s">
        <v>321</v>
      </c>
      <c r="X50" t="str">
        <f>IF(Table134568[[#This Row],[Niños]]="","",""", """)</f>
        <v/>
      </c>
      <c r="Z50" t="str">
        <f>IF(Table134568[[#This Row],[Laudes]]="","",""", """)</f>
        <v/>
      </c>
      <c r="AB50" t="str">
        <f>IF(Table134568[[#This Row],[Entrada]]="","",""", """)</f>
        <v/>
      </c>
      <c r="AD50" t="s">
        <v>310</v>
      </c>
      <c r="AE50" s="22"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311</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x14ac:dyDescent="0.25">
      <c r="A51">
        <v>39</v>
      </c>
      <c r="B51" t="s">
        <v>297</v>
      </c>
      <c r="C51">
        <v>49</v>
      </c>
      <c r="D51" t="s">
        <v>298</v>
      </c>
      <c r="E51" t="s">
        <v>299</v>
      </c>
      <c r="F51" t="s">
        <v>300</v>
      </c>
      <c r="G51" t="s">
        <v>411</v>
      </c>
      <c r="H51" t="s">
        <v>302</v>
      </c>
      <c r="I51" t="s">
        <v>303</v>
      </c>
      <c r="J51" t="s">
        <v>300</v>
      </c>
      <c r="K51" t="s">
        <v>412</v>
      </c>
      <c r="L51" t="s">
        <v>305</v>
      </c>
      <c r="M51" t="s">
        <v>306</v>
      </c>
      <c r="N51" t="s">
        <v>300</v>
      </c>
      <c r="O51" t="s">
        <v>1102</v>
      </c>
      <c r="P51" t="s">
        <v>300</v>
      </c>
      <c r="Q51" t="s">
        <v>307</v>
      </c>
      <c r="R51" t="s">
        <v>300</v>
      </c>
      <c r="S51" t="s">
        <v>282</v>
      </c>
      <c r="T51" t="str">
        <f>IF(Table134568[[#This Row],[Pentecostés]]="","",""", """)</f>
        <v>", "</v>
      </c>
      <c r="U51" t="s">
        <v>313</v>
      </c>
      <c r="V51" t="str">
        <f>IF(Table134568[[#This Row],[Virgen]]="","",""", """)</f>
        <v>", "</v>
      </c>
      <c r="W51" t="s">
        <v>321</v>
      </c>
      <c r="X51" t="str">
        <f>IF(Table134568[[#This Row],[Niños]]="","",""", """)</f>
        <v/>
      </c>
      <c r="Z51" t="str">
        <f>IF(Table134568[[#This Row],[Laudes]]="","",""", """)</f>
        <v/>
      </c>
      <c r="AB51" t="str">
        <f>IF(Table134568[[#This Row],[Entrada]]="","",""", """)</f>
        <v/>
      </c>
      <c r="AD51" t="s">
        <v>310</v>
      </c>
      <c r="AE51" s="22"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311</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x14ac:dyDescent="0.25">
      <c r="A52">
        <v>240</v>
      </c>
      <c r="B52" t="s">
        <v>297</v>
      </c>
      <c r="C52">
        <v>50</v>
      </c>
      <c r="D52" t="s">
        <v>298</v>
      </c>
      <c r="E52" t="s">
        <v>299</v>
      </c>
      <c r="F52" t="s">
        <v>300</v>
      </c>
      <c r="G52" t="s">
        <v>413</v>
      </c>
      <c r="H52" t="s">
        <v>302</v>
      </c>
      <c r="I52" t="s">
        <v>303</v>
      </c>
      <c r="J52" t="s">
        <v>300</v>
      </c>
      <c r="K52" t="s">
        <v>414</v>
      </c>
      <c r="L52" t="s">
        <v>305</v>
      </c>
      <c r="M52" t="s">
        <v>306</v>
      </c>
      <c r="N52" t="s">
        <v>300</v>
      </c>
      <c r="O52" s="4" t="s">
        <v>1100</v>
      </c>
      <c r="P52" t="s">
        <v>300</v>
      </c>
      <c r="Q52" t="s">
        <v>307</v>
      </c>
      <c r="R52" t="s">
        <v>300</v>
      </c>
      <c r="S52" t="s">
        <v>344</v>
      </c>
      <c r="T52" t="str">
        <f>IF(Table134568[[#This Row],[Pentecostés]]="","",""", """)</f>
        <v>", "</v>
      </c>
      <c r="U52" t="s">
        <v>292</v>
      </c>
      <c r="V52" t="str">
        <f>IF(Table134568[[#This Row],[Virgen]]="","",""", """)</f>
        <v>", "</v>
      </c>
      <c r="W52" t="s">
        <v>351</v>
      </c>
      <c r="X52" t="str">
        <f>IF(Table134568[[#This Row],[Niños]]="","",""", """)</f>
        <v>", "</v>
      </c>
      <c r="Y52" t="s">
        <v>314</v>
      </c>
      <c r="Z52" t="str">
        <f>IF(Table134568[[#This Row],[Laudes]]="","",""", """)</f>
        <v>", "</v>
      </c>
      <c r="AA52" t="s">
        <v>321</v>
      </c>
      <c r="AB52" t="str">
        <f>IF(Table134568[[#This Row],[Entrada]]="","",""", """)</f>
        <v/>
      </c>
      <c r="AD52" t="s">
        <v>310</v>
      </c>
      <c r="AE52" s="22"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311</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x14ac:dyDescent="0.25">
      <c r="A53">
        <v>40</v>
      </c>
      <c r="B53" t="s">
        <v>297</v>
      </c>
      <c r="C53">
        <v>51</v>
      </c>
      <c r="D53" t="s">
        <v>298</v>
      </c>
      <c r="E53" t="s">
        <v>299</v>
      </c>
      <c r="F53" t="s">
        <v>300</v>
      </c>
      <c r="G53" t="s">
        <v>415</v>
      </c>
      <c r="H53" t="s">
        <v>302</v>
      </c>
      <c r="I53" t="s">
        <v>303</v>
      </c>
      <c r="J53" t="s">
        <v>300</v>
      </c>
      <c r="K53" t="s">
        <v>159</v>
      </c>
      <c r="L53" t="s">
        <v>305</v>
      </c>
      <c r="M53" t="s">
        <v>306</v>
      </c>
      <c r="N53" t="s">
        <v>300</v>
      </c>
      <c r="O53" t="s">
        <v>1102</v>
      </c>
      <c r="P53" t="s">
        <v>300</v>
      </c>
      <c r="Q53" t="s">
        <v>307</v>
      </c>
      <c r="R53" t="s">
        <v>300</v>
      </c>
      <c r="S53" t="s">
        <v>2210</v>
      </c>
      <c r="T53" t="str">
        <f>IF(Table134568[[#This Row],[Pentecostés]]="","",""", """)</f>
        <v/>
      </c>
      <c r="V53" t="str">
        <f>IF(Table134568[[#This Row],[Virgen]]="","",""", """)</f>
        <v/>
      </c>
      <c r="X53" t="str">
        <f>IF(Table134568[[#This Row],[Niños]]="","",""", """)</f>
        <v/>
      </c>
      <c r="Z53" t="str">
        <f>IF(Table134568[[#This Row],[Laudes]]="","",""", """)</f>
        <v/>
      </c>
      <c r="AB53" t="str">
        <f>IF(Table134568[[#This Row],[Entrada]]="","",""", """)</f>
        <v/>
      </c>
      <c r="AD53" t="s">
        <v>310</v>
      </c>
      <c r="AE53" s="22"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311</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x14ac:dyDescent="0.25">
      <c r="A54">
        <v>41</v>
      </c>
      <c r="B54" t="s">
        <v>297</v>
      </c>
      <c r="C54">
        <v>52</v>
      </c>
      <c r="D54" t="s">
        <v>298</v>
      </c>
      <c r="E54" t="s">
        <v>299</v>
      </c>
      <c r="F54" t="s">
        <v>300</v>
      </c>
      <c r="G54" t="s">
        <v>416</v>
      </c>
      <c r="H54" t="s">
        <v>302</v>
      </c>
      <c r="I54" t="s">
        <v>303</v>
      </c>
      <c r="J54" t="s">
        <v>300</v>
      </c>
      <c r="K54" t="s">
        <v>417</v>
      </c>
      <c r="L54" t="s">
        <v>305</v>
      </c>
      <c r="M54" t="s">
        <v>306</v>
      </c>
      <c r="N54" t="s">
        <v>300</v>
      </c>
      <c r="O54" t="s">
        <v>1102</v>
      </c>
      <c r="P54" t="s">
        <v>300</v>
      </c>
      <c r="Q54" t="s">
        <v>307</v>
      </c>
      <c r="R54" t="s">
        <v>300</v>
      </c>
      <c r="T54" t="str">
        <f>IF(Table134568[[#This Row],[Pentecostés]]="","",""", """)</f>
        <v/>
      </c>
      <c r="V54" t="str">
        <f>IF(Table134568[[#This Row],[Virgen]]="","",""", """)</f>
        <v/>
      </c>
      <c r="X54" t="str">
        <f>IF(Table134568[[#This Row],[Niños]]="","",""", """)</f>
        <v/>
      </c>
      <c r="Z54" t="str">
        <f>IF(Table134568[[#This Row],[Laudes]]="","",""", """)</f>
        <v/>
      </c>
      <c r="AB54" t="str">
        <f>IF(Table134568[[#This Row],[Entrada]]="","",""", """)</f>
        <v/>
      </c>
      <c r="AD54" t="s">
        <v>310</v>
      </c>
      <c r="AE54" s="22"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311</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x14ac:dyDescent="0.25">
      <c r="A55">
        <v>186</v>
      </c>
      <c r="B55" t="s">
        <v>297</v>
      </c>
      <c r="C55">
        <v>53</v>
      </c>
      <c r="D55" t="s">
        <v>298</v>
      </c>
      <c r="E55" t="s">
        <v>299</v>
      </c>
      <c r="F55" t="s">
        <v>300</v>
      </c>
      <c r="G55" t="s">
        <v>418</v>
      </c>
      <c r="H55" t="s">
        <v>302</v>
      </c>
      <c r="I55" t="s">
        <v>303</v>
      </c>
      <c r="J55" t="s">
        <v>300</v>
      </c>
      <c r="K55" t="s">
        <v>419</v>
      </c>
      <c r="L55" t="s">
        <v>305</v>
      </c>
      <c r="M55" t="s">
        <v>306</v>
      </c>
      <c r="N55" t="s">
        <v>300</v>
      </c>
      <c r="O55" s="7" t="s">
        <v>1101</v>
      </c>
      <c r="P55" t="s">
        <v>300</v>
      </c>
      <c r="Q55" t="s">
        <v>307</v>
      </c>
      <c r="R55" t="s">
        <v>300</v>
      </c>
      <c r="S55" t="s">
        <v>292</v>
      </c>
      <c r="T55" t="str">
        <f>IF(Table134568[[#This Row],[Pentecostés]]="","",""", """)</f>
        <v/>
      </c>
      <c r="V55" t="str">
        <f>IF(Table134568[[#This Row],[Virgen]]="","",""", """)</f>
        <v/>
      </c>
      <c r="X55" t="str">
        <f>IF(Table134568[[#This Row],[Niños]]="","",""", """)</f>
        <v/>
      </c>
      <c r="Z55" t="str">
        <f>IF(Table134568[[#This Row],[Laudes]]="","",""", """)</f>
        <v/>
      </c>
      <c r="AB55" t="str">
        <f>IF(Table134568[[#This Row],[Entrada]]="","",""", """)</f>
        <v/>
      </c>
      <c r="AD55" t="s">
        <v>310</v>
      </c>
      <c r="AE55" s="22"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311</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x14ac:dyDescent="0.25">
      <c r="A56">
        <v>187</v>
      </c>
      <c r="B56" t="s">
        <v>297</v>
      </c>
      <c r="C56">
        <v>54</v>
      </c>
      <c r="D56" t="s">
        <v>298</v>
      </c>
      <c r="E56" t="s">
        <v>299</v>
      </c>
      <c r="F56" t="s">
        <v>300</v>
      </c>
      <c r="G56" t="s">
        <v>420</v>
      </c>
      <c r="H56" t="s">
        <v>302</v>
      </c>
      <c r="I56" t="s">
        <v>303</v>
      </c>
      <c r="J56" t="s">
        <v>300</v>
      </c>
      <c r="K56" t="s">
        <v>421</v>
      </c>
      <c r="L56" t="s">
        <v>305</v>
      </c>
      <c r="M56" t="s">
        <v>306</v>
      </c>
      <c r="N56" t="s">
        <v>300</v>
      </c>
      <c r="O56" s="7" t="s">
        <v>1101</v>
      </c>
      <c r="P56" t="s">
        <v>300</v>
      </c>
      <c r="Q56" t="s">
        <v>307</v>
      </c>
      <c r="R56" t="s">
        <v>300</v>
      </c>
      <c r="S56" t="s">
        <v>282</v>
      </c>
      <c r="T56" t="str">
        <f>IF(Table134568[[#This Row],[Pentecostés]]="","",""", """)</f>
        <v>", "</v>
      </c>
      <c r="U56" t="s">
        <v>1097</v>
      </c>
      <c r="V56" t="str">
        <f>IF(Table134568[[#This Row],[Virgen]]="","",""", """)</f>
        <v>", "</v>
      </c>
      <c r="W56" t="s">
        <v>313</v>
      </c>
      <c r="X56" t="str">
        <f>IF(Table134568[[#This Row],[Niños]]="","",""", """)</f>
        <v>", "</v>
      </c>
      <c r="Y56" t="s">
        <v>321</v>
      </c>
      <c r="Z56" t="str">
        <f>IF(Table134568[[#This Row],[Laudes]]="","",""", """)</f>
        <v/>
      </c>
      <c r="AB56" t="str">
        <f>IF(Table134568[[#This Row],[Entrada]]="","",""", """)</f>
        <v/>
      </c>
      <c r="AD56" t="s">
        <v>310</v>
      </c>
      <c r="AE56" s="22"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311</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x14ac:dyDescent="0.25">
      <c r="A57">
        <v>42</v>
      </c>
      <c r="B57" t="s">
        <v>297</v>
      </c>
      <c r="C57">
        <v>55</v>
      </c>
      <c r="D57" t="s">
        <v>298</v>
      </c>
      <c r="E57" t="s">
        <v>299</v>
      </c>
      <c r="F57" t="s">
        <v>300</v>
      </c>
      <c r="G57" t="s">
        <v>422</v>
      </c>
      <c r="H57" t="s">
        <v>302</v>
      </c>
      <c r="I57" t="s">
        <v>303</v>
      </c>
      <c r="J57" t="s">
        <v>300</v>
      </c>
      <c r="K57" t="s">
        <v>423</v>
      </c>
      <c r="L57" t="s">
        <v>305</v>
      </c>
      <c r="M57" t="s">
        <v>306</v>
      </c>
      <c r="N57" t="s">
        <v>300</v>
      </c>
      <c r="O57" t="s">
        <v>1102</v>
      </c>
      <c r="P57" t="s">
        <v>300</v>
      </c>
      <c r="Q57" t="s">
        <v>307</v>
      </c>
      <c r="R57" t="s">
        <v>300</v>
      </c>
      <c r="S57" t="s">
        <v>320</v>
      </c>
      <c r="T57" t="str">
        <f>IF(Table134568[[#This Row],[Pentecostés]]="","",""", """)</f>
        <v>", "</v>
      </c>
      <c r="U57" t="s">
        <v>292</v>
      </c>
      <c r="V57" t="str">
        <f>IF(Table134568[[#This Row],[Virgen]]="","",""", """)</f>
        <v>", "</v>
      </c>
      <c r="W57" t="s">
        <v>314</v>
      </c>
      <c r="X57" t="str">
        <f>IF(Table134568[[#This Row],[Niños]]="","",""", """)</f>
        <v>", "</v>
      </c>
      <c r="Y57" t="s">
        <v>321</v>
      </c>
      <c r="Z57" t="str">
        <f>IF(Table134568[[#This Row],[Laudes]]="","",""", """)</f>
        <v/>
      </c>
      <c r="AB57" t="str">
        <f>IF(Table134568[[#This Row],[Entrada]]="","",""", """)</f>
        <v/>
      </c>
      <c r="AD57" t="s">
        <v>310</v>
      </c>
      <c r="AE57" s="22"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311</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x14ac:dyDescent="0.25">
      <c r="A58">
        <v>222</v>
      </c>
      <c r="B58" t="s">
        <v>297</v>
      </c>
      <c r="C58">
        <v>56</v>
      </c>
      <c r="D58" t="s">
        <v>298</v>
      </c>
      <c r="E58" t="s">
        <v>299</v>
      </c>
      <c r="F58" t="s">
        <v>300</v>
      </c>
      <c r="G58" t="s">
        <v>424</v>
      </c>
      <c r="H58" t="s">
        <v>302</v>
      </c>
      <c r="I58" t="s">
        <v>303</v>
      </c>
      <c r="J58" t="s">
        <v>300</v>
      </c>
      <c r="K58" t="s">
        <v>425</v>
      </c>
      <c r="L58" t="s">
        <v>305</v>
      </c>
      <c r="M58" t="s">
        <v>306</v>
      </c>
      <c r="N58" t="s">
        <v>300</v>
      </c>
      <c r="O58" s="8" t="s">
        <v>1099</v>
      </c>
      <c r="P58" t="s">
        <v>300</v>
      </c>
      <c r="Q58" t="s">
        <v>307</v>
      </c>
      <c r="R58" t="s">
        <v>300</v>
      </c>
      <c r="S58" t="s">
        <v>282</v>
      </c>
      <c r="T58" t="str">
        <f>IF(Table134568[[#This Row],[Pentecostés]]="","",""", """)</f>
        <v>", "</v>
      </c>
      <c r="U58" t="s">
        <v>1097</v>
      </c>
      <c r="V58" t="str">
        <f>IF(Table134568[[#This Row],[Virgen]]="","",""", """)</f>
        <v>", "</v>
      </c>
      <c r="W58" t="s">
        <v>321</v>
      </c>
      <c r="X58" t="str">
        <f>IF(Table134568[[#This Row],[Niños]]="","",""", """)</f>
        <v/>
      </c>
      <c r="Z58" t="str">
        <f>IF(Table134568[[#This Row],[Laudes]]="","",""", """)</f>
        <v/>
      </c>
      <c r="AB58" t="str">
        <f>IF(Table134568[[#This Row],[Entrada]]="","",""", """)</f>
        <v/>
      </c>
      <c r="AD58" t="s">
        <v>310</v>
      </c>
      <c r="AE58" s="22"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311</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x14ac:dyDescent="0.25">
      <c r="A59">
        <v>43</v>
      </c>
      <c r="B59" t="s">
        <v>297</v>
      </c>
      <c r="C59">
        <v>57</v>
      </c>
      <c r="D59" t="s">
        <v>298</v>
      </c>
      <c r="E59" t="s">
        <v>299</v>
      </c>
      <c r="F59" t="s">
        <v>300</v>
      </c>
      <c r="G59" t="s">
        <v>426</v>
      </c>
      <c r="H59" t="s">
        <v>302</v>
      </c>
      <c r="I59" t="s">
        <v>303</v>
      </c>
      <c r="J59" t="s">
        <v>300</v>
      </c>
      <c r="K59" t="s">
        <v>427</v>
      </c>
      <c r="L59" t="s">
        <v>305</v>
      </c>
      <c r="M59" t="s">
        <v>306</v>
      </c>
      <c r="N59" t="s">
        <v>300</v>
      </c>
      <c r="O59" t="s">
        <v>1102</v>
      </c>
      <c r="P59" t="s">
        <v>300</v>
      </c>
      <c r="Q59" t="s">
        <v>307</v>
      </c>
      <c r="R59" t="s">
        <v>300</v>
      </c>
      <c r="S59" t="s">
        <v>282</v>
      </c>
      <c r="T59" t="str">
        <f>IF(Table134568[[#This Row],[Pentecostés]]="","",""", """)</f>
        <v>", "</v>
      </c>
      <c r="U59" t="s">
        <v>351</v>
      </c>
      <c r="V59" t="str">
        <f>IF(Table134568[[#This Row],[Virgen]]="","",""", """)</f>
        <v>", "</v>
      </c>
      <c r="W59" t="s">
        <v>314</v>
      </c>
      <c r="X59" t="str">
        <f>IF(Table134568[[#This Row],[Niños]]="","",""", """)</f>
        <v/>
      </c>
      <c r="Z59" t="str">
        <f>IF(Table134568[[#This Row],[Laudes]]="","",""", """)</f>
        <v/>
      </c>
      <c r="AB59" t="str">
        <f>IF(Table134568[[#This Row],[Entrada]]="","",""", """)</f>
        <v/>
      </c>
      <c r="AD59" t="s">
        <v>310</v>
      </c>
      <c r="AE59" s="22"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311</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x14ac:dyDescent="0.25">
      <c r="A60">
        <v>44</v>
      </c>
      <c r="B60" t="s">
        <v>297</v>
      </c>
      <c r="C60">
        <v>58</v>
      </c>
      <c r="D60" t="s">
        <v>298</v>
      </c>
      <c r="E60" t="s">
        <v>299</v>
      </c>
      <c r="F60" t="s">
        <v>300</v>
      </c>
      <c r="G60" t="s">
        <v>428</v>
      </c>
      <c r="H60" t="s">
        <v>302</v>
      </c>
      <c r="I60" t="s">
        <v>303</v>
      </c>
      <c r="J60" t="s">
        <v>300</v>
      </c>
      <c r="K60" t="s">
        <v>429</v>
      </c>
      <c r="L60" t="s">
        <v>305</v>
      </c>
      <c r="M60" t="s">
        <v>306</v>
      </c>
      <c r="N60" t="s">
        <v>300</v>
      </c>
      <c r="O60" t="s">
        <v>1102</v>
      </c>
      <c r="P60" t="s">
        <v>300</v>
      </c>
      <c r="Q60" t="s">
        <v>307</v>
      </c>
      <c r="R60" t="s">
        <v>300</v>
      </c>
      <c r="S60" t="s">
        <v>282</v>
      </c>
      <c r="T60" t="str">
        <f>IF(Table134568[[#This Row],[Pentecostés]]="","",""", """)</f>
        <v>", "</v>
      </c>
      <c r="U60" t="s">
        <v>351</v>
      </c>
      <c r="V60" t="str">
        <f>IF(Table134568[[#This Row],[Virgen]]="","",""", """)</f>
        <v/>
      </c>
      <c r="X60" t="str">
        <f>IF(Table134568[[#This Row],[Niños]]="","",""", """)</f>
        <v/>
      </c>
      <c r="Z60" t="str">
        <f>IF(Table134568[[#This Row],[Laudes]]="","",""", """)</f>
        <v/>
      </c>
      <c r="AB60" t="str">
        <f>IF(Table134568[[#This Row],[Entrada]]="","",""", """)</f>
        <v/>
      </c>
      <c r="AD60" t="s">
        <v>310</v>
      </c>
      <c r="AE60" s="22"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311</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x14ac:dyDescent="0.25">
      <c r="A61">
        <v>45</v>
      </c>
      <c r="B61" t="s">
        <v>297</v>
      </c>
      <c r="C61">
        <v>59</v>
      </c>
      <c r="D61" t="s">
        <v>298</v>
      </c>
      <c r="E61" t="s">
        <v>299</v>
      </c>
      <c r="F61" t="s">
        <v>300</v>
      </c>
      <c r="G61" t="s">
        <v>430</v>
      </c>
      <c r="H61" t="s">
        <v>302</v>
      </c>
      <c r="I61" t="s">
        <v>303</v>
      </c>
      <c r="J61" t="s">
        <v>300</v>
      </c>
      <c r="K61" t="s">
        <v>431</v>
      </c>
      <c r="L61" t="s">
        <v>305</v>
      </c>
      <c r="M61" t="s">
        <v>306</v>
      </c>
      <c r="N61" t="s">
        <v>300</v>
      </c>
      <c r="O61" t="s">
        <v>1102</v>
      </c>
      <c r="P61" t="s">
        <v>300</v>
      </c>
      <c r="Q61" t="s">
        <v>307</v>
      </c>
      <c r="R61" t="s">
        <v>300</v>
      </c>
      <c r="S61" t="s">
        <v>320</v>
      </c>
      <c r="T61" t="str">
        <f>IF(Table134568[[#This Row],[Pentecostés]]="","",""", """)</f>
        <v>", "</v>
      </c>
      <c r="U61" t="s">
        <v>321</v>
      </c>
      <c r="V61" t="str">
        <f>IF(Table134568[[#This Row],[Virgen]]="","",""", """)</f>
        <v/>
      </c>
      <c r="X61" t="str">
        <f>IF(Table134568[[#This Row],[Niños]]="","",""", """)</f>
        <v/>
      </c>
      <c r="Z61" t="str">
        <f>IF(Table134568[[#This Row],[Laudes]]="","",""", """)</f>
        <v/>
      </c>
      <c r="AB61" t="str">
        <f>IF(Table134568[[#This Row],[Entrada]]="","",""", """)</f>
        <v/>
      </c>
      <c r="AD61" t="s">
        <v>310</v>
      </c>
      <c r="AE61" s="22"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311</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x14ac:dyDescent="0.25">
      <c r="A62">
        <v>47</v>
      </c>
      <c r="B62" t="s">
        <v>297</v>
      </c>
      <c r="C62">
        <v>60</v>
      </c>
      <c r="D62" t="s">
        <v>298</v>
      </c>
      <c r="E62" t="s">
        <v>299</v>
      </c>
      <c r="F62" t="s">
        <v>300</v>
      </c>
      <c r="G62" t="s">
        <v>432</v>
      </c>
      <c r="H62" t="s">
        <v>302</v>
      </c>
      <c r="I62" t="s">
        <v>303</v>
      </c>
      <c r="J62" t="s">
        <v>300</v>
      </c>
      <c r="K62" t="s">
        <v>433</v>
      </c>
      <c r="L62" t="s">
        <v>305</v>
      </c>
      <c r="M62" t="s">
        <v>306</v>
      </c>
      <c r="N62" t="s">
        <v>300</v>
      </c>
      <c r="O62" t="s">
        <v>1102</v>
      </c>
      <c r="P62" t="s">
        <v>300</v>
      </c>
      <c r="Q62" t="s">
        <v>307</v>
      </c>
      <c r="R62" t="s">
        <v>300</v>
      </c>
      <c r="S62" t="s">
        <v>344</v>
      </c>
      <c r="T62" t="str">
        <f>IF(Table134568[[#This Row],[Pentecostés]]="","",""", """)</f>
        <v>", "</v>
      </c>
      <c r="U62" t="s">
        <v>286</v>
      </c>
      <c r="V62" t="str">
        <f>IF(Table134568[[#This Row],[Virgen]]="","",""", """)</f>
        <v>", "</v>
      </c>
      <c r="W62" t="s">
        <v>321</v>
      </c>
      <c r="X62" t="str">
        <f>IF(Table134568[[#This Row],[Niños]]="","",""", """)</f>
        <v/>
      </c>
      <c r="Z62" t="str">
        <f>IF(Table134568[[#This Row],[Laudes]]="","",""", """)</f>
        <v/>
      </c>
      <c r="AB62" t="str">
        <f>IF(Table134568[[#This Row],[Entrada]]="","",""", """)</f>
        <v/>
      </c>
      <c r="AD62" t="s">
        <v>310</v>
      </c>
      <c r="AE62" s="22"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311</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x14ac:dyDescent="0.25">
      <c r="A63">
        <v>223</v>
      </c>
      <c r="B63" t="s">
        <v>297</v>
      </c>
      <c r="C63">
        <v>61</v>
      </c>
      <c r="D63" t="s">
        <v>298</v>
      </c>
      <c r="E63" t="s">
        <v>299</v>
      </c>
      <c r="F63" t="s">
        <v>300</v>
      </c>
      <c r="G63" t="s">
        <v>434</v>
      </c>
      <c r="H63" t="s">
        <v>302</v>
      </c>
      <c r="I63" t="s">
        <v>303</v>
      </c>
      <c r="J63" t="s">
        <v>300</v>
      </c>
      <c r="K63" t="s">
        <v>435</v>
      </c>
      <c r="L63" t="s">
        <v>305</v>
      </c>
      <c r="M63" t="s">
        <v>306</v>
      </c>
      <c r="N63" t="s">
        <v>300</v>
      </c>
      <c r="O63" s="8" t="s">
        <v>1099</v>
      </c>
      <c r="P63" t="s">
        <v>300</v>
      </c>
      <c r="Q63" t="s">
        <v>307</v>
      </c>
      <c r="R63" t="s">
        <v>300</v>
      </c>
      <c r="S63" t="s">
        <v>320</v>
      </c>
      <c r="T63" t="str">
        <f>IF(Table134568[[#This Row],[Pentecostés]]="","",""", """)</f>
        <v>", "</v>
      </c>
      <c r="U63" t="s">
        <v>292</v>
      </c>
      <c r="V63" t="str">
        <f>IF(Table134568[[#This Row],[Virgen]]="","",""", """)</f>
        <v>", "</v>
      </c>
      <c r="W63" t="s">
        <v>321</v>
      </c>
      <c r="X63" t="str">
        <f>IF(Table134568[[#This Row],[Niños]]="","",""", """)</f>
        <v/>
      </c>
      <c r="Z63" t="str">
        <f>IF(Table134568[[#This Row],[Laudes]]="","",""", """)</f>
        <v/>
      </c>
      <c r="AB63" t="str">
        <f>IF(Table134568[[#This Row],[Entrada]]="","",""", """)</f>
        <v/>
      </c>
      <c r="AD63" t="s">
        <v>310</v>
      </c>
      <c r="AE63" s="22"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311</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x14ac:dyDescent="0.25">
      <c r="A64">
        <v>48</v>
      </c>
      <c r="B64" t="s">
        <v>297</v>
      </c>
      <c r="C64">
        <v>62</v>
      </c>
      <c r="D64" t="s">
        <v>298</v>
      </c>
      <c r="E64" t="s">
        <v>299</v>
      </c>
      <c r="F64" t="s">
        <v>300</v>
      </c>
      <c r="G64" t="s">
        <v>436</v>
      </c>
      <c r="H64" t="s">
        <v>302</v>
      </c>
      <c r="I64" t="s">
        <v>303</v>
      </c>
      <c r="J64" t="s">
        <v>300</v>
      </c>
      <c r="K64" t="s">
        <v>437</v>
      </c>
      <c r="L64" t="s">
        <v>305</v>
      </c>
      <c r="M64" t="s">
        <v>306</v>
      </c>
      <c r="N64" t="s">
        <v>300</v>
      </c>
      <c r="O64" t="s">
        <v>1102</v>
      </c>
      <c r="P64" t="s">
        <v>300</v>
      </c>
      <c r="Q64" t="s">
        <v>307</v>
      </c>
      <c r="R64" t="s">
        <v>300</v>
      </c>
      <c r="S64" t="s">
        <v>309</v>
      </c>
      <c r="T64" t="str">
        <f>IF(Table134568[[#This Row],[Pentecostés]]="","",""", """)</f>
        <v>", "</v>
      </c>
      <c r="U64" t="s">
        <v>321</v>
      </c>
      <c r="V64" t="str">
        <f>IF(Table134568[[#This Row],[Virgen]]="","",""", """)</f>
        <v/>
      </c>
      <c r="X64" t="str">
        <f>IF(Table134568[[#This Row],[Niños]]="","",""", """)</f>
        <v/>
      </c>
      <c r="Z64" t="str">
        <f>IF(Table134568[[#This Row],[Laudes]]="","",""", """)</f>
        <v/>
      </c>
      <c r="AB64" t="str">
        <f>IF(Table134568[[#This Row],[Entrada]]="","",""", """)</f>
        <v/>
      </c>
      <c r="AD64" t="s">
        <v>310</v>
      </c>
      <c r="AE64" s="22"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311</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x14ac:dyDescent="0.25">
      <c r="A65">
        <v>49</v>
      </c>
      <c r="B65" t="s">
        <v>297</v>
      </c>
      <c r="C65">
        <v>63</v>
      </c>
      <c r="D65" t="s">
        <v>298</v>
      </c>
      <c r="E65" t="s">
        <v>299</v>
      </c>
      <c r="F65" t="s">
        <v>300</v>
      </c>
      <c r="G65" t="s">
        <v>438</v>
      </c>
      <c r="H65" t="s">
        <v>302</v>
      </c>
      <c r="I65" t="s">
        <v>303</v>
      </c>
      <c r="J65" t="s">
        <v>300</v>
      </c>
      <c r="K65" t="s">
        <v>439</v>
      </c>
      <c r="L65" t="s">
        <v>305</v>
      </c>
      <c r="M65" t="s">
        <v>306</v>
      </c>
      <c r="N65" t="s">
        <v>300</v>
      </c>
      <c r="O65" t="s">
        <v>1102</v>
      </c>
      <c r="P65" t="s">
        <v>300</v>
      </c>
      <c r="Q65" t="s">
        <v>307</v>
      </c>
      <c r="R65" t="s">
        <v>300</v>
      </c>
      <c r="S65" t="s">
        <v>314</v>
      </c>
      <c r="T65" t="str">
        <f>IF(Table134568[[#This Row],[Pentecostés]]="","",""", """)</f>
        <v>", "</v>
      </c>
      <c r="U65" t="s">
        <v>315</v>
      </c>
      <c r="V65" t="str">
        <f>IF(Table134568[[#This Row],[Virgen]]="","",""", """)</f>
        <v/>
      </c>
      <c r="X65" t="str">
        <f>IF(Table134568[[#This Row],[Niños]]="","",""", """)</f>
        <v/>
      </c>
      <c r="Z65" t="str">
        <f>IF(Table134568[[#This Row],[Laudes]]="","",""", """)</f>
        <v/>
      </c>
      <c r="AB65" t="str">
        <f>IF(Table134568[[#This Row],[Entrada]]="","",""", """)</f>
        <v/>
      </c>
      <c r="AD65" t="s">
        <v>310</v>
      </c>
      <c r="AE65" s="22"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311</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x14ac:dyDescent="0.25">
      <c r="A66">
        <v>50</v>
      </c>
      <c r="B66" t="s">
        <v>297</v>
      </c>
      <c r="C66">
        <v>64</v>
      </c>
      <c r="D66" t="s">
        <v>298</v>
      </c>
      <c r="E66" t="s">
        <v>299</v>
      </c>
      <c r="F66" t="s">
        <v>300</v>
      </c>
      <c r="G66" t="s">
        <v>440</v>
      </c>
      <c r="H66" t="s">
        <v>302</v>
      </c>
      <c r="I66" t="s">
        <v>303</v>
      </c>
      <c r="J66" t="s">
        <v>300</v>
      </c>
      <c r="K66" t="s">
        <v>441</v>
      </c>
      <c r="L66" t="s">
        <v>305</v>
      </c>
      <c r="M66" t="s">
        <v>306</v>
      </c>
      <c r="N66" t="s">
        <v>300</v>
      </c>
      <c r="O66" t="s">
        <v>1102</v>
      </c>
      <c r="P66" t="s">
        <v>300</v>
      </c>
      <c r="Q66" t="s">
        <v>307</v>
      </c>
      <c r="R66" t="s">
        <v>300</v>
      </c>
      <c r="S66" t="s">
        <v>309</v>
      </c>
      <c r="T66" t="str">
        <f>IF(Table134568[[#This Row],[Pentecostés]]="","",""", """)</f>
        <v>", "</v>
      </c>
      <c r="U66" t="s">
        <v>321</v>
      </c>
      <c r="V66" t="str">
        <f>IF(Table134568[[#This Row],[Virgen]]="","",""", """)</f>
        <v/>
      </c>
      <c r="X66" t="str">
        <f>IF(Table134568[[#This Row],[Niños]]="","",""", """)</f>
        <v/>
      </c>
      <c r="Z66" t="str">
        <f>IF(Table134568[[#This Row],[Laudes]]="","",""", """)</f>
        <v/>
      </c>
      <c r="AB66" t="str">
        <f>IF(Table134568[[#This Row],[Entrada]]="","",""", """)</f>
        <v/>
      </c>
      <c r="AD66" t="s">
        <v>310</v>
      </c>
      <c r="AE66" s="22"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311</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x14ac:dyDescent="0.25">
      <c r="A67">
        <v>51</v>
      </c>
      <c r="B67" t="s">
        <v>297</v>
      </c>
      <c r="C67">
        <v>65</v>
      </c>
      <c r="D67" t="s">
        <v>298</v>
      </c>
      <c r="E67" t="s">
        <v>299</v>
      </c>
      <c r="F67" t="s">
        <v>300</v>
      </c>
      <c r="G67" t="s">
        <v>442</v>
      </c>
      <c r="H67" t="s">
        <v>302</v>
      </c>
      <c r="I67" t="s">
        <v>303</v>
      </c>
      <c r="J67" t="s">
        <v>300</v>
      </c>
      <c r="K67" t="s">
        <v>443</v>
      </c>
      <c r="L67" t="s">
        <v>305</v>
      </c>
      <c r="M67" t="s">
        <v>306</v>
      </c>
      <c r="N67" t="s">
        <v>300</v>
      </c>
      <c r="O67" t="s">
        <v>1102</v>
      </c>
      <c r="P67" t="s">
        <v>300</v>
      </c>
      <c r="Q67" t="s">
        <v>307</v>
      </c>
      <c r="R67" t="s">
        <v>300</v>
      </c>
      <c r="S67" t="s">
        <v>321</v>
      </c>
      <c r="T67" t="str">
        <f>IF(Table134568[[#This Row],[Pentecostés]]="","",""", """)</f>
        <v/>
      </c>
      <c r="V67" t="str">
        <f>IF(Table134568[[#This Row],[Virgen]]="","",""", """)</f>
        <v/>
      </c>
      <c r="X67" t="str">
        <f>IF(Table134568[[#This Row],[Niños]]="","",""", """)</f>
        <v/>
      </c>
      <c r="Z67" t="str">
        <f>IF(Table134568[[#This Row],[Laudes]]="","",""", """)</f>
        <v/>
      </c>
      <c r="AB67" t="str">
        <f>IF(Table134568[[#This Row],[Entrada]]="","",""", """)</f>
        <v/>
      </c>
      <c r="AD67" t="s">
        <v>310</v>
      </c>
      <c r="AE67" s="22"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311</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x14ac:dyDescent="0.25">
      <c r="A68">
        <v>52</v>
      </c>
      <c r="B68" t="s">
        <v>297</v>
      </c>
      <c r="C68">
        <v>66</v>
      </c>
      <c r="D68" t="s">
        <v>298</v>
      </c>
      <c r="E68" t="s">
        <v>299</v>
      </c>
      <c r="F68" t="s">
        <v>300</v>
      </c>
      <c r="G68" t="s">
        <v>444</v>
      </c>
      <c r="H68" t="s">
        <v>302</v>
      </c>
      <c r="I68" t="s">
        <v>303</v>
      </c>
      <c r="J68" t="s">
        <v>300</v>
      </c>
      <c r="K68" t="s">
        <v>445</v>
      </c>
      <c r="L68" t="s">
        <v>305</v>
      </c>
      <c r="M68" t="s">
        <v>306</v>
      </c>
      <c r="N68" t="s">
        <v>300</v>
      </c>
      <c r="O68" t="s">
        <v>1102</v>
      </c>
      <c r="P68" t="s">
        <v>300</v>
      </c>
      <c r="Q68" t="s">
        <v>307</v>
      </c>
      <c r="R68" t="s">
        <v>300</v>
      </c>
      <c r="S68" t="s">
        <v>282</v>
      </c>
      <c r="T68" t="str">
        <f>IF(Table134568[[#This Row],[Pentecostés]]="","",""", """)</f>
        <v>", "</v>
      </c>
      <c r="U68" t="s">
        <v>292</v>
      </c>
      <c r="V68" t="str">
        <f>IF(Table134568[[#This Row],[Virgen]]="","",""", """)</f>
        <v>", "</v>
      </c>
      <c r="W68" t="s">
        <v>315</v>
      </c>
      <c r="X68" t="str">
        <f>IF(Table134568[[#This Row],[Niños]]="","",""", """)</f>
        <v/>
      </c>
      <c r="Z68" t="str">
        <f>IF(Table134568[[#This Row],[Laudes]]="","",""", """)</f>
        <v/>
      </c>
      <c r="AB68" t="str">
        <f>IF(Table134568[[#This Row],[Entrada]]="","",""", """)</f>
        <v/>
      </c>
      <c r="AD68" t="s">
        <v>310</v>
      </c>
      <c r="AE68" s="22"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311</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x14ac:dyDescent="0.25">
      <c r="A69">
        <v>53</v>
      </c>
      <c r="B69" t="s">
        <v>297</v>
      </c>
      <c r="C69">
        <v>67</v>
      </c>
      <c r="D69" t="s">
        <v>298</v>
      </c>
      <c r="E69" t="s">
        <v>299</v>
      </c>
      <c r="F69" t="s">
        <v>300</v>
      </c>
      <c r="G69" t="s">
        <v>446</v>
      </c>
      <c r="H69" t="s">
        <v>302</v>
      </c>
      <c r="I69" t="s">
        <v>303</v>
      </c>
      <c r="J69" t="s">
        <v>300</v>
      </c>
      <c r="K69" t="s">
        <v>447</v>
      </c>
      <c r="L69" t="s">
        <v>305</v>
      </c>
      <c r="M69" t="s">
        <v>306</v>
      </c>
      <c r="N69" t="s">
        <v>300</v>
      </c>
      <c r="O69" t="s">
        <v>1102</v>
      </c>
      <c r="P69" t="s">
        <v>300</v>
      </c>
      <c r="Q69" t="s">
        <v>307</v>
      </c>
      <c r="R69" t="s">
        <v>300</v>
      </c>
      <c r="S69" t="s">
        <v>309</v>
      </c>
      <c r="T69" t="str">
        <f>IF(Table134568[[#This Row],[Pentecostés]]="","",""", """)</f>
        <v>", "</v>
      </c>
      <c r="U69" t="s">
        <v>314</v>
      </c>
      <c r="V69" t="str">
        <f>IF(Table134568[[#This Row],[Virgen]]="","",""", """)</f>
        <v>", "</v>
      </c>
      <c r="W69" t="s">
        <v>321</v>
      </c>
      <c r="X69" t="str">
        <f>IF(Table134568[[#This Row],[Niños]]="","",""", """)</f>
        <v>", "</v>
      </c>
      <c r="Y69" t="s">
        <v>315</v>
      </c>
      <c r="Z69" t="str">
        <f>IF(Table134568[[#This Row],[Laudes]]="","",""", """)</f>
        <v/>
      </c>
      <c r="AB69" t="str">
        <f>IF(Table134568[[#This Row],[Entrada]]="","",""", """)</f>
        <v/>
      </c>
      <c r="AD69" t="s">
        <v>310</v>
      </c>
      <c r="AE69" s="22"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311</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x14ac:dyDescent="0.25">
      <c r="A70">
        <v>54</v>
      </c>
      <c r="B70" t="s">
        <v>297</v>
      </c>
      <c r="C70">
        <v>68</v>
      </c>
      <c r="D70" t="s">
        <v>298</v>
      </c>
      <c r="E70" t="s">
        <v>299</v>
      </c>
      <c r="F70" t="s">
        <v>300</v>
      </c>
      <c r="G70" t="s">
        <v>448</v>
      </c>
      <c r="H70" t="s">
        <v>302</v>
      </c>
      <c r="I70" t="s">
        <v>303</v>
      </c>
      <c r="J70" t="s">
        <v>300</v>
      </c>
      <c r="K70" t="s">
        <v>449</v>
      </c>
      <c r="L70" t="s">
        <v>305</v>
      </c>
      <c r="M70" t="s">
        <v>306</v>
      </c>
      <c r="N70" t="s">
        <v>300</v>
      </c>
      <c r="O70" t="s">
        <v>1102</v>
      </c>
      <c r="P70" t="s">
        <v>300</v>
      </c>
      <c r="Q70" t="s">
        <v>307</v>
      </c>
      <c r="R70" t="s">
        <v>300</v>
      </c>
      <c r="S70" t="s">
        <v>282</v>
      </c>
      <c r="T70" t="str">
        <f>IF(Table134568[[#This Row],[Pentecostés]]="","",""", """)</f>
        <v>", "</v>
      </c>
      <c r="U70" t="s">
        <v>313</v>
      </c>
      <c r="V70" t="str">
        <f>IF(Table134568[[#This Row],[Virgen]]="","",""", """)</f>
        <v>", "</v>
      </c>
      <c r="W70" t="s">
        <v>321</v>
      </c>
      <c r="X70" t="str">
        <f>IF(Table134568[[#This Row],[Niños]]="","",""", """)</f>
        <v/>
      </c>
      <c r="Z70" t="str">
        <f>IF(Table134568[[#This Row],[Laudes]]="","",""", """)</f>
        <v/>
      </c>
      <c r="AB70" t="str">
        <f>IF(Table134568[[#This Row],[Entrada]]="","",""", """)</f>
        <v/>
      </c>
      <c r="AD70" t="s">
        <v>310</v>
      </c>
      <c r="AE70" s="22"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311</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x14ac:dyDescent="0.25">
      <c r="A71">
        <v>55</v>
      </c>
      <c r="B71" t="s">
        <v>297</v>
      </c>
      <c r="C71">
        <v>69</v>
      </c>
      <c r="D71" t="s">
        <v>298</v>
      </c>
      <c r="E71" t="s">
        <v>299</v>
      </c>
      <c r="F71" t="s">
        <v>300</v>
      </c>
      <c r="G71" t="s">
        <v>450</v>
      </c>
      <c r="H71" t="s">
        <v>302</v>
      </c>
      <c r="I71" t="s">
        <v>303</v>
      </c>
      <c r="J71" t="s">
        <v>300</v>
      </c>
      <c r="K71" t="s">
        <v>451</v>
      </c>
      <c r="L71" t="s">
        <v>305</v>
      </c>
      <c r="M71" t="s">
        <v>306</v>
      </c>
      <c r="N71" t="s">
        <v>300</v>
      </c>
      <c r="O71" t="s">
        <v>1102</v>
      </c>
      <c r="P71" t="s">
        <v>300</v>
      </c>
      <c r="Q71" t="s">
        <v>307</v>
      </c>
      <c r="R71" t="s">
        <v>300</v>
      </c>
      <c r="S71" t="s">
        <v>2210</v>
      </c>
      <c r="T71" t="str">
        <f>IF(Table134568[[#This Row],[Pentecostés]]="","",""", """)</f>
        <v>", "</v>
      </c>
      <c r="U71" t="s">
        <v>321</v>
      </c>
      <c r="V71" t="str">
        <f>IF(Table134568[[#This Row],[Virgen]]="","",""", """)</f>
        <v/>
      </c>
      <c r="X71" t="str">
        <f>IF(Table134568[[#This Row],[Niños]]="","",""", """)</f>
        <v/>
      </c>
      <c r="Z71" t="str">
        <f>IF(Table134568[[#This Row],[Laudes]]="","",""", """)</f>
        <v/>
      </c>
      <c r="AB71" t="str">
        <f>IF(Table134568[[#This Row],[Entrada]]="","",""", """)</f>
        <v/>
      </c>
      <c r="AD71" t="s">
        <v>310</v>
      </c>
      <c r="AE71" s="22"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311</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x14ac:dyDescent="0.25">
      <c r="A72">
        <v>56</v>
      </c>
      <c r="B72" t="s">
        <v>297</v>
      </c>
      <c r="C72">
        <v>70</v>
      </c>
      <c r="D72" t="s">
        <v>298</v>
      </c>
      <c r="E72" t="s">
        <v>299</v>
      </c>
      <c r="F72" t="s">
        <v>300</v>
      </c>
      <c r="G72" t="s">
        <v>452</v>
      </c>
      <c r="H72" t="s">
        <v>302</v>
      </c>
      <c r="I72" t="s">
        <v>303</v>
      </c>
      <c r="J72" t="s">
        <v>300</v>
      </c>
      <c r="K72" t="s">
        <v>453</v>
      </c>
      <c r="L72" t="s">
        <v>305</v>
      </c>
      <c r="M72" t="s">
        <v>306</v>
      </c>
      <c r="N72" t="s">
        <v>300</v>
      </c>
      <c r="O72" t="s">
        <v>1102</v>
      </c>
      <c r="P72" t="s">
        <v>300</v>
      </c>
      <c r="Q72" t="s">
        <v>307</v>
      </c>
      <c r="R72" t="s">
        <v>300</v>
      </c>
      <c r="S72" t="s">
        <v>313</v>
      </c>
      <c r="T72" t="str">
        <f>IF(Table134568[[#This Row],[Pentecostés]]="","",""", """)</f>
        <v>", "</v>
      </c>
      <c r="U72" t="s">
        <v>315</v>
      </c>
      <c r="V72" t="str">
        <f>IF(Table134568[[#This Row],[Virgen]]="","",""", """)</f>
        <v/>
      </c>
      <c r="X72" t="str">
        <f>IF(Table134568[[#This Row],[Niños]]="","",""", """)</f>
        <v/>
      </c>
      <c r="Z72" t="str">
        <f>IF(Table134568[[#This Row],[Laudes]]="","",""", """)</f>
        <v/>
      </c>
      <c r="AB72" t="str">
        <f>IF(Table134568[[#This Row],[Entrada]]="","",""", """)</f>
        <v/>
      </c>
      <c r="AD72" t="s">
        <v>310</v>
      </c>
      <c r="AE72" s="22"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311</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x14ac:dyDescent="0.25">
      <c r="A73">
        <v>57</v>
      </c>
      <c r="B73" t="s">
        <v>297</v>
      </c>
      <c r="C73">
        <v>71</v>
      </c>
      <c r="D73" t="s">
        <v>298</v>
      </c>
      <c r="E73" t="s">
        <v>299</v>
      </c>
      <c r="F73" t="s">
        <v>300</v>
      </c>
      <c r="G73" t="s">
        <v>454</v>
      </c>
      <c r="H73" t="s">
        <v>302</v>
      </c>
      <c r="I73" t="s">
        <v>303</v>
      </c>
      <c r="J73" t="s">
        <v>300</v>
      </c>
      <c r="K73" t="s">
        <v>455</v>
      </c>
      <c r="L73" t="s">
        <v>305</v>
      </c>
      <c r="M73" t="s">
        <v>306</v>
      </c>
      <c r="N73" t="s">
        <v>300</v>
      </c>
      <c r="O73" t="s">
        <v>1102</v>
      </c>
      <c r="P73" t="s">
        <v>300</v>
      </c>
      <c r="Q73" t="s">
        <v>307</v>
      </c>
      <c r="R73" t="s">
        <v>300</v>
      </c>
      <c r="S73" t="s">
        <v>321</v>
      </c>
      <c r="T73" t="str">
        <f>IF(Table134568[[#This Row],[Pentecostés]]="","",""", """)</f>
        <v/>
      </c>
      <c r="V73" t="str">
        <f>IF(Table134568[[#This Row],[Virgen]]="","",""", """)</f>
        <v/>
      </c>
      <c r="X73" t="str">
        <f>IF(Table134568[[#This Row],[Niños]]="","",""", """)</f>
        <v/>
      </c>
      <c r="Z73" t="str">
        <f>IF(Table134568[[#This Row],[Laudes]]="","",""", """)</f>
        <v/>
      </c>
      <c r="AB73" t="str">
        <f>IF(Table134568[[#This Row],[Entrada]]="","",""", """)</f>
        <v/>
      </c>
      <c r="AD73" t="s">
        <v>310</v>
      </c>
      <c r="AE73" s="22"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311</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x14ac:dyDescent="0.25">
      <c r="A74">
        <v>224</v>
      </c>
      <c r="B74" t="s">
        <v>297</v>
      </c>
      <c r="C74">
        <v>72</v>
      </c>
      <c r="D74" t="s">
        <v>298</v>
      </c>
      <c r="E74" t="s">
        <v>299</v>
      </c>
      <c r="F74" t="s">
        <v>300</v>
      </c>
      <c r="G74" t="s">
        <v>456</v>
      </c>
      <c r="H74" t="s">
        <v>302</v>
      </c>
      <c r="I74" t="s">
        <v>303</v>
      </c>
      <c r="J74" t="s">
        <v>300</v>
      </c>
      <c r="K74" t="s">
        <v>457</v>
      </c>
      <c r="L74" t="s">
        <v>305</v>
      </c>
      <c r="M74" t="s">
        <v>306</v>
      </c>
      <c r="N74" t="s">
        <v>300</v>
      </c>
      <c r="O74" s="8" t="s">
        <v>1099</v>
      </c>
      <c r="P74" t="s">
        <v>300</v>
      </c>
      <c r="Q74" t="s">
        <v>307</v>
      </c>
      <c r="R74" t="s">
        <v>300</v>
      </c>
      <c r="S74" t="s">
        <v>342</v>
      </c>
      <c r="T74" t="str">
        <f>IF(Table134568[[#This Row],[Pentecostés]]="","",""", """)</f>
        <v>", "</v>
      </c>
      <c r="U74" t="s">
        <v>321</v>
      </c>
      <c r="V74" t="str">
        <f>IF(Table134568[[#This Row],[Virgen]]="","",""", """)</f>
        <v/>
      </c>
      <c r="X74" t="str">
        <f>IF(Table134568[[#This Row],[Niños]]="","",""", """)</f>
        <v/>
      </c>
      <c r="Z74" t="str">
        <f>IF(Table134568[[#This Row],[Laudes]]="","",""", """)</f>
        <v/>
      </c>
      <c r="AB74" t="str">
        <f>IF(Table134568[[#This Row],[Entrada]]="","",""", """)</f>
        <v/>
      </c>
      <c r="AD74" t="s">
        <v>310</v>
      </c>
      <c r="AE74" s="22"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311</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x14ac:dyDescent="0.25">
      <c r="A75">
        <v>58</v>
      </c>
      <c r="B75" t="s">
        <v>297</v>
      </c>
      <c r="C75">
        <v>73</v>
      </c>
      <c r="D75" t="s">
        <v>298</v>
      </c>
      <c r="E75" t="s">
        <v>299</v>
      </c>
      <c r="F75" t="s">
        <v>300</v>
      </c>
      <c r="G75" t="s">
        <v>458</v>
      </c>
      <c r="H75" t="s">
        <v>302</v>
      </c>
      <c r="I75" t="s">
        <v>303</v>
      </c>
      <c r="J75" t="s">
        <v>300</v>
      </c>
      <c r="K75" t="s">
        <v>459</v>
      </c>
      <c r="L75" t="s">
        <v>305</v>
      </c>
      <c r="M75" t="s">
        <v>306</v>
      </c>
      <c r="N75" t="s">
        <v>300</v>
      </c>
      <c r="O75" t="s">
        <v>1102</v>
      </c>
      <c r="P75" t="s">
        <v>300</v>
      </c>
      <c r="Q75" t="s">
        <v>307</v>
      </c>
      <c r="R75" t="s">
        <v>300</v>
      </c>
      <c r="S75" t="s">
        <v>292</v>
      </c>
      <c r="T75" t="str">
        <f>IF(Table134568[[#This Row],[Pentecostés]]="","",""", """)</f>
        <v>", "</v>
      </c>
      <c r="U75" t="s">
        <v>315</v>
      </c>
      <c r="V75" t="str">
        <f>IF(Table134568[[#This Row],[Virgen]]="","",""", """)</f>
        <v/>
      </c>
      <c r="X75" t="str">
        <f>IF(Table134568[[#This Row],[Niños]]="","",""", """)</f>
        <v/>
      </c>
      <c r="Z75" t="str">
        <f>IF(Table134568[[#This Row],[Laudes]]="","",""", """)</f>
        <v/>
      </c>
      <c r="AB75" t="str">
        <f>IF(Table134568[[#This Row],[Entrada]]="","",""", """)</f>
        <v/>
      </c>
      <c r="AD75" t="s">
        <v>310</v>
      </c>
      <c r="AE75" s="22"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311</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x14ac:dyDescent="0.25">
      <c r="A76">
        <v>59</v>
      </c>
      <c r="B76" t="s">
        <v>297</v>
      </c>
      <c r="C76">
        <v>74</v>
      </c>
      <c r="D76" t="s">
        <v>298</v>
      </c>
      <c r="E76" t="s">
        <v>299</v>
      </c>
      <c r="F76" t="s">
        <v>300</v>
      </c>
      <c r="G76" t="s">
        <v>460</v>
      </c>
      <c r="H76" t="s">
        <v>302</v>
      </c>
      <c r="I76" t="s">
        <v>303</v>
      </c>
      <c r="J76" t="s">
        <v>300</v>
      </c>
      <c r="K76" t="s">
        <v>461</v>
      </c>
      <c r="L76" t="s">
        <v>305</v>
      </c>
      <c r="M76" t="s">
        <v>306</v>
      </c>
      <c r="N76" t="s">
        <v>300</v>
      </c>
      <c r="O76" t="s">
        <v>1102</v>
      </c>
      <c r="P76" t="s">
        <v>300</v>
      </c>
      <c r="Q76" t="s">
        <v>307</v>
      </c>
      <c r="R76" t="s">
        <v>300</v>
      </c>
      <c r="S76" t="s">
        <v>344</v>
      </c>
      <c r="T76" t="str">
        <f>IF(Table134568[[#This Row],[Pentecostés]]="","",""", """)</f>
        <v>", "</v>
      </c>
      <c r="U76" t="s">
        <v>292</v>
      </c>
      <c r="V76" t="str">
        <f>IF(Table134568[[#This Row],[Virgen]]="","",""", """)</f>
        <v>", "</v>
      </c>
      <c r="W76" t="s">
        <v>321</v>
      </c>
      <c r="X76" t="str">
        <f>IF(Table134568[[#This Row],[Niños]]="","",""", """)</f>
        <v/>
      </c>
      <c r="Z76" t="str">
        <f>IF(Table134568[[#This Row],[Laudes]]="","",""", """)</f>
        <v/>
      </c>
      <c r="AB76" t="str">
        <f>IF(Table134568[[#This Row],[Entrada]]="","",""", """)</f>
        <v/>
      </c>
      <c r="AD76" t="s">
        <v>310</v>
      </c>
      <c r="AE76" s="22"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311</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x14ac:dyDescent="0.25">
      <c r="A77">
        <v>225</v>
      </c>
      <c r="B77" t="s">
        <v>297</v>
      </c>
      <c r="C77">
        <v>75</v>
      </c>
      <c r="D77" t="s">
        <v>298</v>
      </c>
      <c r="E77" t="s">
        <v>299</v>
      </c>
      <c r="F77" t="s">
        <v>300</v>
      </c>
      <c r="G77" t="s">
        <v>462</v>
      </c>
      <c r="H77" t="s">
        <v>302</v>
      </c>
      <c r="I77" t="s">
        <v>303</v>
      </c>
      <c r="J77" t="s">
        <v>300</v>
      </c>
      <c r="K77" t="s">
        <v>463</v>
      </c>
      <c r="L77" t="s">
        <v>305</v>
      </c>
      <c r="M77" t="s">
        <v>306</v>
      </c>
      <c r="N77" t="s">
        <v>300</v>
      </c>
      <c r="O77" s="8" t="s">
        <v>1099</v>
      </c>
      <c r="P77" t="s">
        <v>300</v>
      </c>
      <c r="Q77" t="s">
        <v>307</v>
      </c>
      <c r="R77" t="s">
        <v>300</v>
      </c>
      <c r="S77" t="s">
        <v>313</v>
      </c>
      <c r="T77" t="str">
        <f>IF(Table134568[[#This Row],[Pentecostés]]="","",""", """)</f>
        <v>", "</v>
      </c>
      <c r="U77" t="s">
        <v>321</v>
      </c>
      <c r="V77" t="str">
        <f>IF(Table134568[[#This Row],[Virgen]]="","",""", """)</f>
        <v/>
      </c>
      <c r="X77" t="str">
        <f>IF(Table134568[[#This Row],[Niños]]="","",""", """)</f>
        <v/>
      </c>
      <c r="Z77" t="str">
        <f>IF(Table134568[[#This Row],[Laudes]]="","",""", """)</f>
        <v/>
      </c>
      <c r="AB77" t="str">
        <f>IF(Table134568[[#This Row],[Entrada]]="","",""", """)</f>
        <v/>
      </c>
      <c r="AD77" t="s">
        <v>310</v>
      </c>
      <c r="AE77" s="22"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311</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x14ac:dyDescent="0.25">
      <c r="A78">
        <v>60</v>
      </c>
      <c r="B78" t="s">
        <v>297</v>
      </c>
      <c r="C78">
        <v>76</v>
      </c>
      <c r="D78" t="s">
        <v>298</v>
      </c>
      <c r="E78" t="s">
        <v>299</v>
      </c>
      <c r="F78" t="s">
        <v>300</v>
      </c>
      <c r="G78" t="s">
        <v>464</v>
      </c>
      <c r="H78" t="s">
        <v>302</v>
      </c>
      <c r="I78" t="s">
        <v>303</v>
      </c>
      <c r="J78" t="s">
        <v>300</v>
      </c>
      <c r="K78" t="s">
        <v>465</v>
      </c>
      <c r="L78" t="s">
        <v>305</v>
      </c>
      <c r="M78" t="s">
        <v>306</v>
      </c>
      <c r="N78" t="s">
        <v>300</v>
      </c>
      <c r="O78" t="s">
        <v>1102</v>
      </c>
      <c r="P78" t="s">
        <v>300</v>
      </c>
      <c r="Q78" t="s">
        <v>307</v>
      </c>
      <c r="R78" t="s">
        <v>300</v>
      </c>
      <c r="S78" t="s">
        <v>2210</v>
      </c>
      <c r="T78" t="str">
        <f>IF(Table134568[[#This Row],[Pentecostés]]="","",""", """)</f>
        <v>", "</v>
      </c>
      <c r="U78" t="s">
        <v>321</v>
      </c>
      <c r="V78" t="str">
        <f>IF(Table134568[[#This Row],[Virgen]]="","",""", """)</f>
        <v/>
      </c>
      <c r="X78" t="str">
        <f>IF(Table134568[[#This Row],[Niños]]="","",""", """)</f>
        <v/>
      </c>
      <c r="Z78" t="str">
        <f>IF(Table134568[[#This Row],[Laudes]]="","",""", """)</f>
        <v/>
      </c>
      <c r="AB78" t="str">
        <f>IF(Table134568[[#This Row],[Entrada]]="","",""", """)</f>
        <v/>
      </c>
      <c r="AD78" t="s">
        <v>310</v>
      </c>
      <c r="AE78" s="22"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311</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x14ac:dyDescent="0.25">
      <c r="A79">
        <v>61</v>
      </c>
      <c r="B79" t="s">
        <v>297</v>
      </c>
      <c r="C79">
        <v>77</v>
      </c>
      <c r="D79" t="s">
        <v>298</v>
      </c>
      <c r="E79" t="s">
        <v>299</v>
      </c>
      <c r="F79" t="s">
        <v>300</v>
      </c>
      <c r="G79" t="s">
        <v>466</v>
      </c>
      <c r="H79" t="s">
        <v>302</v>
      </c>
      <c r="I79" t="s">
        <v>303</v>
      </c>
      <c r="J79" t="s">
        <v>300</v>
      </c>
      <c r="K79" t="s">
        <v>467</v>
      </c>
      <c r="L79" t="s">
        <v>305</v>
      </c>
      <c r="M79" t="s">
        <v>306</v>
      </c>
      <c r="N79" t="s">
        <v>300</v>
      </c>
      <c r="O79" t="s">
        <v>1102</v>
      </c>
      <c r="P79" t="s">
        <v>300</v>
      </c>
      <c r="Q79" t="s">
        <v>307</v>
      </c>
      <c r="R79" t="s">
        <v>300</v>
      </c>
      <c r="S79" t="s">
        <v>320</v>
      </c>
      <c r="T79" t="str">
        <f>IF(Table134568[[#This Row],[Pentecostés]]="","",""", """)</f>
        <v>", "</v>
      </c>
      <c r="U79" t="s">
        <v>321</v>
      </c>
      <c r="V79" t="str">
        <f>IF(Table134568[[#This Row],[Virgen]]="","",""", """)</f>
        <v/>
      </c>
      <c r="X79" t="str">
        <f>IF(Table134568[[#This Row],[Niños]]="","",""", """)</f>
        <v/>
      </c>
      <c r="Z79" t="str">
        <f>IF(Table134568[[#This Row],[Laudes]]="","",""", """)</f>
        <v/>
      </c>
      <c r="AB79" t="str">
        <f>IF(Table134568[[#This Row],[Entrada]]="","",""", """)</f>
        <v/>
      </c>
      <c r="AD79" t="s">
        <v>310</v>
      </c>
      <c r="AE79" s="22"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311</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x14ac:dyDescent="0.25">
      <c r="A80">
        <v>62</v>
      </c>
      <c r="B80" t="s">
        <v>297</v>
      </c>
      <c r="C80">
        <v>78</v>
      </c>
      <c r="D80" t="s">
        <v>298</v>
      </c>
      <c r="E80" t="s">
        <v>299</v>
      </c>
      <c r="F80" t="s">
        <v>300</v>
      </c>
      <c r="G80" t="s">
        <v>468</v>
      </c>
      <c r="H80" t="s">
        <v>302</v>
      </c>
      <c r="I80" t="s">
        <v>303</v>
      </c>
      <c r="J80" t="s">
        <v>300</v>
      </c>
      <c r="K80" t="s">
        <v>469</v>
      </c>
      <c r="L80" t="s">
        <v>305</v>
      </c>
      <c r="M80" t="s">
        <v>306</v>
      </c>
      <c r="N80" t="s">
        <v>300</v>
      </c>
      <c r="O80" t="s">
        <v>1102</v>
      </c>
      <c r="P80" t="s">
        <v>300</v>
      </c>
      <c r="Q80" t="s">
        <v>307</v>
      </c>
      <c r="R80" t="s">
        <v>300</v>
      </c>
      <c r="S80" t="s">
        <v>292</v>
      </c>
      <c r="T80" t="str">
        <f>IF(Table134568[[#This Row],[Pentecostés]]="","",""", """)</f>
        <v>", "</v>
      </c>
      <c r="U80" t="s">
        <v>313</v>
      </c>
      <c r="V80" t="str">
        <f>IF(Table134568[[#This Row],[Virgen]]="","",""", """)</f>
        <v>", "</v>
      </c>
      <c r="W80" t="s">
        <v>315</v>
      </c>
      <c r="X80" t="str">
        <f>IF(Table134568[[#This Row],[Niños]]="","",""", """)</f>
        <v/>
      </c>
      <c r="Z80" t="str">
        <f>IF(Table134568[[#This Row],[Laudes]]="","",""", """)</f>
        <v/>
      </c>
      <c r="AB80" t="str">
        <f>IF(Table134568[[#This Row],[Entrada]]="","",""", """)</f>
        <v/>
      </c>
      <c r="AD80" t="s">
        <v>310</v>
      </c>
      <c r="AE80" s="22"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311</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x14ac:dyDescent="0.25">
      <c r="A81">
        <v>63</v>
      </c>
      <c r="B81" t="s">
        <v>297</v>
      </c>
      <c r="C81">
        <v>79</v>
      </c>
      <c r="D81" t="s">
        <v>298</v>
      </c>
      <c r="E81" t="s">
        <v>299</v>
      </c>
      <c r="F81" t="s">
        <v>300</v>
      </c>
      <c r="G81" t="s">
        <v>470</v>
      </c>
      <c r="H81" t="s">
        <v>302</v>
      </c>
      <c r="I81" t="s">
        <v>303</v>
      </c>
      <c r="J81" t="s">
        <v>300</v>
      </c>
      <c r="K81" t="s">
        <v>471</v>
      </c>
      <c r="L81" t="s">
        <v>305</v>
      </c>
      <c r="M81" t="s">
        <v>306</v>
      </c>
      <c r="N81" t="s">
        <v>300</v>
      </c>
      <c r="O81" t="s">
        <v>1102</v>
      </c>
      <c r="P81" t="s">
        <v>300</v>
      </c>
      <c r="Q81" t="s">
        <v>307</v>
      </c>
      <c r="R81" t="s">
        <v>300</v>
      </c>
      <c r="S81" t="s">
        <v>2210</v>
      </c>
      <c r="T81" t="str">
        <f>IF(Table134568[[#This Row],[Pentecostés]]="","",""", """)</f>
        <v/>
      </c>
      <c r="V81" t="str">
        <f>IF(Table134568[[#This Row],[Virgen]]="","",""", """)</f>
        <v/>
      </c>
      <c r="X81" t="str">
        <f>IF(Table134568[[#This Row],[Niños]]="","",""", """)</f>
        <v/>
      </c>
      <c r="Z81" t="str">
        <f>IF(Table134568[[#This Row],[Laudes]]="","",""", """)</f>
        <v/>
      </c>
      <c r="AB81" t="str">
        <f>IF(Table134568[[#This Row],[Entrada]]="","",""", """)</f>
        <v/>
      </c>
      <c r="AD81" t="s">
        <v>310</v>
      </c>
      <c r="AE81" s="22"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311</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x14ac:dyDescent="0.25">
      <c r="A82">
        <v>64</v>
      </c>
      <c r="B82" t="s">
        <v>297</v>
      </c>
      <c r="C82">
        <v>80</v>
      </c>
      <c r="D82" t="s">
        <v>298</v>
      </c>
      <c r="E82" t="s">
        <v>299</v>
      </c>
      <c r="F82" t="s">
        <v>300</v>
      </c>
      <c r="G82" t="s">
        <v>472</v>
      </c>
      <c r="H82" t="s">
        <v>302</v>
      </c>
      <c r="I82" t="s">
        <v>303</v>
      </c>
      <c r="J82" t="s">
        <v>300</v>
      </c>
      <c r="K82" t="s">
        <v>473</v>
      </c>
      <c r="L82" t="s">
        <v>305</v>
      </c>
      <c r="M82" t="s">
        <v>306</v>
      </c>
      <c r="N82" t="s">
        <v>300</v>
      </c>
      <c r="O82" t="s">
        <v>1102</v>
      </c>
      <c r="P82" t="s">
        <v>300</v>
      </c>
      <c r="Q82" t="s">
        <v>307</v>
      </c>
      <c r="R82" t="s">
        <v>300</v>
      </c>
      <c r="S82" t="s">
        <v>309</v>
      </c>
      <c r="T82" t="str">
        <f>IF(Table134568[[#This Row],[Pentecostés]]="","",""", """)</f>
        <v>", "</v>
      </c>
      <c r="U82" t="s">
        <v>2210</v>
      </c>
      <c r="V82" t="str">
        <f>IF(Table134568[[#This Row],[Virgen]]="","",""", """)</f>
        <v>", "</v>
      </c>
      <c r="W82" t="s">
        <v>315</v>
      </c>
      <c r="X82" t="str">
        <f>IF(Table134568[[#This Row],[Niños]]="","",""", """)</f>
        <v/>
      </c>
      <c r="Z82" t="str">
        <f>IF(Table134568[[#This Row],[Laudes]]="","",""", """)</f>
        <v/>
      </c>
      <c r="AB82" t="str">
        <f>IF(Table134568[[#This Row],[Entrada]]="","",""", """)</f>
        <v/>
      </c>
      <c r="AD82" t="s">
        <v>310</v>
      </c>
      <c r="AE82" s="22"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311</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x14ac:dyDescent="0.25">
      <c r="A83">
        <v>65</v>
      </c>
      <c r="B83" t="s">
        <v>297</v>
      </c>
      <c r="C83">
        <v>81</v>
      </c>
      <c r="D83" t="s">
        <v>298</v>
      </c>
      <c r="E83" t="s">
        <v>299</v>
      </c>
      <c r="F83" t="s">
        <v>300</v>
      </c>
      <c r="G83" t="s">
        <v>474</v>
      </c>
      <c r="H83" t="s">
        <v>302</v>
      </c>
      <c r="I83" t="s">
        <v>303</v>
      </c>
      <c r="J83" t="s">
        <v>300</v>
      </c>
      <c r="K83" t="s">
        <v>475</v>
      </c>
      <c r="L83" t="s">
        <v>305</v>
      </c>
      <c r="M83" t="s">
        <v>306</v>
      </c>
      <c r="N83" t="s">
        <v>300</v>
      </c>
      <c r="O83" t="s">
        <v>1102</v>
      </c>
      <c r="P83" t="s">
        <v>300</v>
      </c>
      <c r="Q83" t="s">
        <v>307</v>
      </c>
      <c r="R83" t="s">
        <v>300</v>
      </c>
      <c r="S83" t="s">
        <v>292</v>
      </c>
      <c r="T83" t="str">
        <f>IF(Table134568[[#This Row],[Pentecostés]]="","",""", """)</f>
        <v>", "</v>
      </c>
      <c r="U83" t="s">
        <v>314</v>
      </c>
      <c r="V83" t="str">
        <f>IF(Table134568[[#This Row],[Virgen]]="","",""", """)</f>
        <v>", "</v>
      </c>
      <c r="W83" t="s">
        <v>321</v>
      </c>
      <c r="X83" t="str">
        <f>IF(Table134568[[#This Row],[Niños]]="","",""", """)</f>
        <v/>
      </c>
      <c r="Z83" t="str">
        <f>IF(Table134568[[#This Row],[Laudes]]="","",""", """)</f>
        <v/>
      </c>
      <c r="AB83" t="str">
        <f>IF(Table134568[[#This Row],[Entrada]]="","",""", """)</f>
        <v/>
      </c>
      <c r="AD83" t="s">
        <v>310</v>
      </c>
      <c r="AE83" s="22"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311</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x14ac:dyDescent="0.25">
      <c r="A84">
        <v>66</v>
      </c>
      <c r="B84" t="s">
        <v>297</v>
      </c>
      <c r="C84">
        <v>82</v>
      </c>
      <c r="D84" t="s">
        <v>298</v>
      </c>
      <c r="E84" t="s">
        <v>299</v>
      </c>
      <c r="F84" t="s">
        <v>300</v>
      </c>
      <c r="G84" t="s">
        <v>476</v>
      </c>
      <c r="H84" t="s">
        <v>302</v>
      </c>
      <c r="I84" t="s">
        <v>303</v>
      </c>
      <c r="J84" t="s">
        <v>300</v>
      </c>
      <c r="K84" t="s">
        <v>185</v>
      </c>
      <c r="L84" t="s">
        <v>305</v>
      </c>
      <c r="M84" t="s">
        <v>306</v>
      </c>
      <c r="N84" t="s">
        <v>300</v>
      </c>
      <c r="O84" t="s">
        <v>1102</v>
      </c>
      <c r="P84" t="s">
        <v>300</v>
      </c>
      <c r="Q84" t="s">
        <v>307</v>
      </c>
      <c r="R84" t="s">
        <v>300</v>
      </c>
      <c r="S84" t="s">
        <v>309</v>
      </c>
      <c r="T84" t="str">
        <f>IF(Table134568[[#This Row],[Pentecostés]]="","",""", """)</f>
        <v>", "</v>
      </c>
      <c r="U84" t="s">
        <v>321</v>
      </c>
      <c r="V84" t="str">
        <f>IF(Table134568[[#This Row],[Virgen]]="","",""", """)</f>
        <v/>
      </c>
      <c r="X84" t="str">
        <f>IF(Table134568[[#This Row],[Niños]]="","",""", """)</f>
        <v/>
      </c>
      <c r="Z84" t="str">
        <f>IF(Table134568[[#This Row],[Laudes]]="","",""", """)</f>
        <v/>
      </c>
      <c r="AB84" t="str">
        <f>IF(Table134568[[#This Row],[Entrada]]="","",""", """)</f>
        <v/>
      </c>
      <c r="AD84" t="s">
        <v>310</v>
      </c>
      <c r="AE84" s="22"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311</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x14ac:dyDescent="0.25">
      <c r="A85">
        <v>67</v>
      </c>
      <c r="B85" t="s">
        <v>297</v>
      </c>
      <c r="C85">
        <v>83</v>
      </c>
      <c r="D85" t="s">
        <v>298</v>
      </c>
      <c r="E85" t="s">
        <v>299</v>
      </c>
      <c r="F85" t="s">
        <v>300</v>
      </c>
      <c r="G85" t="s">
        <v>477</v>
      </c>
      <c r="H85" t="s">
        <v>302</v>
      </c>
      <c r="I85" t="s">
        <v>303</v>
      </c>
      <c r="J85" t="s">
        <v>300</v>
      </c>
      <c r="K85" t="s">
        <v>478</v>
      </c>
      <c r="L85" t="s">
        <v>305</v>
      </c>
      <c r="M85" t="s">
        <v>306</v>
      </c>
      <c r="N85" t="s">
        <v>300</v>
      </c>
      <c r="O85" t="s">
        <v>1102</v>
      </c>
      <c r="P85" t="s">
        <v>300</v>
      </c>
      <c r="Q85" t="s">
        <v>307</v>
      </c>
      <c r="R85" t="s">
        <v>300</v>
      </c>
      <c r="S85" t="s">
        <v>292</v>
      </c>
      <c r="T85" t="str">
        <f>IF(Table134568[[#This Row],[Pentecostés]]="","",""", """)</f>
        <v>", "</v>
      </c>
      <c r="U85" t="s">
        <v>2210</v>
      </c>
      <c r="V85" t="str">
        <f>IF(Table134568[[#This Row],[Virgen]]="","",""", """)</f>
        <v>", "</v>
      </c>
      <c r="W85" t="s">
        <v>321</v>
      </c>
      <c r="X85" t="str">
        <f>IF(Table134568[[#This Row],[Niños]]="","",""", """)</f>
        <v/>
      </c>
      <c r="Z85" t="str">
        <f>IF(Table134568[[#This Row],[Laudes]]="","",""", """)</f>
        <v/>
      </c>
      <c r="AB85" t="str">
        <f>IF(Table134568[[#This Row],[Entrada]]="","",""", """)</f>
        <v/>
      </c>
      <c r="AD85" t="s">
        <v>310</v>
      </c>
      <c r="AE85" s="22"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311</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x14ac:dyDescent="0.25">
      <c r="A86">
        <v>68</v>
      </c>
      <c r="B86" t="s">
        <v>297</v>
      </c>
      <c r="C86">
        <v>84</v>
      </c>
      <c r="D86" t="s">
        <v>298</v>
      </c>
      <c r="E86" t="s">
        <v>299</v>
      </c>
      <c r="F86" t="s">
        <v>300</v>
      </c>
      <c r="G86" t="s">
        <v>479</v>
      </c>
      <c r="H86" t="s">
        <v>302</v>
      </c>
      <c r="I86" t="s">
        <v>303</v>
      </c>
      <c r="J86" t="s">
        <v>300</v>
      </c>
      <c r="K86" t="s">
        <v>480</v>
      </c>
      <c r="L86" t="s">
        <v>305</v>
      </c>
      <c r="M86" t="s">
        <v>306</v>
      </c>
      <c r="N86" t="s">
        <v>300</v>
      </c>
      <c r="O86" t="s">
        <v>1102</v>
      </c>
      <c r="P86" t="s">
        <v>300</v>
      </c>
      <c r="Q86" t="s">
        <v>307</v>
      </c>
      <c r="R86" t="s">
        <v>300</v>
      </c>
      <c r="T86" t="str">
        <f>IF(Table134568[[#This Row],[Pentecostés]]="","",""", """)</f>
        <v/>
      </c>
      <c r="V86" t="str">
        <f>IF(Table134568[[#This Row],[Virgen]]="","",""", """)</f>
        <v/>
      </c>
      <c r="X86" t="str">
        <f>IF(Table134568[[#This Row],[Niños]]="","",""", """)</f>
        <v/>
      </c>
      <c r="Z86" t="str">
        <f>IF(Table134568[[#This Row],[Laudes]]="","",""", """)</f>
        <v/>
      </c>
      <c r="AB86" t="str">
        <f>IF(Table134568[[#This Row],[Entrada]]="","",""", """)</f>
        <v/>
      </c>
      <c r="AD86" t="s">
        <v>310</v>
      </c>
      <c r="AE86" s="22"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311</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x14ac:dyDescent="0.25">
      <c r="A87">
        <v>69</v>
      </c>
      <c r="B87" t="s">
        <v>297</v>
      </c>
      <c r="C87">
        <v>85</v>
      </c>
      <c r="D87" t="s">
        <v>298</v>
      </c>
      <c r="E87" t="s">
        <v>299</v>
      </c>
      <c r="F87" t="s">
        <v>300</v>
      </c>
      <c r="G87" t="s">
        <v>481</v>
      </c>
      <c r="H87" t="s">
        <v>302</v>
      </c>
      <c r="I87" t="s">
        <v>303</v>
      </c>
      <c r="J87" t="s">
        <v>300</v>
      </c>
      <c r="K87" t="s">
        <v>482</v>
      </c>
      <c r="L87" t="s">
        <v>305</v>
      </c>
      <c r="M87" t="s">
        <v>306</v>
      </c>
      <c r="N87" t="s">
        <v>300</v>
      </c>
      <c r="O87" t="s">
        <v>1102</v>
      </c>
      <c r="P87" t="s">
        <v>300</v>
      </c>
      <c r="Q87" t="s">
        <v>307</v>
      </c>
      <c r="R87" t="s">
        <v>300</v>
      </c>
      <c r="S87" t="s">
        <v>321</v>
      </c>
      <c r="T87" t="str">
        <f>IF(Table134568[[#This Row],[Pentecostés]]="","",""", """)</f>
        <v/>
      </c>
      <c r="V87" t="str">
        <f>IF(Table134568[[#This Row],[Virgen]]="","",""", """)</f>
        <v/>
      </c>
      <c r="X87" t="str">
        <f>IF(Table134568[[#This Row],[Niños]]="","",""", """)</f>
        <v/>
      </c>
      <c r="Z87" t="str">
        <f>IF(Table134568[[#This Row],[Laudes]]="","",""", """)</f>
        <v/>
      </c>
      <c r="AB87" t="str">
        <f>IF(Table134568[[#This Row],[Entrada]]="","",""", """)</f>
        <v/>
      </c>
      <c r="AD87" t="s">
        <v>310</v>
      </c>
      <c r="AE87" s="22"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311</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x14ac:dyDescent="0.25">
      <c r="A88">
        <v>70</v>
      </c>
      <c r="B88" t="s">
        <v>297</v>
      </c>
      <c r="C88">
        <v>86</v>
      </c>
      <c r="D88" t="s">
        <v>298</v>
      </c>
      <c r="E88" t="s">
        <v>299</v>
      </c>
      <c r="F88" t="s">
        <v>300</v>
      </c>
      <c r="G88" t="s">
        <v>483</v>
      </c>
      <c r="H88" t="s">
        <v>302</v>
      </c>
      <c r="I88" t="s">
        <v>303</v>
      </c>
      <c r="J88" t="s">
        <v>300</v>
      </c>
      <c r="K88" t="s">
        <v>484</v>
      </c>
      <c r="L88" t="s">
        <v>305</v>
      </c>
      <c r="M88" t="s">
        <v>306</v>
      </c>
      <c r="N88" t="s">
        <v>300</v>
      </c>
      <c r="O88" t="s">
        <v>1102</v>
      </c>
      <c r="P88" t="s">
        <v>300</v>
      </c>
      <c r="Q88" t="s">
        <v>307</v>
      </c>
      <c r="R88" t="s">
        <v>300</v>
      </c>
      <c r="S88" t="s">
        <v>282</v>
      </c>
      <c r="T88" t="str">
        <f>IF(Table134568[[#This Row],[Pentecostés]]="","",""", """)</f>
        <v>", "</v>
      </c>
      <c r="U88" t="s">
        <v>2209</v>
      </c>
      <c r="V88" t="str">
        <f>IF(Table134568[[#This Row],[Virgen]]="","",""", """)</f>
        <v>", "</v>
      </c>
      <c r="W88" t="s">
        <v>313</v>
      </c>
      <c r="X88" t="str">
        <f>IF(Table134568[[#This Row],[Niños]]="","",""", """)</f>
        <v>", "</v>
      </c>
      <c r="Y88" t="s">
        <v>315</v>
      </c>
      <c r="Z88" t="str">
        <f>IF(Table134568[[#This Row],[Laudes]]="","",""", """)</f>
        <v/>
      </c>
      <c r="AB88" t="str">
        <f>IF(Table134568[[#This Row],[Entrada]]="","",""", """)</f>
        <v/>
      </c>
      <c r="AD88" t="s">
        <v>310</v>
      </c>
      <c r="AE88" s="22"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311</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x14ac:dyDescent="0.25">
      <c r="A89">
        <v>71</v>
      </c>
      <c r="B89" t="s">
        <v>297</v>
      </c>
      <c r="C89">
        <v>87</v>
      </c>
      <c r="D89" t="s">
        <v>298</v>
      </c>
      <c r="E89" t="s">
        <v>299</v>
      </c>
      <c r="F89" t="s">
        <v>300</v>
      </c>
      <c r="G89" t="s">
        <v>485</v>
      </c>
      <c r="H89" t="s">
        <v>302</v>
      </c>
      <c r="I89" t="s">
        <v>303</v>
      </c>
      <c r="J89" t="s">
        <v>300</v>
      </c>
      <c r="K89" t="s">
        <v>486</v>
      </c>
      <c r="L89" t="s">
        <v>305</v>
      </c>
      <c r="M89" t="s">
        <v>306</v>
      </c>
      <c r="N89" t="s">
        <v>300</v>
      </c>
      <c r="O89" t="s">
        <v>1102</v>
      </c>
      <c r="P89" t="s">
        <v>300</v>
      </c>
      <c r="Q89" t="s">
        <v>307</v>
      </c>
      <c r="R89" t="s">
        <v>300</v>
      </c>
      <c r="S89" t="s">
        <v>351</v>
      </c>
      <c r="T89" t="str">
        <f>IF(Table134568[[#This Row],[Pentecostés]]="","",""", """)</f>
        <v/>
      </c>
      <c r="V89" t="str">
        <f>IF(Table134568[[#This Row],[Virgen]]="","",""", """)</f>
        <v/>
      </c>
      <c r="X89" t="str">
        <f>IF(Table134568[[#This Row],[Niños]]="","",""", """)</f>
        <v/>
      </c>
      <c r="Z89" t="str">
        <f>IF(Table134568[[#This Row],[Laudes]]="","",""", """)</f>
        <v/>
      </c>
      <c r="AB89" t="str">
        <f>IF(Table134568[[#This Row],[Entrada]]="","",""", """)</f>
        <v/>
      </c>
      <c r="AD89" t="s">
        <v>310</v>
      </c>
      <c r="AE89" s="22"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311</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x14ac:dyDescent="0.25">
      <c r="A90">
        <v>72</v>
      </c>
      <c r="B90" t="s">
        <v>297</v>
      </c>
      <c r="C90">
        <v>88</v>
      </c>
      <c r="D90" t="s">
        <v>298</v>
      </c>
      <c r="E90" t="s">
        <v>299</v>
      </c>
      <c r="F90" t="s">
        <v>300</v>
      </c>
      <c r="G90" t="s">
        <v>487</v>
      </c>
      <c r="H90" t="s">
        <v>302</v>
      </c>
      <c r="I90" t="s">
        <v>303</v>
      </c>
      <c r="J90" t="s">
        <v>300</v>
      </c>
      <c r="K90" t="s">
        <v>192</v>
      </c>
      <c r="L90" t="s">
        <v>305</v>
      </c>
      <c r="M90" t="s">
        <v>306</v>
      </c>
      <c r="N90" t="s">
        <v>300</v>
      </c>
      <c r="O90" t="s">
        <v>1102</v>
      </c>
      <c r="P90" t="s">
        <v>300</v>
      </c>
      <c r="Q90" t="s">
        <v>307</v>
      </c>
      <c r="R90" t="s">
        <v>300</v>
      </c>
      <c r="S90" t="s">
        <v>320</v>
      </c>
      <c r="T90" t="str">
        <f>IF(Table134568[[#This Row],[Pentecostés]]="","",""", """)</f>
        <v>", "</v>
      </c>
      <c r="U90" t="s">
        <v>2210</v>
      </c>
      <c r="V90" t="str">
        <f>IF(Table134568[[#This Row],[Virgen]]="","",""", """)</f>
        <v/>
      </c>
      <c r="X90" t="str">
        <f>IF(Table134568[[#This Row],[Niños]]="","",""", """)</f>
        <v/>
      </c>
      <c r="Z90" t="str">
        <f>IF(Table134568[[#This Row],[Laudes]]="","",""", """)</f>
        <v/>
      </c>
      <c r="AB90" t="str">
        <f>IF(Table134568[[#This Row],[Entrada]]="","",""", """)</f>
        <v/>
      </c>
      <c r="AD90" t="s">
        <v>310</v>
      </c>
      <c r="AE90" s="22"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311</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x14ac:dyDescent="0.25">
      <c r="A91">
        <v>73</v>
      </c>
      <c r="B91" t="s">
        <v>297</v>
      </c>
      <c r="C91">
        <v>89</v>
      </c>
      <c r="D91" t="s">
        <v>298</v>
      </c>
      <c r="E91" t="s">
        <v>299</v>
      </c>
      <c r="F91" t="s">
        <v>300</v>
      </c>
      <c r="G91" t="s">
        <v>488</v>
      </c>
      <c r="H91" t="s">
        <v>302</v>
      </c>
      <c r="I91" t="s">
        <v>303</v>
      </c>
      <c r="J91" t="s">
        <v>300</v>
      </c>
      <c r="K91" t="s">
        <v>194</v>
      </c>
      <c r="L91" t="s">
        <v>305</v>
      </c>
      <c r="M91" t="s">
        <v>306</v>
      </c>
      <c r="N91" t="s">
        <v>300</v>
      </c>
      <c r="O91" t="s">
        <v>1102</v>
      </c>
      <c r="P91" t="s">
        <v>300</v>
      </c>
      <c r="Q91" t="s">
        <v>307</v>
      </c>
      <c r="R91" t="s">
        <v>300</v>
      </c>
      <c r="S91" t="s">
        <v>321</v>
      </c>
      <c r="T91" t="str">
        <f>IF(Table134568[[#This Row],[Pentecostés]]="","",""", """)</f>
        <v/>
      </c>
      <c r="V91" t="str">
        <f>IF(Table134568[[#This Row],[Virgen]]="","",""", """)</f>
        <v/>
      </c>
      <c r="X91" t="str">
        <f>IF(Table134568[[#This Row],[Niños]]="","",""", """)</f>
        <v/>
      </c>
      <c r="Z91" t="str">
        <f>IF(Table134568[[#This Row],[Laudes]]="","",""", """)</f>
        <v/>
      </c>
      <c r="AB91" t="str">
        <f>IF(Table134568[[#This Row],[Entrada]]="","",""", """)</f>
        <v/>
      </c>
      <c r="AD91" t="s">
        <v>310</v>
      </c>
      <c r="AE91" s="22"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311</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x14ac:dyDescent="0.25">
      <c r="A92">
        <v>74</v>
      </c>
      <c r="B92" t="s">
        <v>297</v>
      </c>
      <c r="C92">
        <v>90</v>
      </c>
      <c r="D92" t="s">
        <v>298</v>
      </c>
      <c r="E92" t="s">
        <v>299</v>
      </c>
      <c r="F92" t="s">
        <v>300</v>
      </c>
      <c r="G92" t="s">
        <v>489</v>
      </c>
      <c r="H92" t="s">
        <v>302</v>
      </c>
      <c r="I92" t="s">
        <v>303</v>
      </c>
      <c r="J92" t="s">
        <v>300</v>
      </c>
      <c r="K92" t="s">
        <v>196</v>
      </c>
      <c r="L92" t="s">
        <v>305</v>
      </c>
      <c r="M92" t="s">
        <v>306</v>
      </c>
      <c r="N92" t="s">
        <v>300</v>
      </c>
      <c r="O92" t="s">
        <v>1102</v>
      </c>
      <c r="P92" t="s">
        <v>300</v>
      </c>
      <c r="Q92" t="s">
        <v>307</v>
      </c>
      <c r="R92" t="s">
        <v>300</v>
      </c>
      <c r="S92" t="s">
        <v>321</v>
      </c>
      <c r="T92" t="str">
        <f>IF(Table134568[[#This Row],[Pentecostés]]="","",""", """)</f>
        <v/>
      </c>
      <c r="V92" t="str">
        <f>IF(Table134568[[#This Row],[Virgen]]="","",""", """)</f>
        <v/>
      </c>
      <c r="X92" t="str">
        <f>IF(Table134568[[#This Row],[Niños]]="","",""", """)</f>
        <v/>
      </c>
      <c r="Z92" t="str">
        <f>IF(Table134568[[#This Row],[Laudes]]="","",""", """)</f>
        <v/>
      </c>
      <c r="AB92" t="str">
        <f>IF(Table134568[[#This Row],[Entrada]]="","",""", """)</f>
        <v/>
      </c>
      <c r="AD92" t="s">
        <v>310</v>
      </c>
      <c r="AE92" s="22"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311</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x14ac:dyDescent="0.25">
      <c r="A93">
        <v>75</v>
      </c>
      <c r="B93" t="s">
        <v>297</v>
      </c>
      <c r="C93">
        <v>91</v>
      </c>
      <c r="D93" t="s">
        <v>298</v>
      </c>
      <c r="E93" t="s">
        <v>299</v>
      </c>
      <c r="F93" t="s">
        <v>300</v>
      </c>
      <c r="G93" t="s">
        <v>490</v>
      </c>
      <c r="H93" t="s">
        <v>302</v>
      </c>
      <c r="I93" t="s">
        <v>303</v>
      </c>
      <c r="J93" t="s">
        <v>300</v>
      </c>
      <c r="K93" t="s">
        <v>491</v>
      </c>
      <c r="L93" t="s">
        <v>305</v>
      </c>
      <c r="M93" t="s">
        <v>306</v>
      </c>
      <c r="N93" t="s">
        <v>300</v>
      </c>
      <c r="O93" t="s">
        <v>1102</v>
      </c>
      <c r="P93" t="s">
        <v>300</v>
      </c>
      <c r="Q93" t="s">
        <v>307</v>
      </c>
      <c r="R93" t="s">
        <v>300</v>
      </c>
      <c r="S93" t="s">
        <v>282</v>
      </c>
      <c r="T93" t="str">
        <f>IF(Table134568[[#This Row],[Pentecostés]]="","",""", """)</f>
        <v/>
      </c>
      <c r="V93" t="str">
        <f>IF(Table134568[[#This Row],[Virgen]]="","",""", """)</f>
        <v/>
      </c>
      <c r="X93" t="str">
        <f>IF(Table134568[[#This Row],[Niños]]="","",""", """)</f>
        <v/>
      </c>
      <c r="Z93" t="str">
        <f>IF(Table134568[[#This Row],[Laudes]]="","",""", """)</f>
        <v/>
      </c>
      <c r="AB93" t="str">
        <f>IF(Table134568[[#This Row],[Entrada]]="","",""", """)</f>
        <v/>
      </c>
      <c r="AD93" t="s">
        <v>310</v>
      </c>
      <c r="AE93" s="22"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311</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x14ac:dyDescent="0.25">
      <c r="A94">
        <v>76</v>
      </c>
      <c r="B94" t="s">
        <v>297</v>
      </c>
      <c r="C94">
        <v>92</v>
      </c>
      <c r="D94" t="s">
        <v>298</v>
      </c>
      <c r="E94" t="s">
        <v>299</v>
      </c>
      <c r="F94" t="s">
        <v>300</v>
      </c>
      <c r="G94" t="s">
        <v>492</v>
      </c>
      <c r="H94" t="s">
        <v>302</v>
      </c>
      <c r="I94" t="s">
        <v>303</v>
      </c>
      <c r="J94" t="s">
        <v>300</v>
      </c>
      <c r="K94" t="s">
        <v>199</v>
      </c>
      <c r="L94" t="s">
        <v>305</v>
      </c>
      <c r="M94" t="s">
        <v>306</v>
      </c>
      <c r="N94" t="s">
        <v>300</v>
      </c>
      <c r="O94" t="s">
        <v>1102</v>
      </c>
      <c r="P94" t="s">
        <v>300</v>
      </c>
      <c r="Q94" t="s">
        <v>307</v>
      </c>
      <c r="R94" t="s">
        <v>300</v>
      </c>
      <c r="S94" t="s">
        <v>351</v>
      </c>
      <c r="T94" t="str">
        <f>IF(Table134568[[#This Row],[Pentecostés]]="","",""", """)</f>
        <v>", "</v>
      </c>
      <c r="U94" t="s">
        <v>313</v>
      </c>
      <c r="V94" t="str">
        <f>IF(Table134568[[#This Row],[Virgen]]="","",""", """)</f>
        <v>", "</v>
      </c>
      <c r="W94" t="s">
        <v>314</v>
      </c>
      <c r="X94" t="str">
        <f>IF(Table134568[[#This Row],[Niños]]="","",""", """)</f>
        <v>", "</v>
      </c>
      <c r="Y94" t="s">
        <v>321</v>
      </c>
      <c r="Z94" t="str">
        <f>IF(Table134568[[#This Row],[Laudes]]="","",""", """)</f>
        <v/>
      </c>
      <c r="AB94" t="str">
        <f>IF(Table134568[[#This Row],[Entrada]]="","",""", """)</f>
        <v/>
      </c>
      <c r="AD94" t="s">
        <v>310</v>
      </c>
      <c r="AE94" s="22"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311</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x14ac:dyDescent="0.25">
      <c r="A95">
        <v>188</v>
      </c>
      <c r="B95" t="s">
        <v>297</v>
      </c>
      <c r="C95">
        <v>93</v>
      </c>
      <c r="D95" t="s">
        <v>298</v>
      </c>
      <c r="E95" t="s">
        <v>299</v>
      </c>
      <c r="F95" t="s">
        <v>300</v>
      </c>
      <c r="G95" t="s">
        <v>493</v>
      </c>
      <c r="H95" t="s">
        <v>302</v>
      </c>
      <c r="I95" t="s">
        <v>303</v>
      </c>
      <c r="J95" t="s">
        <v>300</v>
      </c>
      <c r="K95" t="s">
        <v>494</v>
      </c>
      <c r="L95" t="s">
        <v>305</v>
      </c>
      <c r="M95" t="s">
        <v>306</v>
      </c>
      <c r="N95" t="s">
        <v>300</v>
      </c>
      <c r="O95" s="7" t="s">
        <v>1101</v>
      </c>
      <c r="P95" t="s">
        <v>300</v>
      </c>
      <c r="Q95" t="s">
        <v>307</v>
      </c>
      <c r="R95" t="s">
        <v>300</v>
      </c>
      <c r="S95" t="s">
        <v>292</v>
      </c>
      <c r="T95" t="str">
        <f>IF(Table134568[[#This Row],[Pentecostés]]="","",""", """)</f>
        <v>", "</v>
      </c>
      <c r="U95" t="s">
        <v>321</v>
      </c>
      <c r="V95" t="str">
        <f>IF(Table134568[[#This Row],[Virgen]]="","",""", """)</f>
        <v/>
      </c>
      <c r="X95" t="str">
        <f>IF(Table134568[[#This Row],[Niños]]="","",""", """)</f>
        <v/>
      </c>
      <c r="Z95" t="str">
        <f>IF(Table134568[[#This Row],[Laudes]]="","",""", """)</f>
        <v/>
      </c>
      <c r="AB95" t="str">
        <f>IF(Table134568[[#This Row],[Entrada]]="","",""", """)</f>
        <v/>
      </c>
      <c r="AD95" t="s">
        <v>310</v>
      </c>
      <c r="AE95" s="22"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311</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x14ac:dyDescent="0.25">
      <c r="A96">
        <v>77</v>
      </c>
      <c r="B96" t="s">
        <v>297</v>
      </c>
      <c r="C96">
        <v>94</v>
      </c>
      <c r="D96" t="s">
        <v>298</v>
      </c>
      <c r="E96" t="s">
        <v>299</v>
      </c>
      <c r="F96" t="s">
        <v>300</v>
      </c>
      <c r="G96" t="s">
        <v>495</v>
      </c>
      <c r="H96" t="s">
        <v>302</v>
      </c>
      <c r="I96" t="s">
        <v>303</v>
      </c>
      <c r="J96" t="s">
        <v>300</v>
      </c>
      <c r="K96" t="s">
        <v>201</v>
      </c>
      <c r="L96" t="s">
        <v>305</v>
      </c>
      <c r="M96" t="s">
        <v>306</v>
      </c>
      <c r="N96" t="s">
        <v>300</v>
      </c>
      <c r="O96" t="s">
        <v>1102</v>
      </c>
      <c r="P96" t="s">
        <v>300</v>
      </c>
      <c r="Q96" t="s">
        <v>307</v>
      </c>
      <c r="R96" t="s">
        <v>300</v>
      </c>
      <c r="S96" t="s">
        <v>292</v>
      </c>
      <c r="T96" t="str">
        <f>IF(Table134568[[#This Row],[Pentecostés]]="","",""", """)</f>
        <v/>
      </c>
      <c r="V96" t="str">
        <f>IF(Table134568[[#This Row],[Virgen]]="","",""", """)</f>
        <v/>
      </c>
      <c r="X96" t="str">
        <f>IF(Table134568[[#This Row],[Niños]]="","",""", """)</f>
        <v/>
      </c>
      <c r="Z96" t="str">
        <f>IF(Table134568[[#This Row],[Laudes]]="","",""", """)</f>
        <v/>
      </c>
      <c r="AB96" t="str">
        <f>IF(Table134568[[#This Row],[Entrada]]="","",""", """)</f>
        <v/>
      </c>
      <c r="AD96" t="s">
        <v>310</v>
      </c>
      <c r="AE96" s="22"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311</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x14ac:dyDescent="0.25">
      <c r="A97">
        <v>78</v>
      </c>
      <c r="B97" t="s">
        <v>297</v>
      </c>
      <c r="C97">
        <v>95</v>
      </c>
      <c r="D97" t="s">
        <v>298</v>
      </c>
      <c r="E97" t="s">
        <v>299</v>
      </c>
      <c r="F97" t="s">
        <v>300</v>
      </c>
      <c r="G97" t="s">
        <v>496</v>
      </c>
      <c r="H97" t="s">
        <v>302</v>
      </c>
      <c r="I97" t="s">
        <v>303</v>
      </c>
      <c r="J97" t="s">
        <v>300</v>
      </c>
      <c r="K97" t="s">
        <v>497</v>
      </c>
      <c r="L97" t="s">
        <v>305</v>
      </c>
      <c r="M97" t="s">
        <v>306</v>
      </c>
      <c r="N97" t="s">
        <v>300</v>
      </c>
      <c r="O97" t="s">
        <v>1102</v>
      </c>
      <c r="P97" t="s">
        <v>300</v>
      </c>
      <c r="Q97" t="s">
        <v>307</v>
      </c>
      <c r="R97" t="s">
        <v>300</v>
      </c>
      <c r="S97" t="s">
        <v>320</v>
      </c>
      <c r="T97" t="str">
        <f>IF(Table134568[[#This Row],[Pentecostés]]="","",""", """)</f>
        <v>", "</v>
      </c>
      <c r="U97" t="s">
        <v>321</v>
      </c>
      <c r="V97" t="str">
        <f>IF(Table134568[[#This Row],[Virgen]]="","",""", """)</f>
        <v/>
      </c>
      <c r="X97" t="str">
        <f>IF(Table134568[[#This Row],[Niños]]="","",""", """)</f>
        <v/>
      </c>
      <c r="Z97" t="str">
        <f>IF(Table134568[[#This Row],[Laudes]]="","",""", """)</f>
        <v/>
      </c>
      <c r="AB97" t="str">
        <f>IF(Table134568[[#This Row],[Entrada]]="","",""", """)</f>
        <v/>
      </c>
      <c r="AD97" t="s">
        <v>310</v>
      </c>
      <c r="AE97" s="22"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311</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x14ac:dyDescent="0.25">
      <c r="A98">
        <v>79</v>
      </c>
      <c r="B98" t="s">
        <v>297</v>
      </c>
      <c r="C98">
        <v>96</v>
      </c>
      <c r="D98" t="s">
        <v>298</v>
      </c>
      <c r="E98" t="s">
        <v>299</v>
      </c>
      <c r="F98" t="s">
        <v>300</v>
      </c>
      <c r="G98" t="s">
        <v>498</v>
      </c>
      <c r="H98" t="s">
        <v>302</v>
      </c>
      <c r="I98" t="s">
        <v>303</v>
      </c>
      <c r="J98" t="s">
        <v>300</v>
      </c>
      <c r="K98" t="s">
        <v>499</v>
      </c>
      <c r="L98" t="s">
        <v>305</v>
      </c>
      <c r="M98" t="s">
        <v>306</v>
      </c>
      <c r="N98" t="s">
        <v>300</v>
      </c>
      <c r="O98" t="s">
        <v>1102</v>
      </c>
      <c r="P98" t="s">
        <v>300</v>
      </c>
      <c r="Q98" t="s">
        <v>307</v>
      </c>
      <c r="R98" t="s">
        <v>300</v>
      </c>
      <c r="S98" t="s">
        <v>2210</v>
      </c>
      <c r="T98" t="str">
        <f>IF(Table134568[[#This Row],[Pentecostés]]="","",""", """)</f>
        <v>", "</v>
      </c>
      <c r="U98" t="s">
        <v>321</v>
      </c>
      <c r="V98" t="str">
        <f>IF(Table134568[[#This Row],[Virgen]]="","",""", """)</f>
        <v/>
      </c>
      <c r="X98" t="str">
        <f>IF(Table134568[[#This Row],[Niños]]="","",""", """)</f>
        <v/>
      </c>
      <c r="Z98" t="str">
        <f>IF(Table134568[[#This Row],[Laudes]]="","",""", """)</f>
        <v/>
      </c>
      <c r="AB98" t="str">
        <f>IF(Table134568[[#This Row],[Entrada]]="","",""", """)</f>
        <v/>
      </c>
      <c r="AD98" t="s">
        <v>310</v>
      </c>
      <c r="AE98" s="22"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311</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x14ac:dyDescent="0.25">
      <c r="A99">
        <v>80</v>
      </c>
      <c r="B99" t="s">
        <v>297</v>
      </c>
      <c r="C99">
        <v>97</v>
      </c>
      <c r="D99" t="s">
        <v>298</v>
      </c>
      <c r="E99" t="s">
        <v>299</v>
      </c>
      <c r="F99" t="s">
        <v>300</v>
      </c>
      <c r="G99" t="s">
        <v>500</v>
      </c>
      <c r="H99" t="s">
        <v>302</v>
      </c>
      <c r="I99" t="s">
        <v>303</v>
      </c>
      <c r="J99" t="s">
        <v>300</v>
      </c>
      <c r="K99" t="s">
        <v>205</v>
      </c>
      <c r="L99" t="s">
        <v>305</v>
      </c>
      <c r="M99" t="s">
        <v>306</v>
      </c>
      <c r="N99" t="s">
        <v>300</v>
      </c>
      <c r="O99" t="s">
        <v>1102</v>
      </c>
      <c r="P99" t="s">
        <v>300</v>
      </c>
      <c r="Q99" t="s">
        <v>307</v>
      </c>
      <c r="R99" t="s">
        <v>300</v>
      </c>
      <c r="S99" t="s">
        <v>320</v>
      </c>
      <c r="T99" t="str">
        <f>IF(Table134568[[#This Row],[Pentecostés]]="","",""", """)</f>
        <v>", "</v>
      </c>
      <c r="U99" t="s">
        <v>282</v>
      </c>
      <c r="V99" t="str">
        <f>IF(Table134568[[#This Row],[Virgen]]="","",""", """)</f>
        <v>", "</v>
      </c>
      <c r="W99" t="s">
        <v>309</v>
      </c>
      <c r="X99" t="str">
        <f>IF(Table134568[[#This Row],[Niños]]="","",""", """)</f>
        <v/>
      </c>
      <c r="Z99" t="str">
        <f>IF(Table134568[[#This Row],[Laudes]]="","",""", """)</f>
        <v/>
      </c>
      <c r="AB99" t="str">
        <f>IF(Table134568[[#This Row],[Entrada]]="","",""", """)</f>
        <v/>
      </c>
      <c r="AD99" t="s">
        <v>310</v>
      </c>
      <c r="AE99" s="22"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311</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x14ac:dyDescent="0.25">
      <c r="A100">
        <v>81</v>
      </c>
      <c r="B100" t="s">
        <v>297</v>
      </c>
      <c r="C100">
        <v>98</v>
      </c>
      <c r="D100" t="s">
        <v>298</v>
      </c>
      <c r="E100" t="s">
        <v>299</v>
      </c>
      <c r="F100" t="s">
        <v>300</v>
      </c>
      <c r="G100" t="s">
        <v>501</v>
      </c>
      <c r="H100" t="s">
        <v>302</v>
      </c>
      <c r="I100" t="s">
        <v>303</v>
      </c>
      <c r="J100" t="s">
        <v>300</v>
      </c>
      <c r="K100" t="s">
        <v>502</v>
      </c>
      <c r="L100" t="s">
        <v>305</v>
      </c>
      <c r="M100" t="s">
        <v>306</v>
      </c>
      <c r="N100" t="s">
        <v>300</v>
      </c>
      <c r="O100" t="s">
        <v>1102</v>
      </c>
      <c r="P100" t="s">
        <v>300</v>
      </c>
      <c r="Q100" t="s">
        <v>307</v>
      </c>
      <c r="R100" t="s">
        <v>300</v>
      </c>
      <c r="S100" t="s">
        <v>344</v>
      </c>
      <c r="T100" t="str">
        <f>IF(Table134568[[#This Row],[Pentecostés]]="","",""", """)</f>
        <v>", "</v>
      </c>
      <c r="U100" t="s">
        <v>315</v>
      </c>
      <c r="V100" t="str">
        <f>IF(Table134568[[#This Row],[Virgen]]="","",""", """)</f>
        <v/>
      </c>
      <c r="X100" t="str">
        <f>IF(Table134568[[#This Row],[Niños]]="","",""", """)</f>
        <v/>
      </c>
      <c r="Z100" t="str">
        <f>IF(Table134568[[#This Row],[Laudes]]="","",""", """)</f>
        <v/>
      </c>
      <c r="AB100" t="str">
        <f>IF(Table134568[[#This Row],[Entrada]]="","",""", """)</f>
        <v/>
      </c>
      <c r="AD100" t="s">
        <v>310</v>
      </c>
      <c r="AE100" s="22"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311</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x14ac:dyDescent="0.25">
      <c r="A101">
        <v>226</v>
      </c>
      <c r="B101" t="s">
        <v>297</v>
      </c>
      <c r="C101">
        <v>99</v>
      </c>
      <c r="D101" t="s">
        <v>298</v>
      </c>
      <c r="E101" t="s">
        <v>299</v>
      </c>
      <c r="F101" t="s">
        <v>300</v>
      </c>
      <c r="G101" t="s">
        <v>503</v>
      </c>
      <c r="H101" t="s">
        <v>302</v>
      </c>
      <c r="I101" t="s">
        <v>303</v>
      </c>
      <c r="J101" t="s">
        <v>300</v>
      </c>
      <c r="K101" t="s">
        <v>504</v>
      </c>
      <c r="L101" t="s">
        <v>305</v>
      </c>
      <c r="M101" t="s">
        <v>306</v>
      </c>
      <c r="N101" t="s">
        <v>300</v>
      </c>
      <c r="O101" s="8" t="s">
        <v>1099</v>
      </c>
      <c r="P101" t="s">
        <v>300</v>
      </c>
      <c r="Q101" t="s">
        <v>307</v>
      </c>
      <c r="R101" t="s">
        <v>300</v>
      </c>
      <c r="S101" t="s">
        <v>344</v>
      </c>
      <c r="T101" t="str">
        <f>IF(Table134568[[#This Row],[Pentecostés]]="","",""", """)</f>
        <v>", "</v>
      </c>
      <c r="U101" t="s">
        <v>320</v>
      </c>
      <c r="V101" t="str">
        <f>IF(Table134568[[#This Row],[Virgen]]="","",""", """)</f>
        <v>", "</v>
      </c>
      <c r="W101" t="s">
        <v>321</v>
      </c>
      <c r="X101" t="str">
        <f>IF(Table134568[[#This Row],[Niños]]="","",""", """)</f>
        <v/>
      </c>
      <c r="Z101" t="str">
        <f>IF(Table134568[[#This Row],[Laudes]]="","",""", """)</f>
        <v/>
      </c>
      <c r="AB101" t="str">
        <f>IF(Table134568[[#This Row],[Entrada]]="","",""", """)</f>
        <v/>
      </c>
      <c r="AD101" t="s">
        <v>310</v>
      </c>
      <c r="AE101" s="22"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311</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x14ac:dyDescent="0.25">
      <c r="A102">
        <v>82</v>
      </c>
      <c r="B102" t="s">
        <v>297</v>
      </c>
      <c r="C102">
        <v>100</v>
      </c>
      <c r="D102" t="s">
        <v>298</v>
      </c>
      <c r="E102" t="s">
        <v>299</v>
      </c>
      <c r="F102" t="s">
        <v>300</v>
      </c>
      <c r="G102" t="s">
        <v>505</v>
      </c>
      <c r="H102" t="s">
        <v>302</v>
      </c>
      <c r="I102" t="s">
        <v>303</v>
      </c>
      <c r="J102" t="s">
        <v>300</v>
      </c>
      <c r="K102" t="s">
        <v>506</v>
      </c>
      <c r="L102" t="s">
        <v>305</v>
      </c>
      <c r="M102" t="s">
        <v>306</v>
      </c>
      <c r="N102" t="s">
        <v>300</v>
      </c>
      <c r="O102" t="s">
        <v>1102</v>
      </c>
      <c r="P102" t="s">
        <v>300</v>
      </c>
      <c r="Q102" t="s">
        <v>307</v>
      </c>
      <c r="R102" t="s">
        <v>300</v>
      </c>
      <c r="S102" t="s">
        <v>282</v>
      </c>
      <c r="T102" t="str">
        <f>IF(Table134568[[#This Row],[Pentecostés]]="","",""", """)</f>
        <v>", "</v>
      </c>
      <c r="U102" t="s">
        <v>313</v>
      </c>
      <c r="V102" t="str">
        <f>IF(Table134568[[#This Row],[Virgen]]="","",""", """)</f>
        <v>", "</v>
      </c>
      <c r="W102" t="s">
        <v>321</v>
      </c>
      <c r="X102" t="str">
        <f>IF(Table134568[[#This Row],[Niños]]="","",""", """)</f>
        <v/>
      </c>
      <c r="Z102" t="str">
        <f>IF(Table134568[[#This Row],[Laudes]]="","",""", """)</f>
        <v/>
      </c>
      <c r="AB102" t="str">
        <f>IF(Table134568[[#This Row],[Entrada]]="","",""", """)</f>
        <v/>
      </c>
      <c r="AD102" t="s">
        <v>310</v>
      </c>
      <c r="AE102" s="22"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311</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x14ac:dyDescent="0.25">
      <c r="A103">
        <v>83</v>
      </c>
      <c r="B103" t="s">
        <v>297</v>
      </c>
      <c r="C103">
        <v>101</v>
      </c>
      <c r="D103" t="s">
        <v>298</v>
      </c>
      <c r="E103" t="s">
        <v>299</v>
      </c>
      <c r="F103" t="s">
        <v>300</v>
      </c>
      <c r="G103" t="s">
        <v>507</v>
      </c>
      <c r="H103" t="s">
        <v>302</v>
      </c>
      <c r="I103" t="s">
        <v>303</v>
      </c>
      <c r="J103" t="s">
        <v>300</v>
      </c>
      <c r="K103" t="s">
        <v>508</v>
      </c>
      <c r="L103" t="s">
        <v>305</v>
      </c>
      <c r="M103" t="s">
        <v>306</v>
      </c>
      <c r="N103" t="s">
        <v>300</v>
      </c>
      <c r="O103" t="s">
        <v>1102</v>
      </c>
      <c r="P103" t="s">
        <v>300</v>
      </c>
      <c r="Q103" t="s">
        <v>307</v>
      </c>
      <c r="R103" t="s">
        <v>300</v>
      </c>
      <c r="S103" t="s">
        <v>320</v>
      </c>
      <c r="T103" t="str">
        <f>IF(Table134568[[#This Row],[Pentecostés]]="","",""", """)</f>
        <v>", "</v>
      </c>
      <c r="U103" t="s">
        <v>315</v>
      </c>
      <c r="V103" t="str">
        <f>IF(Table134568[[#This Row],[Virgen]]="","",""", """)</f>
        <v/>
      </c>
      <c r="X103" t="str">
        <f>IF(Table134568[[#This Row],[Niños]]="","",""", """)</f>
        <v/>
      </c>
      <c r="Z103" t="str">
        <f>IF(Table134568[[#This Row],[Laudes]]="","",""", """)</f>
        <v/>
      </c>
      <c r="AB103" t="str">
        <f>IF(Table134568[[#This Row],[Entrada]]="","",""", """)</f>
        <v/>
      </c>
      <c r="AD103" t="s">
        <v>310</v>
      </c>
      <c r="AE103" s="22"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311</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x14ac:dyDescent="0.25">
      <c r="A104">
        <v>241</v>
      </c>
      <c r="B104" t="s">
        <v>297</v>
      </c>
      <c r="C104">
        <v>102</v>
      </c>
      <c r="D104" t="s">
        <v>298</v>
      </c>
      <c r="E104" t="s">
        <v>299</v>
      </c>
      <c r="F104" t="s">
        <v>300</v>
      </c>
      <c r="G104" t="s">
        <v>509</v>
      </c>
      <c r="H104" t="s">
        <v>302</v>
      </c>
      <c r="I104" t="s">
        <v>303</v>
      </c>
      <c r="J104" t="s">
        <v>300</v>
      </c>
      <c r="K104" t="s">
        <v>510</v>
      </c>
      <c r="L104" t="s">
        <v>305</v>
      </c>
      <c r="M104" t="s">
        <v>306</v>
      </c>
      <c r="N104" t="s">
        <v>300</v>
      </c>
      <c r="O104" s="4" t="s">
        <v>1100</v>
      </c>
      <c r="P104" t="s">
        <v>300</v>
      </c>
      <c r="Q104" t="s">
        <v>307</v>
      </c>
      <c r="R104" t="s">
        <v>300</v>
      </c>
      <c r="S104" t="s">
        <v>282</v>
      </c>
      <c r="T104" t="str">
        <f>IF(Table134568[[#This Row],[Pentecostés]]="","",""", """)</f>
        <v/>
      </c>
      <c r="V104" t="str">
        <f>IF(Table134568[[#This Row],[Virgen]]="","",""", """)</f>
        <v/>
      </c>
      <c r="X104" t="str">
        <f>IF(Table134568[[#This Row],[Niños]]="","",""", """)</f>
        <v/>
      </c>
      <c r="Z104" t="str">
        <f>IF(Table134568[[#This Row],[Laudes]]="","",""", """)</f>
        <v/>
      </c>
      <c r="AB104" t="str">
        <f>IF(Table134568[[#This Row],[Entrada]]="","",""", """)</f>
        <v/>
      </c>
      <c r="AD104" t="s">
        <v>310</v>
      </c>
      <c r="AE104" s="22"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311</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x14ac:dyDescent="0.25">
      <c r="A105">
        <v>84</v>
      </c>
      <c r="B105" t="s">
        <v>297</v>
      </c>
      <c r="C105">
        <v>103</v>
      </c>
      <c r="D105" t="s">
        <v>298</v>
      </c>
      <c r="E105" t="s">
        <v>299</v>
      </c>
      <c r="F105" t="s">
        <v>300</v>
      </c>
      <c r="G105" t="s">
        <v>511</v>
      </c>
      <c r="H105" t="s">
        <v>302</v>
      </c>
      <c r="I105" t="s">
        <v>303</v>
      </c>
      <c r="J105" t="s">
        <v>300</v>
      </c>
      <c r="K105" t="s">
        <v>512</v>
      </c>
      <c r="L105" t="s">
        <v>305</v>
      </c>
      <c r="M105" t="s">
        <v>306</v>
      </c>
      <c r="N105" t="s">
        <v>300</v>
      </c>
      <c r="O105" t="s">
        <v>1102</v>
      </c>
      <c r="P105" t="s">
        <v>300</v>
      </c>
      <c r="Q105" t="s">
        <v>307</v>
      </c>
      <c r="R105" t="s">
        <v>300</v>
      </c>
      <c r="S105" t="s">
        <v>284</v>
      </c>
      <c r="T105" t="str">
        <f>IF(Table134568[[#This Row],[Pentecostés]]="","",""", """)</f>
        <v>", "</v>
      </c>
      <c r="U105" t="s">
        <v>313</v>
      </c>
      <c r="V105" t="str">
        <f>IF(Table134568[[#This Row],[Virgen]]="","",""", """)</f>
        <v>", "</v>
      </c>
      <c r="W105" t="s">
        <v>315</v>
      </c>
      <c r="X105" t="str">
        <f>IF(Table134568[[#This Row],[Niños]]="","",""", """)</f>
        <v/>
      </c>
      <c r="Z105" t="str">
        <f>IF(Table134568[[#This Row],[Laudes]]="","",""", """)</f>
        <v/>
      </c>
      <c r="AB105" t="str">
        <f>IF(Table134568[[#This Row],[Entrada]]="","",""", """)</f>
        <v/>
      </c>
      <c r="AD105" t="s">
        <v>310</v>
      </c>
      <c r="AE105" s="22"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311</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x14ac:dyDescent="0.25">
      <c r="A106">
        <v>85</v>
      </c>
      <c r="B106" t="s">
        <v>297</v>
      </c>
      <c r="C106">
        <v>104</v>
      </c>
      <c r="D106" t="s">
        <v>298</v>
      </c>
      <c r="E106" t="s">
        <v>299</v>
      </c>
      <c r="F106" t="s">
        <v>300</v>
      </c>
      <c r="G106" t="s">
        <v>513</v>
      </c>
      <c r="H106" t="s">
        <v>302</v>
      </c>
      <c r="I106" t="s">
        <v>303</v>
      </c>
      <c r="J106" t="s">
        <v>300</v>
      </c>
      <c r="K106" t="s">
        <v>211</v>
      </c>
      <c r="L106" t="s">
        <v>305</v>
      </c>
      <c r="M106" t="s">
        <v>306</v>
      </c>
      <c r="N106" t="s">
        <v>300</v>
      </c>
      <c r="O106" t="s">
        <v>1102</v>
      </c>
      <c r="P106" t="s">
        <v>300</v>
      </c>
      <c r="Q106" t="s">
        <v>307</v>
      </c>
      <c r="R106" t="s">
        <v>300</v>
      </c>
      <c r="S106" t="s">
        <v>309</v>
      </c>
      <c r="T106" t="str">
        <f>IF(Table134568[[#This Row],[Pentecostés]]="","",""", """)</f>
        <v>", "</v>
      </c>
      <c r="U106" t="s">
        <v>292</v>
      </c>
      <c r="V106" t="str">
        <f>IF(Table134568[[#This Row],[Virgen]]="","",""", """)</f>
        <v/>
      </c>
      <c r="X106" t="str">
        <f>IF(Table134568[[#This Row],[Niños]]="","",""", """)</f>
        <v/>
      </c>
      <c r="Z106" t="str">
        <f>IF(Table134568[[#This Row],[Laudes]]="","",""", """)</f>
        <v/>
      </c>
      <c r="AB106" t="str">
        <f>IF(Table134568[[#This Row],[Entrada]]="","",""", """)</f>
        <v/>
      </c>
      <c r="AD106" t="s">
        <v>310</v>
      </c>
      <c r="AE106" s="22"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311</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x14ac:dyDescent="0.25">
      <c r="A107">
        <v>86</v>
      </c>
      <c r="B107" t="s">
        <v>297</v>
      </c>
      <c r="C107">
        <v>105</v>
      </c>
      <c r="D107" t="s">
        <v>298</v>
      </c>
      <c r="E107" t="s">
        <v>299</v>
      </c>
      <c r="F107" t="s">
        <v>300</v>
      </c>
      <c r="G107" t="s">
        <v>514</v>
      </c>
      <c r="H107" t="s">
        <v>302</v>
      </c>
      <c r="I107" t="s">
        <v>303</v>
      </c>
      <c r="J107" t="s">
        <v>300</v>
      </c>
      <c r="K107" t="s">
        <v>515</v>
      </c>
      <c r="L107" t="s">
        <v>305</v>
      </c>
      <c r="M107" t="s">
        <v>306</v>
      </c>
      <c r="N107" t="s">
        <v>300</v>
      </c>
      <c r="O107" t="s">
        <v>1102</v>
      </c>
      <c r="P107" t="s">
        <v>300</v>
      </c>
      <c r="Q107" t="s">
        <v>307</v>
      </c>
      <c r="R107" t="s">
        <v>300</v>
      </c>
      <c r="S107" t="s">
        <v>320</v>
      </c>
      <c r="T107" t="str">
        <f>IF(Table134568[[#This Row],[Pentecostés]]="","",""", """)</f>
        <v>", "</v>
      </c>
      <c r="U107" t="s">
        <v>2209</v>
      </c>
      <c r="V107" t="str">
        <f>IF(Table134568[[#This Row],[Virgen]]="","",""", """)</f>
        <v>", "</v>
      </c>
      <c r="W107" t="s">
        <v>315</v>
      </c>
      <c r="X107" t="str">
        <f>IF(Table134568[[#This Row],[Niños]]="","",""", """)</f>
        <v/>
      </c>
      <c r="Z107" t="str">
        <f>IF(Table134568[[#This Row],[Laudes]]="","",""", """)</f>
        <v/>
      </c>
      <c r="AB107" t="str">
        <f>IF(Table134568[[#This Row],[Entrada]]="","",""", """)</f>
        <v/>
      </c>
      <c r="AD107" t="s">
        <v>310</v>
      </c>
      <c r="AE107" s="22"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311</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x14ac:dyDescent="0.25">
      <c r="A108">
        <v>227</v>
      </c>
      <c r="B108" t="s">
        <v>297</v>
      </c>
      <c r="C108">
        <v>106</v>
      </c>
      <c r="D108" t="s">
        <v>298</v>
      </c>
      <c r="E108" t="s">
        <v>299</v>
      </c>
      <c r="F108" t="s">
        <v>300</v>
      </c>
      <c r="G108" t="s">
        <v>516</v>
      </c>
      <c r="H108" t="s">
        <v>302</v>
      </c>
      <c r="I108" t="s">
        <v>303</v>
      </c>
      <c r="J108" t="s">
        <v>300</v>
      </c>
      <c r="K108" t="s">
        <v>517</v>
      </c>
      <c r="L108" t="s">
        <v>305</v>
      </c>
      <c r="M108" t="s">
        <v>306</v>
      </c>
      <c r="N108" t="s">
        <v>300</v>
      </c>
      <c r="O108" s="8" t="s">
        <v>1099</v>
      </c>
      <c r="P108" t="s">
        <v>300</v>
      </c>
      <c r="Q108" t="s">
        <v>307</v>
      </c>
      <c r="R108" t="s">
        <v>300</v>
      </c>
      <c r="S108" t="s">
        <v>344</v>
      </c>
      <c r="T108" t="str">
        <f>IF(Table134568[[#This Row],[Pentecostés]]="","",""", """)</f>
        <v/>
      </c>
      <c r="V108" t="str">
        <f>IF(Table134568[[#This Row],[Virgen]]="","",""", """)</f>
        <v/>
      </c>
      <c r="X108" t="str">
        <f>IF(Table134568[[#This Row],[Niños]]="","",""", """)</f>
        <v/>
      </c>
      <c r="Z108" t="str">
        <f>IF(Table134568[[#This Row],[Laudes]]="","",""", """)</f>
        <v/>
      </c>
      <c r="AB108" t="str">
        <f>IF(Table134568[[#This Row],[Entrada]]="","",""", """)</f>
        <v/>
      </c>
      <c r="AD108" t="s">
        <v>310</v>
      </c>
      <c r="AE108" s="22"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311</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x14ac:dyDescent="0.25">
      <c r="A109">
        <v>87</v>
      </c>
      <c r="B109" t="s">
        <v>297</v>
      </c>
      <c r="C109">
        <v>107</v>
      </c>
      <c r="D109" t="s">
        <v>298</v>
      </c>
      <c r="E109" t="s">
        <v>299</v>
      </c>
      <c r="F109" t="s">
        <v>300</v>
      </c>
      <c r="G109" t="s">
        <v>518</v>
      </c>
      <c r="H109" t="s">
        <v>302</v>
      </c>
      <c r="I109" t="s">
        <v>303</v>
      </c>
      <c r="J109" t="s">
        <v>300</v>
      </c>
      <c r="K109" t="s">
        <v>519</v>
      </c>
      <c r="L109" t="s">
        <v>305</v>
      </c>
      <c r="M109" t="s">
        <v>306</v>
      </c>
      <c r="N109" t="s">
        <v>300</v>
      </c>
      <c r="O109" t="s">
        <v>1102</v>
      </c>
      <c r="P109" t="s">
        <v>300</v>
      </c>
      <c r="Q109" t="s">
        <v>307</v>
      </c>
      <c r="R109" t="s">
        <v>300</v>
      </c>
      <c r="S109" t="s">
        <v>309</v>
      </c>
      <c r="T109" t="str">
        <f>IF(Table134568[[#This Row],[Pentecostés]]="","",""", """)</f>
        <v/>
      </c>
      <c r="V109" t="str">
        <f>IF(Table134568[[#This Row],[Virgen]]="","",""", """)</f>
        <v/>
      </c>
      <c r="X109" t="str">
        <f>IF(Table134568[[#This Row],[Niños]]="","",""", """)</f>
        <v/>
      </c>
      <c r="Z109" t="str">
        <f>IF(Table134568[[#This Row],[Laudes]]="","",""", """)</f>
        <v/>
      </c>
      <c r="AB109" t="str">
        <f>IF(Table134568[[#This Row],[Entrada]]="","",""", """)</f>
        <v/>
      </c>
      <c r="AD109" t="s">
        <v>310</v>
      </c>
      <c r="AE109" s="22"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311</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x14ac:dyDescent="0.25">
      <c r="A110">
        <v>88</v>
      </c>
      <c r="B110" t="s">
        <v>297</v>
      </c>
      <c r="C110">
        <v>108</v>
      </c>
      <c r="D110" t="s">
        <v>298</v>
      </c>
      <c r="E110" t="s">
        <v>299</v>
      </c>
      <c r="F110" t="s">
        <v>300</v>
      </c>
      <c r="G110" t="s">
        <v>520</v>
      </c>
      <c r="H110" t="s">
        <v>302</v>
      </c>
      <c r="I110" t="s">
        <v>303</v>
      </c>
      <c r="J110" t="s">
        <v>300</v>
      </c>
      <c r="K110" t="s">
        <v>521</v>
      </c>
      <c r="L110" t="s">
        <v>305</v>
      </c>
      <c r="M110" t="s">
        <v>306</v>
      </c>
      <c r="N110" t="s">
        <v>300</v>
      </c>
      <c r="O110" t="s">
        <v>1102</v>
      </c>
      <c r="P110" t="s">
        <v>300</v>
      </c>
      <c r="Q110" t="s">
        <v>307</v>
      </c>
      <c r="R110" t="s">
        <v>300</v>
      </c>
      <c r="S110" t="s">
        <v>282</v>
      </c>
      <c r="T110" t="str">
        <f>IF(Table134568[[#This Row],[Pentecostés]]="","",""", """)</f>
        <v>", "</v>
      </c>
      <c r="U110" t="s">
        <v>1097</v>
      </c>
      <c r="V110" t="str">
        <f>IF(Table134568[[#This Row],[Virgen]]="","",""", """)</f>
        <v/>
      </c>
      <c r="X110" t="str">
        <f>IF(Table134568[[#This Row],[Niños]]="","",""", """)</f>
        <v/>
      </c>
      <c r="Z110" t="str">
        <f>IF(Table134568[[#This Row],[Laudes]]="","",""", """)</f>
        <v/>
      </c>
      <c r="AB110" t="str">
        <f>IF(Table134568[[#This Row],[Entrada]]="","",""", """)</f>
        <v/>
      </c>
      <c r="AD110" t="s">
        <v>310</v>
      </c>
      <c r="AE110" s="22"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311</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x14ac:dyDescent="0.25">
      <c r="A111">
        <v>89</v>
      </c>
      <c r="B111" t="s">
        <v>297</v>
      </c>
      <c r="C111">
        <v>109</v>
      </c>
      <c r="D111" t="s">
        <v>298</v>
      </c>
      <c r="E111" t="s">
        <v>299</v>
      </c>
      <c r="F111" t="s">
        <v>300</v>
      </c>
      <c r="G111" t="s">
        <v>522</v>
      </c>
      <c r="H111" t="s">
        <v>302</v>
      </c>
      <c r="I111" t="s">
        <v>303</v>
      </c>
      <c r="J111" t="s">
        <v>300</v>
      </c>
      <c r="K111" t="s">
        <v>523</v>
      </c>
      <c r="L111" t="s">
        <v>305</v>
      </c>
      <c r="M111" t="s">
        <v>306</v>
      </c>
      <c r="N111" t="s">
        <v>300</v>
      </c>
      <c r="O111" t="s">
        <v>1102</v>
      </c>
      <c r="P111" t="s">
        <v>300</v>
      </c>
      <c r="Q111" t="s">
        <v>307</v>
      </c>
      <c r="R111" t="s">
        <v>300</v>
      </c>
      <c r="S111" t="s">
        <v>282</v>
      </c>
      <c r="T111" t="str">
        <f>IF(Table134568[[#This Row],[Pentecostés]]="","",""", """)</f>
        <v>", "</v>
      </c>
      <c r="U111" t="s">
        <v>313</v>
      </c>
      <c r="V111" t="str">
        <f>IF(Table134568[[#This Row],[Virgen]]="","",""", """)</f>
        <v>", "</v>
      </c>
      <c r="W111" t="s">
        <v>314</v>
      </c>
      <c r="X111" t="str">
        <f>IF(Table134568[[#This Row],[Niños]]="","",""", """)</f>
        <v>", "</v>
      </c>
      <c r="Y111" t="s">
        <v>321</v>
      </c>
      <c r="Z111" t="str">
        <f>IF(Table134568[[#This Row],[Laudes]]="","",""", """)</f>
        <v/>
      </c>
      <c r="AB111" t="str">
        <f>IF(Table134568[[#This Row],[Entrada]]="","",""", """)</f>
        <v/>
      </c>
      <c r="AD111" t="s">
        <v>310</v>
      </c>
      <c r="AE111" s="22"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311</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x14ac:dyDescent="0.25">
      <c r="A112">
        <v>90</v>
      </c>
      <c r="B112" t="s">
        <v>297</v>
      </c>
      <c r="C112">
        <v>110</v>
      </c>
      <c r="D112" t="s">
        <v>298</v>
      </c>
      <c r="E112" t="s">
        <v>299</v>
      </c>
      <c r="F112" t="s">
        <v>300</v>
      </c>
      <c r="G112" t="s">
        <v>524</v>
      </c>
      <c r="H112" t="s">
        <v>302</v>
      </c>
      <c r="I112" t="s">
        <v>303</v>
      </c>
      <c r="J112" t="s">
        <v>300</v>
      </c>
      <c r="K112" t="s">
        <v>525</v>
      </c>
      <c r="L112" t="s">
        <v>305</v>
      </c>
      <c r="M112" t="s">
        <v>306</v>
      </c>
      <c r="N112" t="s">
        <v>300</v>
      </c>
      <c r="O112" t="s">
        <v>1102</v>
      </c>
      <c r="P112" t="s">
        <v>300</v>
      </c>
      <c r="Q112" t="s">
        <v>307</v>
      </c>
      <c r="R112" t="s">
        <v>300</v>
      </c>
      <c r="S112" t="s">
        <v>314</v>
      </c>
      <c r="T112" t="str">
        <f>IF(Table134568[[#This Row],[Pentecostés]]="","",""", """)</f>
        <v>", "</v>
      </c>
      <c r="U112" t="s">
        <v>315</v>
      </c>
      <c r="V112" t="str">
        <f>IF(Table134568[[#This Row],[Virgen]]="","",""", """)</f>
        <v/>
      </c>
      <c r="X112" t="str">
        <f>IF(Table134568[[#This Row],[Niños]]="","",""", """)</f>
        <v/>
      </c>
      <c r="Z112" t="str">
        <f>IF(Table134568[[#This Row],[Laudes]]="","",""", """)</f>
        <v/>
      </c>
      <c r="AB112" t="str">
        <f>IF(Table134568[[#This Row],[Entrada]]="","",""", """)</f>
        <v/>
      </c>
      <c r="AD112" t="s">
        <v>310</v>
      </c>
      <c r="AE112" s="22"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311</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x14ac:dyDescent="0.25">
      <c r="A113">
        <v>91</v>
      </c>
      <c r="B113" t="s">
        <v>297</v>
      </c>
      <c r="C113">
        <v>111</v>
      </c>
      <c r="D113" t="s">
        <v>298</v>
      </c>
      <c r="E113" t="s">
        <v>299</v>
      </c>
      <c r="F113" t="s">
        <v>300</v>
      </c>
      <c r="G113" t="s">
        <v>526</v>
      </c>
      <c r="H113" t="s">
        <v>302</v>
      </c>
      <c r="I113" t="s">
        <v>303</v>
      </c>
      <c r="J113" t="s">
        <v>300</v>
      </c>
      <c r="K113" t="s">
        <v>527</v>
      </c>
      <c r="L113" t="s">
        <v>305</v>
      </c>
      <c r="M113" t="s">
        <v>306</v>
      </c>
      <c r="N113" t="s">
        <v>300</v>
      </c>
      <c r="O113" t="s">
        <v>1102</v>
      </c>
      <c r="P113" t="s">
        <v>300</v>
      </c>
      <c r="Q113" t="s">
        <v>307</v>
      </c>
      <c r="R113" t="s">
        <v>300</v>
      </c>
      <c r="S113" t="s">
        <v>320</v>
      </c>
      <c r="T113" t="str">
        <f>IF(Table134568[[#This Row],[Pentecostés]]="","",""", """)</f>
        <v/>
      </c>
      <c r="V113" t="str">
        <f>IF(Table134568[[#This Row],[Virgen]]="","",""", """)</f>
        <v/>
      </c>
      <c r="X113" t="str">
        <f>IF(Table134568[[#This Row],[Niños]]="","",""", """)</f>
        <v/>
      </c>
      <c r="Z113" t="str">
        <f>IF(Table134568[[#This Row],[Laudes]]="","",""", """)</f>
        <v/>
      </c>
      <c r="AB113" t="str">
        <f>IF(Table134568[[#This Row],[Entrada]]="","",""", """)</f>
        <v/>
      </c>
      <c r="AD113" t="s">
        <v>310</v>
      </c>
      <c r="AE113" s="22"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311</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x14ac:dyDescent="0.25">
      <c r="A114">
        <v>92</v>
      </c>
      <c r="B114" t="s">
        <v>297</v>
      </c>
      <c r="C114">
        <v>112</v>
      </c>
      <c r="D114" t="s">
        <v>298</v>
      </c>
      <c r="E114" t="s">
        <v>299</v>
      </c>
      <c r="F114" t="s">
        <v>300</v>
      </c>
      <c r="G114" t="s">
        <v>528</v>
      </c>
      <c r="H114" t="s">
        <v>302</v>
      </c>
      <c r="I114" t="s">
        <v>303</v>
      </c>
      <c r="J114" t="s">
        <v>300</v>
      </c>
      <c r="K114" t="s">
        <v>529</v>
      </c>
      <c r="L114" t="s">
        <v>305</v>
      </c>
      <c r="M114" t="s">
        <v>306</v>
      </c>
      <c r="N114" t="s">
        <v>300</v>
      </c>
      <c r="O114" t="s">
        <v>1102</v>
      </c>
      <c r="P114" t="s">
        <v>300</v>
      </c>
      <c r="Q114" t="s">
        <v>307</v>
      </c>
      <c r="R114" t="s">
        <v>300</v>
      </c>
      <c r="S114" t="s">
        <v>321</v>
      </c>
      <c r="T114" t="str">
        <f>IF(Table134568[[#This Row],[Pentecostés]]="","",""", """)</f>
        <v/>
      </c>
      <c r="V114" t="str">
        <f>IF(Table134568[[#This Row],[Virgen]]="","",""", """)</f>
        <v/>
      </c>
      <c r="X114" t="str">
        <f>IF(Table134568[[#This Row],[Niños]]="","",""", """)</f>
        <v/>
      </c>
      <c r="Z114" t="str">
        <f>IF(Table134568[[#This Row],[Laudes]]="","",""", """)</f>
        <v/>
      </c>
      <c r="AB114" t="str">
        <f>IF(Table134568[[#This Row],[Entrada]]="","",""", """)</f>
        <v/>
      </c>
      <c r="AD114" t="s">
        <v>310</v>
      </c>
      <c r="AE114" s="22"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311</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x14ac:dyDescent="0.25">
      <c r="A115">
        <v>93</v>
      </c>
      <c r="B115" t="s">
        <v>297</v>
      </c>
      <c r="C115">
        <v>113</v>
      </c>
      <c r="D115" t="s">
        <v>298</v>
      </c>
      <c r="E115" t="s">
        <v>299</v>
      </c>
      <c r="F115" t="s">
        <v>300</v>
      </c>
      <c r="G115" t="s">
        <v>530</v>
      </c>
      <c r="H115" t="s">
        <v>302</v>
      </c>
      <c r="I115" t="s">
        <v>303</v>
      </c>
      <c r="J115" t="s">
        <v>300</v>
      </c>
      <c r="K115" t="s">
        <v>218</v>
      </c>
      <c r="L115" t="s">
        <v>305</v>
      </c>
      <c r="M115" t="s">
        <v>306</v>
      </c>
      <c r="N115" t="s">
        <v>300</v>
      </c>
      <c r="O115" t="s">
        <v>1102</v>
      </c>
      <c r="P115" t="s">
        <v>300</v>
      </c>
      <c r="Q115" t="s">
        <v>307</v>
      </c>
      <c r="R115" t="s">
        <v>300</v>
      </c>
      <c r="S115" t="s">
        <v>320</v>
      </c>
      <c r="T115" t="str">
        <f>IF(Table134568[[#This Row],[Pentecostés]]="","",""", """)</f>
        <v>", "</v>
      </c>
      <c r="U115" t="s">
        <v>351</v>
      </c>
      <c r="V115" t="str">
        <f>IF(Table134568[[#This Row],[Virgen]]="","",""", """)</f>
        <v>", "</v>
      </c>
      <c r="W115" t="s">
        <v>321</v>
      </c>
      <c r="X115" t="str">
        <f>IF(Table134568[[#This Row],[Niños]]="","",""", """)</f>
        <v/>
      </c>
      <c r="Z115" t="str">
        <f>IF(Table134568[[#This Row],[Laudes]]="","",""", """)</f>
        <v/>
      </c>
      <c r="AB115" t="str">
        <f>IF(Table134568[[#This Row],[Entrada]]="","",""", """)</f>
        <v/>
      </c>
      <c r="AD115" t="s">
        <v>310</v>
      </c>
      <c r="AE115" s="22"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311</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x14ac:dyDescent="0.25">
      <c r="A116">
        <v>228</v>
      </c>
      <c r="B116" t="s">
        <v>297</v>
      </c>
      <c r="C116">
        <v>114</v>
      </c>
      <c r="D116" t="s">
        <v>298</v>
      </c>
      <c r="E116" t="s">
        <v>299</v>
      </c>
      <c r="F116" t="s">
        <v>300</v>
      </c>
      <c r="G116" t="s">
        <v>531</v>
      </c>
      <c r="H116" t="s">
        <v>302</v>
      </c>
      <c r="I116" t="s">
        <v>303</v>
      </c>
      <c r="J116" t="s">
        <v>300</v>
      </c>
      <c r="K116" t="s">
        <v>532</v>
      </c>
      <c r="L116" t="s">
        <v>305</v>
      </c>
      <c r="M116" t="s">
        <v>306</v>
      </c>
      <c r="N116" t="s">
        <v>300</v>
      </c>
      <c r="O116" s="8" t="s">
        <v>1099</v>
      </c>
      <c r="P116" t="s">
        <v>300</v>
      </c>
      <c r="Q116" t="s">
        <v>307</v>
      </c>
      <c r="R116" t="s">
        <v>300</v>
      </c>
      <c r="S116" t="s">
        <v>315</v>
      </c>
      <c r="T116" t="str">
        <f>IF(Table134568[[#This Row],[Pentecostés]]="","",""", """)</f>
        <v/>
      </c>
      <c r="V116" t="str">
        <f>IF(Table134568[[#This Row],[Virgen]]="","",""", """)</f>
        <v/>
      </c>
      <c r="X116" t="str">
        <f>IF(Table134568[[#This Row],[Niños]]="","",""", """)</f>
        <v/>
      </c>
      <c r="Z116" t="str">
        <f>IF(Table134568[[#This Row],[Laudes]]="","",""", """)</f>
        <v/>
      </c>
      <c r="AB116" t="str">
        <f>IF(Table134568[[#This Row],[Entrada]]="","",""", """)</f>
        <v/>
      </c>
      <c r="AD116" t="s">
        <v>310</v>
      </c>
      <c r="AE116" s="22"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311</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x14ac:dyDescent="0.25">
      <c r="A117">
        <v>94</v>
      </c>
      <c r="B117" t="s">
        <v>297</v>
      </c>
      <c r="C117">
        <v>115</v>
      </c>
      <c r="D117" t="s">
        <v>298</v>
      </c>
      <c r="E117" t="s">
        <v>299</v>
      </c>
      <c r="F117" t="s">
        <v>300</v>
      </c>
      <c r="G117" t="s">
        <v>533</v>
      </c>
      <c r="H117" t="s">
        <v>302</v>
      </c>
      <c r="I117" t="s">
        <v>303</v>
      </c>
      <c r="J117" t="s">
        <v>300</v>
      </c>
      <c r="K117" t="s">
        <v>534</v>
      </c>
      <c r="L117" t="s">
        <v>305</v>
      </c>
      <c r="M117" t="s">
        <v>306</v>
      </c>
      <c r="N117" t="s">
        <v>300</v>
      </c>
      <c r="O117" t="s">
        <v>1102</v>
      </c>
      <c r="P117" t="s">
        <v>300</v>
      </c>
      <c r="Q117" t="s">
        <v>307</v>
      </c>
      <c r="R117" t="s">
        <v>300</v>
      </c>
      <c r="S117" t="s">
        <v>342</v>
      </c>
      <c r="T117" t="str">
        <f>IF(Table134568[[#This Row],[Pentecostés]]="","",""", """)</f>
        <v>", "</v>
      </c>
      <c r="U117" t="s">
        <v>286</v>
      </c>
      <c r="V117" t="str">
        <f>IF(Table134568[[#This Row],[Virgen]]="","",""", """)</f>
        <v>", "</v>
      </c>
      <c r="W117" t="s">
        <v>315</v>
      </c>
      <c r="X117" t="str">
        <f>IF(Table134568[[#This Row],[Niños]]="","",""", """)</f>
        <v/>
      </c>
      <c r="Z117" t="str">
        <f>IF(Table134568[[#This Row],[Laudes]]="","",""", """)</f>
        <v/>
      </c>
      <c r="AB117" t="str">
        <f>IF(Table134568[[#This Row],[Entrada]]="","",""", """)</f>
        <v/>
      </c>
      <c r="AD117" t="s">
        <v>310</v>
      </c>
      <c r="AE117" s="22"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311</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x14ac:dyDescent="0.25">
      <c r="A118">
        <v>95</v>
      </c>
      <c r="B118" t="s">
        <v>297</v>
      </c>
      <c r="C118">
        <v>116</v>
      </c>
      <c r="D118" t="s">
        <v>298</v>
      </c>
      <c r="E118" t="s">
        <v>299</v>
      </c>
      <c r="F118" t="s">
        <v>300</v>
      </c>
      <c r="G118" t="s">
        <v>535</v>
      </c>
      <c r="H118" t="s">
        <v>302</v>
      </c>
      <c r="I118" t="s">
        <v>303</v>
      </c>
      <c r="J118" t="s">
        <v>300</v>
      </c>
      <c r="K118" t="s">
        <v>536</v>
      </c>
      <c r="L118" t="s">
        <v>305</v>
      </c>
      <c r="M118" t="s">
        <v>306</v>
      </c>
      <c r="N118" t="s">
        <v>300</v>
      </c>
      <c r="O118" t="s">
        <v>1102</v>
      </c>
      <c r="P118" t="s">
        <v>300</v>
      </c>
      <c r="Q118" t="s">
        <v>307</v>
      </c>
      <c r="R118" t="s">
        <v>300</v>
      </c>
      <c r="S118" t="s">
        <v>320</v>
      </c>
      <c r="T118" t="str">
        <f>IF(Table134568[[#This Row],[Pentecostés]]="","",""", """)</f>
        <v/>
      </c>
      <c r="V118" t="str">
        <f>IF(Table134568[[#This Row],[Virgen]]="","",""", """)</f>
        <v/>
      </c>
      <c r="X118" t="str">
        <f>IF(Table134568[[#This Row],[Niños]]="","",""", """)</f>
        <v/>
      </c>
      <c r="Z118" t="str">
        <f>IF(Table134568[[#This Row],[Laudes]]="","",""", """)</f>
        <v/>
      </c>
      <c r="AB118" t="str">
        <f>IF(Table134568[[#This Row],[Entrada]]="","",""", """)</f>
        <v/>
      </c>
      <c r="AD118" t="s">
        <v>310</v>
      </c>
      <c r="AE118" s="22"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311</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x14ac:dyDescent="0.25">
      <c r="A119">
        <v>96</v>
      </c>
      <c r="B119" t="s">
        <v>297</v>
      </c>
      <c r="C119">
        <v>117</v>
      </c>
      <c r="D119" t="s">
        <v>298</v>
      </c>
      <c r="E119" t="s">
        <v>299</v>
      </c>
      <c r="F119" t="s">
        <v>300</v>
      </c>
      <c r="G119" t="s">
        <v>537</v>
      </c>
      <c r="H119" t="s">
        <v>302</v>
      </c>
      <c r="I119" t="s">
        <v>303</v>
      </c>
      <c r="J119" t="s">
        <v>300</v>
      </c>
      <c r="K119" t="s">
        <v>538</v>
      </c>
      <c r="L119" t="s">
        <v>305</v>
      </c>
      <c r="M119" t="s">
        <v>306</v>
      </c>
      <c r="N119" t="s">
        <v>300</v>
      </c>
      <c r="O119" t="s">
        <v>1102</v>
      </c>
      <c r="P119" t="s">
        <v>300</v>
      </c>
      <c r="Q119" t="s">
        <v>307</v>
      </c>
      <c r="R119" t="s">
        <v>300</v>
      </c>
      <c r="S119" t="s">
        <v>309</v>
      </c>
      <c r="T119" t="str">
        <f>IF(Table134568[[#This Row],[Pentecostés]]="","",""", """)</f>
        <v>", "</v>
      </c>
      <c r="U119" t="s">
        <v>313</v>
      </c>
      <c r="V119" t="str">
        <f>IF(Table134568[[#This Row],[Virgen]]="","",""", """)</f>
        <v/>
      </c>
      <c r="X119" t="str">
        <f>IF(Table134568[[#This Row],[Niños]]="","",""", """)</f>
        <v/>
      </c>
      <c r="Z119" t="str">
        <f>IF(Table134568[[#This Row],[Laudes]]="","",""", """)</f>
        <v/>
      </c>
      <c r="AB119" t="str">
        <f>IF(Table134568[[#This Row],[Entrada]]="","",""", """)</f>
        <v/>
      </c>
      <c r="AD119" t="s">
        <v>310</v>
      </c>
      <c r="AE119" s="22"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311</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x14ac:dyDescent="0.25">
      <c r="A120">
        <v>97</v>
      </c>
      <c r="B120" t="s">
        <v>297</v>
      </c>
      <c r="C120">
        <v>118</v>
      </c>
      <c r="D120" t="s">
        <v>298</v>
      </c>
      <c r="E120" t="s">
        <v>299</v>
      </c>
      <c r="F120" t="s">
        <v>300</v>
      </c>
      <c r="G120" t="s">
        <v>539</v>
      </c>
      <c r="H120" t="s">
        <v>302</v>
      </c>
      <c r="I120" t="s">
        <v>303</v>
      </c>
      <c r="J120" t="s">
        <v>300</v>
      </c>
      <c r="K120" t="s">
        <v>540</v>
      </c>
      <c r="L120" t="s">
        <v>305</v>
      </c>
      <c r="M120" t="s">
        <v>306</v>
      </c>
      <c r="N120" t="s">
        <v>300</v>
      </c>
      <c r="O120" t="s">
        <v>1102</v>
      </c>
      <c r="P120" t="s">
        <v>300</v>
      </c>
      <c r="Q120" t="s">
        <v>307</v>
      </c>
      <c r="R120" t="s">
        <v>300</v>
      </c>
      <c r="S120" t="s">
        <v>286</v>
      </c>
      <c r="T120" t="str">
        <f>IF(Table134568[[#This Row],[Pentecostés]]="","",""", """)</f>
        <v/>
      </c>
      <c r="V120" t="str">
        <f>IF(Table134568[[#This Row],[Virgen]]="","",""", """)</f>
        <v/>
      </c>
      <c r="X120" t="str">
        <f>IF(Table134568[[#This Row],[Niños]]="","",""", """)</f>
        <v/>
      </c>
      <c r="Z120" t="str">
        <f>IF(Table134568[[#This Row],[Laudes]]="","",""", """)</f>
        <v/>
      </c>
      <c r="AB120" t="str">
        <f>IF(Table134568[[#This Row],[Entrada]]="","",""", """)</f>
        <v/>
      </c>
      <c r="AD120" t="s">
        <v>310</v>
      </c>
      <c r="AE120" s="22"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311</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x14ac:dyDescent="0.25">
      <c r="A121">
        <v>98</v>
      </c>
      <c r="B121" t="s">
        <v>297</v>
      </c>
      <c r="C121">
        <v>119</v>
      </c>
      <c r="D121" t="s">
        <v>298</v>
      </c>
      <c r="E121" t="s">
        <v>299</v>
      </c>
      <c r="F121" t="s">
        <v>300</v>
      </c>
      <c r="G121" t="s">
        <v>541</v>
      </c>
      <c r="H121" t="s">
        <v>302</v>
      </c>
      <c r="I121" t="s">
        <v>303</v>
      </c>
      <c r="J121" t="s">
        <v>300</v>
      </c>
      <c r="K121" t="s">
        <v>224</v>
      </c>
      <c r="L121" t="s">
        <v>305</v>
      </c>
      <c r="M121" t="s">
        <v>306</v>
      </c>
      <c r="N121" t="s">
        <v>300</v>
      </c>
      <c r="O121" t="s">
        <v>1102</v>
      </c>
      <c r="P121" t="s">
        <v>300</v>
      </c>
      <c r="Q121" t="s">
        <v>307</v>
      </c>
      <c r="R121" t="s">
        <v>300</v>
      </c>
      <c r="S121" t="s">
        <v>314</v>
      </c>
      <c r="T121" t="str">
        <f>IF(Table134568[[#This Row],[Pentecostés]]="","",""", """)</f>
        <v>", "</v>
      </c>
      <c r="U121" t="s">
        <v>315</v>
      </c>
      <c r="V121" t="str">
        <f>IF(Table134568[[#This Row],[Virgen]]="","",""", """)</f>
        <v/>
      </c>
      <c r="X121" t="str">
        <f>IF(Table134568[[#This Row],[Niños]]="","",""", """)</f>
        <v/>
      </c>
      <c r="Z121" t="str">
        <f>IF(Table134568[[#This Row],[Laudes]]="","",""", """)</f>
        <v/>
      </c>
      <c r="AB121" t="str">
        <f>IF(Table134568[[#This Row],[Entrada]]="","",""", """)</f>
        <v/>
      </c>
      <c r="AD121" t="s">
        <v>310</v>
      </c>
      <c r="AE121" s="22"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311</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x14ac:dyDescent="0.25">
      <c r="A122">
        <v>242</v>
      </c>
      <c r="B122" t="s">
        <v>297</v>
      </c>
      <c r="C122">
        <v>120</v>
      </c>
      <c r="D122" t="s">
        <v>298</v>
      </c>
      <c r="E122" t="s">
        <v>299</v>
      </c>
      <c r="F122" t="s">
        <v>300</v>
      </c>
      <c r="G122" t="s">
        <v>542</v>
      </c>
      <c r="H122" t="s">
        <v>302</v>
      </c>
      <c r="I122" t="s">
        <v>303</v>
      </c>
      <c r="J122" t="s">
        <v>300</v>
      </c>
      <c r="K122" t="s">
        <v>543</v>
      </c>
      <c r="L122" t="s">
        <v>305</v>
      </c>
      <c r="M122" t="s">
        <v>306</v>
      </c>
      <c r="N122" t="s">
        <v>300</v>
      </c>
      <c r="O122" s="4" t="s">
        <v>1100</v>
      </c>
      <c r="P122" t="s">
        <v>300</v>
      </c>
      <c r="Q122" t="s">
        <v>307</v>
      </c>
      <c r="R122" t="s">
        <v>300</v>
      </c>
      <c r="S122" t="s">
        <v>313</v>
      </c>
      <c r="T122" t="str">
        <f>IF(Table134568[[#This Row],[Pentecostés]]="","",""", """)</f>
        <v>", "</v>
      </c>
      <c r="U122" t="s">
        <v>321</v>
      </c>
      <c r="V122" t="str">
        <f>IF(Table134568[[#This Row],[Virgen]]="","",""", """)</f>
        <v/>
      </c>
      <c r="X122" t="str">
        <f>IF(Table134568[[#This Row],[Niños]]="","",""", """)</f>
        <v/>
      </c>
      <c r="Z122" t="str">
        <f>IF(Table134568[[#This Row],[Laudes]]="","",""", """)</f>
        <v/>
      </c>
      <c r="AB122" t="str">
        <f>IF(Table134568[[#This Row],[Entrada]]="","",""", """)</f>
        <v/>
      </c>
      <c r="AD122" t="s">
        <v>310</v>
      </c>
      <c r="AE122" s="22"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311</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x14ac:dyDescent="0.25">
      <c r="A123">
        <v>99</v>
      </c>
      <c r="B123" t="s">
        <v>297</v>
      </c>
      <c r="C123">
        <v>121</v>
      </c>
      <c r="D123" t="s">
        <v>298</v>
      </c>
      <c r="E123" t="s">
        <v>299</v>
      </c>
      <c r="F123" t="s">
        <v>300</v>
      </c>
      <c r="G123" t="s">
        <v>544</v>
      </c>
      <c r="H123" t="s">
        <v>302</v>
      </c>
      <c r="I123" t="s">
        <v>303</v>
      </c>
      <c r="J123" t="s">
        <v>300</v>
      </c>
      <c r="K123" t="s">
        <v>226</v>
      </c>
      <c r="L123" t="s">
        <v>305</v>
      </c>
      <c r="M123" t="s">
        <v>306</v>
      </c>
      <c r="N123" t="s">
        <v>300</v>
      </c>
      <c r="O123" t="s">
        <v>1102</v>
      </c>
      <c r="P123" t="s">
        <v>300</v>
      </c>
      <c r="Q123" t="s">
        <v>307</v>
      </c>
      <c r="R123" t="s">
        <v>300</v>
      </c>
      <c r="S123" t="s">
        <v>320</v>
      </c>
      <c r="T123" t="str">
        <f>IF(Table134568[[#This Row],[Pentecostés]]="","",""", """)</f>
        <v>", "</v>
      </c>
      <c r="U123" t="s">
        <v>1097</v>
      </c>
      <c r="V123" t="str">
        <f>IF(Table134568[[#This Row],[Virgen]]="","",""", """)</f>
        <v>", "</v>
      </c>
      <c r="W123" t="s">
        <v>315</v>
      </c>
      <c r="X123" t="str">
        <f>IF(Table134568[[#This Row],[Niños]]="","",""", """)</f>
        <v/>
      </c>
      <c r="Z123" t="str">
        <f>IF(Table134568[[#This Row],[Laudes]]="","",""", """)</f>
        <v/>
      </c>
      <c r="AB123" t="str">
        <f>IF(Table134568[[#This Row],[Entrada]]="","",""", """)</f>
        <v/>
      </c>
      <c r="AD123" t="s">
        <v>310</v>
      </c>
      <c r="AE123" s="22"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311</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x14ac:dyDescent="0.25">
      <c r="A124">
        <v>100</v>
      </c>
      <c r="B124" t="s">
        <v>297</v>
      </c>
      <c r="C124">
        <v>122</v>
      </c>
      <c r="D124" t="s">
        <v>298</v>
      </c>
      <c r="E124" t="s">
        <v>299</v>
      </c>
      <c r="F124" t="s">
        <v>300</v>
      </c>
      <c r="G124" t="s">
        <v>545</v>
      </c>
      <c r="H124" t="s">
        <v>302</v>
      </c>
      <c r="I124" t="s">
        <v>303</v>
      </c>
      <c r="J124" t="s">
        <v>300</v>
      </c>
      <c r="K124" t="s">
        <v>546</v>
      </c>
      <c r="L124" t="s">
        <v>305</v>
      </c>
      <c r="M124" t="s">
        <v>306</v>
      </c>
      <c r="N124" t="s">
        <v>300</v>
      </c>
      <c r="O124" t="s">
        <v>1102</v>
      </c>
      <c r="P124" t="s">
        <v>300</v>
      </c>
      <c r="Q124" t="s">
        <v>307</v>
      </c>
      <c r="R124" t="s">
        <v>300</v>
      </c>
      <c r="T124" t="str">
        <f>IF(Table134568[[#This Row],[Pentecostés]]="","",""", """)</f>
        <v/>
      </c>
      <c r="V124" t="str">
        <f>IF(Table134568[[#This Row],[Virgen]]="","",""", """)</f>
        <v/>
      </c>
      <c r="X124" t="str">
        <f>IF(Table134568[[#This Row],[Niños]]="","",""", """)</f>
        <v/>
      </c>
      <c r="Z124" t="str">
        <f>IF(Table134568[[#This Row],[Laudes]]="","",""", """)</f>
        <v/>
      </c>
      <c r="AB124" t="str">
        <f>IF(Table134568[[#This Row],[Entrada]]="","",""", """)</f>
        <v/>
      </c>
      <c r="AD124" t="s">
        <v>310</v>
      </c>
      <c r="AE124" s="22"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311</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x14ac:dyDescent="0.25">
      <c r="A125">
        <v>101</v>
      </c>
      <c r="B125" t="s">
        <v>297</v>
      </c>
      <c r="C125">
        <v>123</v>
      </c>
      <c r="D125" t="s">
        <v>298</v>
      </c>
      <c r="E125" t="s">
        <v>299</v>
      </c>
      <c r="F125" t="s">
        <v>300</v>
      </c>
      <c r="G125" t="s">
        <v>547</v>
      </c>
      <c r="H125" t="s">
        <v>302</v>
      </c>
      <c r="I125" t="s">
        <v>303</v>
      </c>
      <c r="J125" t="s">
        <v>300</v>
      </c>
      <c r="K125" t="s">
        <v>548</v>
      </c>
      <c r="L125" t="s">
        <v>305</v>
      </c>
      <c r="M125" t="s">
        <v>306</v>
      </c>
      <c r="N125" t="s">
        <v>300</v>
      </c>
      <c r="O125" t="s">
        <v>1102</v>
      </c>
      <c r="P125" t="s">
        <v>300</v>
      </c>
      <c r="Q125" t="s">
        <v>307</v>
      </c>
      <c r="R125" t="s">
        <v>300</v>
      </c>
      <c r="T125" t="str">
        <f>IF(Table134568[[#This Row],[Pentecostés]]="","",""", """)</f>
        <v/>
      </c>
      <c r="V125" t="str">
        <f>IF(Table134568[[#This Row],[Virgen]]="","",""", """)</f>
        <v/>
      </c>
      <c r="X125" t="str">
        <f>IF(Table134568[[#This Row],[Niños]]="","",""", """)</f>
        <v/>
      </c>
      <c r="Z125" t="str">
        <f>IF(Table134568[[#This Row],[Laudes]]="","",""", """)</f>
        <v/>
      </c>
      <c r="AB125" t="str">
        <f>IF(Table134568[[#This Row],[Entrada]]="","",""", """)</f>
        <v/>
      </c>
      <c r="AD125" t="s">
        <v>310</v>
      </c>
      <c r="AE125" s="22"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311</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x14ac:dyDescent="0.25">
      <c r="A126">
        <v>102</v>
      </c>
      <c r="B126" t="s">
        <v>297</v>
      </c>
      <c r="C126">
        <v>124</v>
      </c>
      <c r="D126" t="s">
        <v>298</v>
      </c>
      <c r="E126" t="s">
        <v>299</v>
      </c>
      <c r="F126" t="s">
        <v>300</v>
      </c>
      <c r="G126" t="s">
        <v>549</v>
      </c>
      <c r="H126" t="s">
        <v>302</v>
      </c>
      <c r="I126" t="s">
        <v>303</v>
      </c>
      <c r="J126" t="s">
        <v>300</v>
      </c>
      <c r="K126" t="s">
        <v>550</v>
      </c>
      <c r="L126" t="s">
        <v>305</v>
      </c>
      <c r="M126" t="s">
        <v>306</v>
      </c>
      <c r="N126" t="s">
        <v>300</v>
      </c>
      <c r="O126" t="s">
        <v>1102</v>
      </c>
      <c r="P126" t="s">
        <v>300</v>
      </c>
      <c r="Q126" t="s">
        <v>307</v>
      </c>
      <c r="R126" t="s">
        <v>300</v>
      </c>
      <c r="T126" t="str">
        <f>IF(Table134568[[#This Row],[Pentecostés]]="","",""", """)</f>
        <v/>
      </c>
      <c r="V126" t="str">
        <f>IF(Table134568[[#This Row],[Virgen]]="","",""", """)</f>
        <v/>
      </c>
      <c r="X126" t="str">
        <f>IF(Table134568[[#This Row],[Niños]]="","",""", """)</f>
        <v/>
      </c>
      <c r="Z126" t="str">
        <f>IF(Table134568[[#This Row],[Laudes]]="","",""", """)</f>
        <v/>
      </c>
      <c r="AB126" t="str">
        <f>IF(Table134568[[#This Row],[Entrada]]="","",""", """)</f>
        <v/>
      </c>
      <c r="AD126" t="s">
        <v>310</v>
      </c>
      <c r="AE126" s="22"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311</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x14ac:dyDescent="0.25">
      <c r="A127">
        <v>103</v>
      </c>
      <c r="B127" t="s">
        <v>297</v>
      </c>
      <c r="C127">
        <v>125</v>
      </c>
      <c r="D127" t="s">
        <v>298</v>
      </c>
      <c r="E127" t="s">
        <v>299</v>
      </c>
      <c r="F127" t="s">
        <v>300</v>
      </c>
      <c r="G127" t="s">
        <v>551</v>
      </c>
      <c r="H127" t="s">
        <v>302</v>
      </c>
      <c r="I127" t="s">
        <v>303</v>
      </c>
      <c r="J127" t="s">
        <v>300</v>
      </c>
      <c r="K127" t="s">
        <v>552</v>
      </c>
      <c r="L127" t="s">
        <v>305</v>
      </c>
      <c r="M127" t="s">
        <v>306</v>
      </c>
      <c r="N127" t="s">
        <v>300</v>
      </c>
      <c r="O127" t="s">
        <v>1102</v>
      </c>
      <c r="P127" t="s">
        <v>300</v>
      </c>
      <c r="Q127" t="s">
        <v>307</v>
      </c>
      <c r="R127" t="s">
        <v>300</v>
      </c>
      <c r="T127" t="str">
        <f>IF(Table134568[[#This Row],[Pentecostés]]="","",""", """)</f>
        <v/>
      </c>
      <c r="V127" t="str">
        <f>IF(Table134568[[#This Row],[Virgen]]="","",""", """)</f>
        <v/>
      </c>
      <c r="X127" t="str">
        <f>IF(Table134568[[#This Row],[Niños]]="","",""", """)</f>
        <v/>
      </c>
      <c r="Z127" t="str">
        <f>IF(Table134568[[#This Row],[Laudes]]="","",""", """)</f>
        <v/>
      </c>
      <c r="AB127" t="str">
        <f>IF(Table134568[[#This Row],[Entrada]]="","",""", """)</f>
        <v/>
      </c>
      <c r="AD127" t="s">
        <v>310</v>
      </c>
      <c r="AE127" s="22"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311</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x14ac:dyDescent="0.25">
      <c r="A128">
        <v>189</v>
      </c>
      <c r="B128" t="s">
        <v>297</v>
      </c>
      <c r="C128">
        <v>126</v>
      </c>
      <c r="D128" t="s">
        <v>298</v>
      </c>
      <c r="E128" t="s">
        <v>299</v>
      </c>
      <c r="F128" t="s">
        <v>300</v>
      </c>
      <c r="G128" t="s">
        <v>553</v>
      </c>
      <c r="H128" t="s">
        <v>302</v>
      </c>
      <c r="I128" t="s">
        <v>303</v>
      </c>
      <c r="J128" t="s">
        <v>300</v>
      </c>
      <c r="K128" t="s">
        <v>2180</v>
      </c>
      <c r="L128" t="s">
        <v>305</v>
      </c>
      <c r="M128" t="s">
        <v>306</v>
      </c>
      <c r="N128" t="s">
        <v>300</v>
      </c>
      <c r="O128" s="7" t="s">
        <v>1101</v>
      </c>
      <c r="P128" t="s">
        <v>300</v>
      </c>
      <c r="Q128" t="s">
        <v>307</v>
      </c>
      <c r="R128" t="s">
        <v>300</v>
      </c>
      <c r="T128" t="str">
        <f>IF(Table134568[[#This Row],[Pentecostés]]="","",""", """)</f>
        <v/>
      </c>
      <c r="V128" t="str">
        <f>IF(Table134568[[#This Row],[Virgen]]="","",""", """)</f>
        <v/>
      </c>
      <c r="X128" t="str">
        <f>IF(Table134568[[#This Row],[Niños]]="","",""", """)</f>
        <v/>
      </c>
      <c r="Z128" t="str">
        <f>IF(Table134568[[#This Row],[Laudes]]="","",""", """)</f>
        <v/>
      </c>
      <c r="AB128" t="str">
        <f>IF(Table134568[[#This Row],[Entrada]]="","",""", """)</f>
        <v/>
      </c>
      <c r="AD128" t="s">
        <v>310</v>
      </c>
      <c r="AE128" s="22"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311</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x14ac:dyDescent="0.25">
      <c r="A129">
        <v>191</v>
      </c>
      <c r="B129" t="s">
        <v>297</v>
      </c>
      <c r="C129">
        <v>127</v>
      </c>
      <c r="D129" t="s">
        <v>298</v>
      </c>
      <c r="E129" t="s">
        <v>299</v>
      </c>
      <c r="F129" t="s">
        <v>300</v>
      </c>
      <c r="G129" t="s">
        <v>554</v>
      </c>
      <c r="H129" t="s">
        <v>302</v>
      </c>
      <c r="I129" t="s">
        <v>303</v>
      </c>
      <c r="J129" t="s">
        <v>300</v>
      </c>
      <c r="K129" t="s">
        <v>555</v>
      </c>
      <c r="L129" t="s">
        <v>305</v>
      </c>
      <c r="M129" t="s">
        <v>306</v>
      </c>
      <c r="N129" t="s">
        <v>300</v>
      </c>
      <c r="O129" s="7" t="s">
        <v>1101</v>
      </c>
      <c r="P129" t="s">
        <v>300</v>
      </c>
      <c r="Q129" t="s">
        <v>307</v>
      </c>
      <c r="R129" t="s">
        <v>300</v>
      </c>
      <c r="S129" t="s">
        <v>320</v>
      </c>
      <c r="T129" t="str">
        <f>IF(Table134568[[#This Row],[Pentecostés]]="","",""", """)</f>
        <v>", "</v>
      </c>
      <c r="U129" t="s">
        <v>1097</v>
      </c>
      <c r="V129" t="str">
        <f>IF(Table134568[[#This Row],[Virgen]]="","",""", """)</f>
        <v>", "</v>
      </c>
      <c r="W129" t="s">
        <v>292</v>
      </c>
      <c r="X129" t="str">
        <f>IF(Table134568[[#This Row],[Niños]]="","",""", """)</f>
        <v>", "</v>
      </c>
      <c r="Y129" t="s">
        <v>321</v>
      </c>
      <c r="Z129" t="str">
        <f>IF(Table134568[[#This Row],[Laudes]]="","",""", """)</f>
        <v/>
      </c>
      <c r="AB129" t="str">
        <f>IF(Table134568[[#This Row],[Entrada]]="","",""", """)</f>
        <v/>
      </c>
      <c r="AD129" t="s">
        <v>310</v>
      </c>
      <c r="AE129" s="22"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311</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x14ac:dyDescent="0.25">
      <c r="A130">
        <v>192</v>
      </c>
      <c r="B130" t="s">
        <v>297</v>
      </c>
      <c r="C130">
        <v>128</v>
      </c>
      <c r="D130" t="s">
        <v>298</v>
      </c>
      <c r="E130" t="s">
        <v>299</v>
      </c>
      <c r="F130" t="s">
        <v>300</v>
      </c>
      <c r="G130" t="s">
        <v>556</v>
      </c>
      <c r="H130" t="s">
        <v>302</v>
      </c>
      <c r="I130" t="s">
        <v>303</v>
      </c>
      <c r="J130" t="s">
        <v>300</v>
      </c>
      <c r="K130" t="s">
        <v>557</v>
      </c>
      <c r="L130" t="s">
        <v>305</v>
      </c>
      <c r="M130" t="s">
        <v>306</v>
      </c>
      <c r="N130" t="s">
        <v>300</v>
      </c>
      <c r="O130" s="7" t="s">
        <v>1101</v>
      </c>
      <c r="P130" t="s">
        <v>300</v>
      </c>
      <c r="Q130" t="s">
        <v>307</v>
      </c>
      <c r="R130" t="s">
        <v>300</v>
      </c>
      <c r="S130" t="s">
        <v>320</v>
      </c>
      <c r="T130" t="str">
        <f>IF(Table134568[[#This Row],[Pentecostés]]="","",""", """)</f>
        <v>", "</v>
      </c>
      <c r="U130" t="s">
        <v>1097</v>
      </c>
      <c r="V130" t="str">
        <f>IF(Table134568[[#This Row],[Virgen]]="","",""", """)</f>
        <v>", "</v>
      </c>
      <c r="W130" t="s">
        <v>292</v>
      </c>
      <c r="X130" t="str">
        <f>IF(Table134568[[#This Row],[Niños]]="","",""", """)</f>
        <v/>
      </c>
      <c r="Z130" t="str">
        <f>IF(Table134568[[#This Row],[Laudes]]="","",""", """)</f>
        <v/>
      </c>
      <c r="AB130" t="str">
        <f>IF(Table134568[[#This Row],[Entrada]]="","",""", """)</f>
        <v/>
      </c>
      <c r="AD130" t="s">
        <v>310</v>
      </c>
      <c r="AE130" s="22"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311</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x14ac:dyDescent="0.25">
      <c r="A131">
        <v>105</v>
      </c>
      <c r="B131" t="s">
        <v>297</v>
      </c>
      <c r="C131">
        <v>129</v>
      </c>
      <c r="D131" t="s">
        <v>298</v>
      </c>
      <c r="E131" t="s">
        <v>299</v>
      </c>
      <c r="F131" t="s">
        <v>300</v>
      </c>
      <c r="G131" t="s">
        <v>558</v>
      </c>
      <c r="H131" t="s">
        <v>302</v>
      </c>
      <c r="I131" t="s">
        <v>303</v>
      </c>
      <c r="J131" t="s">
        <v>300</v>
      </c>
      <c r="K131" t="s">
        <v>232</v>
      </c>
      <c r="L131" t="s">
        <v>305</v>
      </c>
      <c r="M131" t="s">
        <v>306</v>
      </c>
      <c r="N131" t="s">
        <v>300</v>
      </c>
      <c r="O131" t="s">
        <v>1102</v>
      </c>
      <c r="P131" t="s">
        <v>300</v>
      </c>
      <c r="Q131" t="s">
        <v>307</v>
      </c>
      <c r="R131" t="s">
        <v>300</v>
      </c>
      <c r="S131" t="s">
        <v>344</v>
      </c>
      <c r="T131" t="str">
        <f>IF(Table134568[[#This Row],[Pentecostés]]="","",""", """)</f>
        <v>", "</v>
      </c>
      <c r="U131" t="s">
        <v>284</v>
      </c>
      <c r="V131" t="str">
        <f>IF(Table134568[[#This Row],[Virgen]]="","",""", """)</f>
        <v>", "</v>
      </c>
      <c r="W131" t="s">
        <v>314</v>
      </c>
      <c r="X131" t="str">
        <f>IF(Table134568[[#This Row],[Niños]]="","",""", """)</f>
        <v>", "</v>
      </c>
      <c r="Y131" t="s">
        <v>315</v>
      </c>
      <c r="Z131" t="str">
        <f>IF(Table134568[[#This Row],[Laudes]]="","",""", """)</f>
        <v/>
      </c>
      <c r="AB131" t="str">
        <f>IF(Table134568[[#This Row],[Entrada]]="","",""", """)</f>
        <v/>
      </c>
      <c r="AD131" t="s">
        <v>310</v>
      </c>
      <c r="AE131" s="22"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311</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x14ac:dyDescent="0.25">
      <c r="A132">
        <v>106</v>
      </c>
      <c r="B132" t="s">
        <v>297</v>
      </c>
      <c r="C132">
        <v>131</v>
      </c>
      <c r="D132" t="s">
        <v>298</v>
      </c>
      <c r="E132" t="s">
        <v>299</v>
      </c>
      <c r="F132" t="s">
        <v>300</v>
      </c>
      <c r="G132" t="s">
        <v>559</v>
      </c>
      <c r="H132" t="s">
        <v>302</v>
      </c>
      <c r="I132" t="s">
        <v>303</v>
      </c>
      <c r="J132" t="s">
        <v>300</v>
      </c>
      <c r="K132" t="s">
        <v>234</v>
      </c>
      <c r="L132" t="s">
        <v>305</v>
      </c>
      <c r="M132" t="s">
        <v>306</v>
      </c>
      <c r="N132" t="s">
        <v>300</v>
      </c>
      <c r="O132" t="s">
        <v>1102</v>
      </c>
      <c r="P132" t="s">
        <v>300</v>
      </c>
      <c r="Q132" t="s">
        <v>307</v>
      </c>
      <c r="R132" t="s">
        <v>300</v>
      </c>
      <c r="S132" t="s">
        <v>286</v>
      </c>
      <c r="T132" t="str">
        <f>IF(Table134568[[#This Row],[Pentecostés]]="","",""", """)</f>
        <v>", "</v>
      </c>
      <c r="U132" t="s">
        <v>1097</v>
      </c>
      <c r="V132" t="str">
        <f>IF(Table134568[[#This Row],[Virgen]]="","",""", """)</f>
        <v>", "</v>
      </c>
      <c r="W132" t="s">
        <v>315</v>
      </c>
      <c r="X132" t="str">
        <f>IF(Table134568[[#This Row],[Niños]]="","",""", """)</f>
        <v/>
      </c>
      <c r="Z132" t="str">
        <f>IF(Table134568[[#This Row],[Laudes]]="","",""", """)</f>
        <v/>
      </c>
      <c r="AB132" t="str">
        <f>IF(Table134568[[#This Row],[Entrada]]="","",""", """)</f>
        <v/>
      </c>
      <c r="AD132" t="s">
        <v>310</v>
      </c>
      <c r="AE132" s="22"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311</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x14ac:dyDescent="0.25">
      <c r="A133">
        <v>107</v>
      </c>
      <c r="B133" t="s">
        <v>297</v>
      </c>
      <c r="C133">
        <v>132</v>
      </c>
      <c r="D133" t="s">
        <v>298</v>
      </c>
      <c r="E133" t="s">
        <v>299</v>
      </c>
      <c r="F133" t="s">
        <v>300</v>
      </c>
      <c r="G133" t="s">
        <v>560</v>
      </c>
      <c r="H133" t="s">
        <v>302</v>
      </c>
      <c r="I133" t="s">
        <v>303</v>
      </c>
      <c r="J133" t="s">
        <v>300</v>
      </c>
      <c r="K133" t="s">
        <v>561</v>
      </c>
      <c r="L133" t="s">
        <v>305</v>
      </c>
      <c r="M133" t="s">
        <v>306</v>
      </c>
      <c r="N133" t="s">
        <v>300</v>
      </c>
      <c r="O133" t="s">
        <v>1102</v>
      </c>
      <c r="P133" t="s">
        <v>300</v>
      </c>
      <c r="Q133" t="s">
        <v>307</v>
      </c>
      <c r="R133" t="s">
        <v>300</v>
      </c>
      <c r="S133" t="s">
        <v>286</v>
      </c>
      <c r="T133" t="str">
        <f>IF(Table134568[[#This Row],[Pentecostés]]="","",""", """)</f>
        <v/>
      </c>
      <c r="V133" t="str">
        <f>IF(Table134568[[#This Row],[Virgen]]="","",""", """)</f>
        <v/>
      </c>
      <c r="X133" t="str">
        <f>IF(Table134568[[#This Row],[Niños]]="","",""", """)</f>
        <v/>
      </c>
      <c r="Z133" t="str">
        <f>IF(Table134568[[#This Row],[Laudes]]="","",""", """)</f>
        <v/>
      </c>
      <c r="AB133" t="str">
        <f>IF(Table134568[[#This Row],[Entrada]]="","",""", """)</f>
        <v/>
      </c>
      <c r="AD133" t="s">
        <v>310</v>
      </c>
      <c r="AE133" s="22"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311</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x14ac:dyDescent="0.25">
      <c r="A134">
        <v>108</v>
      </c>
      <c r="B134" t="s">
        <v>297</v>
      </c>
      <c r="C134">
        <v>133</v>
      </c>
      <c r="D134" t="s">
        <v>298</v>
      </c>
      <c r="E134" t="s">
        <v>299</v>
      </c>
      <c r="F134" t="s">
        <v>300</v>
      </c>
      <c r="G134" t="s">
        <v>562</v>
      </c>
      <c r="H134" t="s">
        <v>302</v>
      </c>
      <c r="I134" t="s">
        <v>303</v>
      </c>
      <c r="J134" t="s">
        <v>300</v>
      </c>
      <c r="K134" t="s">
        <v>563</v>
      </c>
      <c r="L134" t="s">
        <v>305</v>
      </c>
      <c r="M134" t="s">
        <v>306</v>
      </c>
      <c r="N134" t="s">
        <v>300</v>
      </c>
      <c r="O134" t="s">
        <v>1102</v>
      </c>
      <c r="P134" t="s">
        <v>300</v>
      </c>
      <c r="Q134" t="s">
        <v>307</v>
      </c>
      <c r="R134" t="s">
        <v>300</v>
      </c>
      <c r="S134" t="s">
        <v>286</v>
      </c>
      <c r="T134" t="str">
        <f>IF(Table134568[[#This Row],[Pentecostés]]="","",""", """)</f>
        <v>", "</v>
      </c>
      <c r="U134" t="s">
        <v>292</v>
      </c>
      <c r="V134" t="str">
        <f>IF(Table134568[[#This Row],[Virgen]]="","",""", """)</f>
        <v>", "</v>
      </c>
      <c r="W134" t="s">
        <v>315</v>
      </c>
      <c r="X134" t="str">
        <f>IF(Table134568[[#This Row],[Niños]]="","",""", """)</f>
        <v/>
      </c>
      <c r="Z134" t="str">
        <f>IF(Table134568[[#This Row],[Laudes]]="","",""", """)</f>
        <v/>
      </c>
      <c r="AB134" t="str">
        <f>IF(Table134568[[#This Row],[Entrada]]="","",""", """)</f>
        <v/>
      </c>
      <c r="AD134" t="s">
        <v>310</v>
      </c>
      <c r="AE134" s="22"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311</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x14ac:dyDescent="0.25">
      <c r="A135">
        <v>110</v>
      </c>
      <c r="B135" t="s">
        <v>297</v>
      </c>
      <c r="C135">
        <v>134</v>
      </c>
      <c r="D135" t="s">
        <v>298</v>
      </c>
      <c r="E135" t="s">
        <v>299</v>
      </c>
      <c r="F135" t="s">
        <v>300</v>
      </c>
      <c r="G135" t="s">
        <v>564</v>
      </c>
      <c r="H135" t="s">
        <v>302</v>
      </c>
      <c r="I135" t="s">
        <v>303</v>
      </c>
      <c r="J135" t="s">
        <v>300</v>
      </c>
      <c r="K135" t="s">
        <v>565</v>
      </c>
      <c r="L135" t="s">
        <v>305</v>
      </c>
      <c r="M135" t="s">
        <v>306</v>
      </c>
      <c r="N135" t="s">
        <v>300</v>
      </c>
      <c r="O135" t="s">
        <v>1102</v>
      </c>
      <c r="P135" t="s">
        <v>300</v>
      </c>
      <c r="Q135" t="s">
        <v>307</v>
      </c>
      <c r="R135" t="s">
        <v>300</v>
      </c>
      <c r="S135" t="s">
        <v>286</v>
      </c>
      <c r="T135" t="str">
        <f>IF(Table134568[[#This Row],[Pentecostés]]="","",""", """)</f>
        <v/>
      </c>
      <c r="V135" t="str">
        <f>IF(Table134568[[#This Row],[Virgen]]="","",""", """)</f>
        <v/>
      </c>
      <c r="X135" t="str">
        <f>IF(Table134568[[#This Row],[Niños]]="","",""", """)</f>
        <v/>
      </c>
      <c r="Z135" t="str">
        <f>IF(Table134568[[#This Row],[Laudes]]="","",""", """)</f>
        <v/>
      </c>
      <c r="AB135" t="str">
        <f>IF(Table134568[[#This Row],[Entrada]]="","",""", """)</f>
        <v/>
      </c>
      <c r="AD135" t="s">
        <v>310</v>
      </c>
      <c r="AE135" s="22"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311</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x14ac:dyDescent="0.25">
      <c r="A136">
        <v>109</v>
      </c>
      <c r="B136" t="s">
        <v>297</v>
      </c>
      <c r="C136">
        <v>135</v>
      </c>
      <c r="D136" t="s">
        <v>298</v>
      </c>
      <c r="E136" t="s">
        <v>299</v>
      </c>
      <c r="F136" t="s">
        <v>300</v>
      </c>
      <c r="G136" t="s">
        <v>566</v>
      </c>
      <c r="H136" t="s">
        <v>302</v>
      </c>
      <c r="I136" t="s">
        <v>303</v>
      </c>
      <c r="J136" t="s">
        <v>300</v>
      </c>
      <c r="K136" t="s">
        <v>567</v>
      </c>
      <c r="L136" t="s">
        <v>305</v>
      </c>
      <c r="M136" t="s">
        <v>306</v>
      </c>
      <c r="N136" t="s">
        <v>300</v>
      </c>
      <c r="O136" t="s">
        <v>1102</v>
      </c>
      <c r="P136" t="s">
        <v>300</v>
      </c>
      <c r="Q136" t="s">
        <v>307</v>
      </c>
      <c r="R136" t="s">
        <v>300</v>
      </c>
      <c r="S136" t="s">
        <v>320</v>
      </c>
      <c r="T136" t="str">
        <f>IF(Table134568[[#This Row],[Pentecostés]]="","",""", """)</f>
        <v>", "</v>
      </c>
      <c r="U136" t="s">
        <v>286</v>
      </c>
      <c r="V136" t="str">
        <f>IF(Table134568[[#This Row],[Virgen]]="","",""", """)</f>
        <v>", "</v>
      </c>
      <c r="W136" t="s">
        <v>315</v>
      </c>
      <c r="X136" t="str">
        <f>IF(Table134568[[#This Row],[Niños]]="","",""", """)</f>
        <v/>
      </c>
      <c r="Z136" t="str">
        <f>IF(Table134568[[#This Row],[Laudes]]="","",""", """)</f>
        <v/>
      </c>
      <c r="AB136" t="str">
        <f>IF(Table134568[[#This Row],[Entrada]]="","",""", """)</f>
        <v/>
      </c>
      <c r="AD136" t="s">
        <v>310</v>
      </c>
      <c r="AE136" s="22"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311</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x14ac:dyDescent="0.25">
      <c r="A137">
        <v>111</v>
      </c>
      <c r="B137" t="s">
        <v>297</v>
      </c>
      <c r="C137">
        <v>136</v>
      </c>
      <c r="D137" t="s">
        <v>298</v>
      </c>
      <c r="E137" t="s">
        <v>299</v>
      </c>
      <c r="F137" t="s">
        <v>300</v>
      </c>
      <c r="G137" t="s">
        <v>568</v>
      </c>
      <c r="H137" t="s">
        <v>302</v>
      </c>
      <c r="I137" t="s">
        <v>303</v>
      </c>
      <c r="J137" t="s">
        <v>300</v>
      </c>
      <c r="K137" t="s">
        <v>569</v>
      </c>
      <c r="L137" t="s">
        <v>305</v>
      </c>
      <c r="M137" t="s">
        <v>306</v>
      </c>
      <c r="N137" t="s">
        <v>300</v>
      </c>
      <c r="O137" t="s">
        <v>1102</v>
      </c>
      <c r="P137" t="s">
        <v>300</v>
      </c>
      <c r="Q137" t="s">
        <v>307</v>
      </c>
      <c r="R137" t="s">
        <v>300</v>
      </c>
      <c r="S137" t="s">
        <v>320</v>
      </c>
      <c r="T137" t="str">
        <f>IF(Table134568[[#This Row],[Pentecostés]]="","",""", """)</f>
        <v>", "</v>
      </c>
      <c r="U137" t="s">
        <v>286</v>
      </c>
      <c r="V137" t="str">
        <f>IF(Table134568[[#This Row],[Virgen]]="","",""", """)</f>
        <v/>
      </c>
      <c r="X137" t="str">
        <f>IF(Table134568[[#This Row],[Niños]]="","",""", """)</f>
        <v/>
      </c>
      <c r="Z137" t="str">
        <f>IF(Table134568[[#This Row],[Laudes]]="","",""", """)</f>
        <v/>
      </c>
      <c r="AB137" t="str">
        <f>IF(Table134568[[#This Row],[Entrada]]="","",""", """)</f>
        <v/>
      </c>
      <c r="AD137" t="s">
        <v>310</v>
      </c>
      <c r="AE137" s="22"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311</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x14ac:dyDescent="0.25">
      <c r="A138">
        <v>112</v>
      </c>
      <c r="B138" t="s">
        <v>297</v>
      </c>
      <c r="C138">
        <v>137</v>
      </c>
      <c r="D138" t="s">
        <v>298</v>
      </c>
      <c r="E138" t="s">
        <v>299</v>
      </c>
      <c r="F138" t="s">
        <v>300</v>
      </c>
      <c r="G138" t="s">
        <v>570</v>
      </c>
      <c r="H138" t="s">
        <v>302</v>
      </c>
      <c r="I138" t="s">
        <v>303</v>
      </c>
      <c r="J138" t="s">
        <v>300</v>
      </c>
      <c r="K138" t="s">
        <v>571</v>
      </c>
      <c r="L138" t="s">
        <v>305</v>
      </c>
      <c r="M138" t="s">
        <v>306</v>
      </c>
      <c r="N138" t="s">
        <v>300</v>
      </c>
      <c r="O138" t="s">
        <v>1102</v>
      </c>
      <c r="P138" t="s">
        <v>300</v>
      </c>
      <c r="Q138" t="s">
        <v>307</v>
      </c>
      <c r="R138" t="s">
        <v>300</v>
      </c>
      <c r="S138" t="s">
        <v>344</v>
      </c>
      <c r="T138" t="str">
        <f>IF(Table134568[[#This Row],[Pentecostés]]="","",""", """)</f>
        <v>", "</v>
      </c>
      <c r="U138" t="s">
        <v>292</v>
      </c>
      <c r="V138" t="str">
        <f>IF(Table134568[[#This Row],[Virgen]]="","",""", """)</f>
        <v>", "</v>
      </c>
      <c r="W138" t="s">
        <v>321</v>
      </c>
      <c r="X138" t="str">
        <f>IF(Table134568[[#This Row],[Niños]]="","",""", """)</f>
        <v/>
      </c>
      <c r="Z138" t="str">
        <f>IF(Table134568[[#This Row],[Laudes]]="","",""", """)</f>
        <v/>
      </c>
      <c r="AB138" t="str">
        <f>IF(Table134568[[#This Row],[Entrada]]="","",""", """)</f>
        <v/>
      </c>
      <c r="AD138" t="s">
        <v>310</v>
      </c>
      <c r="AE138" s="22"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311</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x14ac:dyDescent="0.25">
      <c r="A139">
        <v>113</v>
      </c>
      <c r="B139" t="s">
        <v>297</v>
      </c>
      <c r="C139">
        <v>138</v>
      </c>
      <c r="D139" t="s">
        <v>298</v>
      </c>
      <c r="E139" t="s">
        <v>299</v>
      </c>
      <c r="F139" t="s">
        <v>300</v>
      </c>
      <c r="G139" t="s">
        <v>572</v>
      </c>
      <c r="H139" t="s">
        <v>302</v>
      </c>
      <c r="I139" t="s">
        <v>303</v>
      </c>
      <c r="J139" t="s">
        <v>300</v>
      </c>
      <c r="K139" t="s">
        <v>242</v>
      </c>
      <c r="L139" t="s">
        <v>305</v>
      </c>
      <c r="M139" t="s">
        <v>306</v>
      </c>
      <c r="N139" t="s">
        <v>300</v>
      </c>
      <c r="O139" t="s">
        <v>1102</v>
      </c>
      <c r="P139" t="s">
        <v>300</v>
      </c>
      <c r="Q139" t="s">
        <v>307</v>
      </c>
      <c r="R139" t="s">
        <v>300</v>
      </c>
      <c r="S139" t="s">
        <v>321</v>
      </c>
      <c r="T139" t="str">
        <f>IF(Table134568[[#This Row],[Pentecostés]]="","",""", """)</f>
        <v/>
      </c>
      <c r="V139" t="str">
        <f>IF(Table134568[[#This Row],[Virgen]]="","",""", """)</f>
        <v/>
      </c>
      <c r="X139" t="str">
        <f>IF(Table134568[[#This Row],[Niños]]="","",""", """)</f>
        <v/>
      </c>
      <c r="Z139" t="str">
        <f>IF(Table134568[[#This Row],[Laudes]]="","",""", """)</f>
        <v/>
      </c>
      <c r="AB139" t="str">
        <f>IF(Table134568[[#This Row],[Entrada]]="","",""", """)</f>
        <v/>
      </c>
      <c r="AD139" t="s">
        <v>310</v>
      </c>
      <c r="AE139" s="22"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311</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x14ac:dyDescent="0.25">
      <c r="A140">
        <v>114</v>
      </c>
      <c r="B140" t="s">
        <v>297</v>
      </c>
      <c r="C140">
        <v>139</v>
      </c>
      <c r="D140" t="s">
        <v>298</v>
      </c>
      <c r="E140" t="s">
        <v>299</v>
      </c>
      <c r="F140" t="s">
        <v>300</v>
      </c>
      <c r="G140" t="s">
        <v>573</v>
      </c>
      <c r="H140" t="s">
        <v>302</v>
      </c>
      <c r="I140" t="s">
        <v>303</v>
      </c>
      <c r="J140" t="s">
        <v>300</v>
      </c>
      <c r="K140" t="s">
        <v>244</v>
      </c>
      <c r="L140" t="s">
        <v>305</v>
      </c>
      <c r="M140" t="s">
        <v>306</v>
      </c>
      <c r="N140" t="s">
        <v>300</v>
      </c>
      <c r="O140" t="s">
        <v>1102</v>
      </c>
      <c r="P140" t="s">
        <v>300</v>
      </c>
      <c r="Q140" t="s">
        <v>307</v>
      </c>
      <c r="R140" t="s">
        <v>300</v>
      </c>
      <c r="S140" t="s">
        <v>282</v>
      </c>
      <c r="T140" t="str">
        <f>IF(Table134568[[#This Row],[Pentecostés]]="","",""", """)</f>
        <v>", "</v>
      </c>
      <c r="U140" t="s">
        <v>313</v>
      </c>
      <c r="V140" t="str">
        <f>IF(Table134568[[#This Row],[Virgen]]="","",""", """)</f>
        <v>", "</v>
      </c>
      <c r="W140" t="s">
        <v>321</v>
      </c>
      <c r="X140" t="str">
        <f>IF(Table134568[[#This Row],[Niños]]="","",""", """)</f>
        <v/>
      </c>
      <c r="Z140" t="str">
        <f>IF(Table134568[[#This Row],[Laudes]]="","",""", """)</f>
        <v/>
      </c>
      <c r="AB140" t="str">
        <f>IF(Table134568[[#This Row],[Entrada]]="","",""", """)</f>
        <v/>
      </c>
      <c r="AD140" t="s">
        <v>310</v>
      </c>
      <c r="AE140" s="22"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311</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x14ac:dyDescent="0.25">
      <c r="A141">
        <v>115</v>
      </c>
      <c r="B141" t="s">
        <v>297</v>
      </c>
      <c r="C141">
        <v>140</v>
      </c>
      <c r="D141" t="s">
        <v>298</v>
      </c>
      <c r="E141" t="s">
        <v>299</v>
      </c>
      <c r="F141" t="s">
        <v>300</v>
      </c>
      <c r="G141" t="s">
        <v>574</v>
      </c>
      <c r="H141" t="s">
        <v>302</v>
      </c>
      <c r="I141" t="s">
        <v>303</v>
      </c>
      <c r="J141" t="s">
        <v>300</v>
      </c>
      <c r="K141" t="s">
        <v>575</v>
      </c>
      <c r="L141" t="s">
        <v>305</v>
      </c>
      <c r="M141" t="s">
        <v>306</v>
      </c>
      <c r="N141" t="s">
        <v>300</v>
      </c>
      <c r="O141" t="s">
        <v>1102</v>
      </c>
      <c r="P141" t="s">
        <v>300</v>
      </c>
      <c r="Q141" t="s">
        <v>307</v>
      </c>
      <c r="R141" t="s">
        <v>300</v>
      </c>
      <c r="S141" t="s">
        <v>351</v>
      </c>
      <c r="T141" t="str">
        <f>IF(Table134568[[#This Row],[Pentecostés]]="","",""", """)</f>
        <v>", "</v>
      </c>
      <c r="U141" t="s">
        <v>321</v>
      </c>
      <c r="V141" t="str">
        <f>IF(Table134568[[#This Row],[Virgen]]="","",""", """)</f>
        <v/>
      </c>
      <c r="X141" t="str">
        <f>IF(Table134568[[#This Row],[Niños]]="","",""", """)</f>
        <v/>
      </c>
      <c r="Z141" t="str">
        <f>IF(Table134568[[#This Row],[Laudes]]="","",""", """)</f>
        <v/>
      </c>
      <c r="AB141" t="str">
        <f>IF(Table134568[[#This Row],[Entrada]]="","",""", """)</f>
        <v/>
      </c>
      <c r="AD141" t="s">
        <v>310</v>
      </c>
      <c r="AE141" s="22"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311</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x14ac:dyDescent="0.25">
      <c r="A142">
        <v>243</v>
      </c>
      <c r="B142" t="s">
        <v>297</v>
      </c>
      <c r="C142">
        <v>141</v>
      </c>
      <c r="D142" t="s">
        <v>298</v>
      </c>
      <c r="E142" t="s">
        <v>299</v>
      </c>
      <c r="F142" t="s">
        <v>300</v>
      </c>
      <c r="G142" t="s">
        <v>576</v>
      </c>
      <c r="H142" t="s">
        <v>302</v>
      </c>
      <c r="I142" t="s">
        <v>303</v>
      </c>
      <c r="J142" t="s">
        <v>300</v>
      </c>
      <c r="K142" t="s">
        <v>577</v>
      </c>
      <c r="L142" t="s">
        <v>305</v>
      </c>
      <c r="M142" t="s">
        <v>306</v>
      </c>
      <c r="N142" t="s">
        <v>300</v>
      </c>
      <c r="O142" s="4" t="s">
        <v>1100</v>
      </c>
      <c r="P142" t="s">
        <v>300</v>
      </c>
      <c r="Q142" t="s">
        <v>307</v>
      </c>
      <c r="R142" t="s">
        <v>300</v>
      </c>
      <c r="S142" t="s">
        <v>320</v>
      </c>
      <c r="T142" t="str">
        <f>IF(Table134568[[#This Row],[Pentecostés]]="","",""", """)</f>
        <v>", "</v>
      </c>
      <c r="U142" t="s">
        <v>1097</v>
      </c>
      <c r="V142" t="str">
        <f>IF(Table134568[[#This Row],[Virgen]]="","",""", """)</f>
        <v>", "</v>
      </c>
      <c r="W142" t="s">
        <v>321</v>
      </c>
      <c r="X142" t="str">
        <f>IF(Table134568[[#This Row],[Niños]]="","",""", """)</f>
        <v/>
      </c>
      <c r="Z142" t="str">
        <f>IF(Table134568[[#This Row],[Laudes]]="","",""", """)</f>
        <v/>
      </c>
      <c r="AB142" t="str">
        <f>IF(Table134568[[#This Row],[Entrada]]="","",""", """)</f>
        <v/>
      </c>
      <c r="AD142" t="s">
        <v>310</v>
      </c>
      <c r="AE142" s="22"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311</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x14ac:dyDescent="0.25">
      <c r="A143">
        <v>116</v>
      </c>
      <c r="B143" t="s">
        <v>297</v>
      </c>
      <c r="C143">
        <v>142</v>
      </c>
      <c r="D143" t="s">
        <v>298</v>
      </c>
      <c r="E143" t="s">
        <v>299</v>
      </c>
      <c r="F143" t="s">
        <v>300</v>
      </c>
      <c r="G143" t="s">
        <v>578</v>
      </c>
      <c r="H143" t="s">
        <v>302</v>
      </c>
      <c r="I143" t="s">
        <v>303</v>
      </c>
      <c r="J143" t="s">
        <v>300</v>
      </c>
      <c r="K143" t="s">
        <v>247</v>
      </c>
      <c r="L143" t="s">
        <v>305</v>
      </c>
      <c r="M143" t="s">
        <v>306</v>
      </c>
      <c r="N143" t="s">
        <v>300</v>
      </c>
      <c r="O143" t="s">
        <v>1102</v>
      </c>
      <c r="P143" t="s">
        <v>300</v>
      </c>
      <c r="Q143" t="s">
        <v>307</v>
      </c>
      <c r="R143" t="s">
        <v>300</v>
      </c>
      <c r="S143" t="s">
        <v>321</v>
      </c>
      <c r="T143" t="str">
        <f>IF(Table134568[[#This Row],[Pentecostés]]="","",""", """)</f>
        <v/>
      </c>
      <c r="V143" t="str">
        <f>IF(Table134568[[#This Row],[Virgen]]="","",""", """)</f>
        <v/>
      </c>
      <c r="X143" t="str">
        <f>IF(Table134568[[#This Row],[Niños]]="","",""", """)</f>
        <v/>
      </c>
      <c r="Z143" t="str">
        <f>IF(Table134568[[#This Row],[Laudes]]="","",""", """)</f>
        <v/>
      </c>
      <c r="AB143" t="str">
        <f>IF(Table134568[[#This Row],[Entrada]]="","",""", """)</f>
        <v/>
      </c>
      <c r="AD143" t="s">
        <v>310</v>
      </c>
      <c r="AE143" s="22"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311</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x14ac:dyDescent="0.25">
      <c r="A144">
        <v>118</v>
      </c>
      <c r="B144" t="s">
        <v>297</v>
      </c>
      <c r="C144">
        <v>143</v>
      </c>
      <c r="D144" t="s">
        <v>298</v>
      </c>
      <c r="E144" t="s">
        <v>299</v>
      </c>
      <c r="F144" t="s">
        <v>300</v>
      </c>
      <c r="G144" t="s">
        <v>579</v>
      </c>
      <c r="H144" t="s">
        <v>302</v>
      </c>
      <c r="I144" t="s">
        <v>303</v>
      </c>
      <c r="J144" t="s">
        <v>300</v>
      </c>
      <c r="K144" t="s">
        <v>251</v>
      </c>
      <c r="L144" t="s">
        <v>305</v>
      </c>
      <c r="M144" t="s">
        <v>306</v>
      </c>
      <c r="N144" t="s">
        <v>300</v>
      </c>
      <c r="O144" t="s">
        <v>1102</v>
      </c>
      <c r="P144" t="s">
        <v>300</v>
      </c>
      <c r="Q144" t="s">
        <v>307</v>
      </c>
      <c r="R144" t="s">
        <v>300</v>
      </c>
      <c r="S144" t="s">
        <v>282</v>
      </c>
      <c r="T144" t="str">
        <f>IF(Table134568[[#This Row],[Pentecostés]]="","",""", """)</f>
        <v>", "</v>
      </c>
      <c r="U144" t="s">
        <v>313</v>
      </c>
      <c r="V144" t="str">
        <f>IF(Table134568[[#This Row],[Virgen]]="","",""", """)</f>
        <v>", "</v>
      </c>
      <c r="W144" t="s">
        <v>315</v>
      </c>
      <c r="X144" t="str">
        <f>IF(Table134568[[#This Row],[Niños]]="","",""", """)</f>
        <v/>
      </c>
      <c r="Z144" t="str">
        <f>IF(Table134568[[#This Row],[Laudes]]="","",""", """)</f>
        <v/>
      </c>
      <c r="AB144" t="str">
        <f>IF(Table134568[[#This Row],[Entrada]]="","",""", """)</f>
        <v/>
      </c>
      <c r="AD144" t="s">
        <v>310</v>
      </c>
      <c r="AE144" s="22"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311</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x14ac:dyDescent="0.25">
      <c r="A145">
        <v>117</v>
      </c>
      <c r="B145" t="s">
        <v>297</v>
      </c>
      <c r="C145">
        <v>144</v>
      </c>
      <c r="D145" t="s">
        <v>298</v>
      </c>
      <c r="E145" t="s">
        <v>299</v>
      </c>
      <c r="F145" t="s">
        <v>300</v>
      </c>
      <c r="G145" t="s">
        <v>580</v>
      </c>
      <c r="H145" t="s">
        <v>302</v>
      </c>
      <c r="I145" t="s">
        <v>303</v>
      </c>
      <c r="J145" t="s">
        <v>300</v>
      </c>
      <c r="K145" t="s">
        <v>249</v>
      </c>
      <c r="L145" t="s">
        <v>305</v>
      </c>
      <c r="M145" t="s">
        <v>306</v>
      </c>
      <c r="N145" t="s">
        <v>300</v>
      </c>
      <c r="O145" t="s">
        <v>1102</v>
      </c>
      <c r="P145" t="s">
        <v>300</v>
      </c>
      <c r="Q145" t="s">
        <v>307</v>
      </c>
      <c r="R145" t="s">
        <v>300</v>
      </c>
      <c r="S145" t="s">
        <v>315</v>
      </c>
      <c r="T145" t="str">
        <f>IF(Table134568[[#This Row],[Pentecostés]]="","",""", """)</f>
        <v/>
      </c>
      <c r="V145" t="str">
        <f>IF(Table134568[[#This Row],[Virgen]]="","",""", """)</f>
        <v/>
      </c>
      <c r="X145" t="str">
        <f>IF(Table134568[[#This Row],[Niños]]="","",""", """)</f>
        <v/>
      </c>
      <c r="Z145" t="str">
        <f>IF(Table134568[[#This Row],[Laudes]]="","",""", """)</f>
        <v/>
      </c>
      <c r="AB145" t="str">
        <f>IF(Table134568[[#This Row],[Entrada]]="","",""", """)</f>
        <v/>
      </c>
      <c r="AD145" t="s">
        <v>310</v>
      </c>
      <c r="AE145" s="22"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311</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x14ac:dyDescent="0.25">
      <c r="A146">
        <v>119</v>
      </c>
      <c r="B146" t="s">
        <v>297</v>
      </c>
      <c r="C146">
        <v>145</v>
      </c>
      <c r="D146" t="s">
        <v>298</v>
      </c>
      <c r="E146" t="s">
        <v>299</v>
      </c>
      <c r="F146" t="s">
        <v>300</v>
      </c>
      <c r="G146" t="s">
        <v>581</v>
      </c>
      <c r="H146" t="s">
        <v>302</v>
      </c>
      <c r="I146" t="s">
        <v>303</v>
      </c>
      <c r="J146" t="s">
        <v>300</v>
      </c>
      <c r="K146" t="s">
        <v>253</v>
      </c>
      <c r="L146" t="s">
        <v>305</v>
      </c>
      <c r="M146" t="s">
        <v>306</v>
      </c>
      <c r="N146" t="s">
        <v>300</v>
      </c>
      <c r="O146" t="s">
        <v>1102</v>
      </c>
      <c r="P146" t="s">
        <v>300</v>
      </c>
      <c r="Q146" t="s">
        <v>307</v>
      </c>
      <c r="R146" t="s">
        <v>300</v>
      </c>
      <c r="S146" t="s">
        <v>2210</v>
      </c>
      <c r="T146" t="str">
        <f>IF(Table134568[[#This Row],[Pentecostés]]="","",""", """)</f>
        <v>", "</v>
      </c>
      <c r="U146" t="s">
        <v>321</v>
      </c>
      <c r="V146" t="str">
        <f>IF(Table134568[[#This Row],[Virgen]]="","",""", """)</f>
        <v/>
      </c>
      <c r="X146" t="str">
        <f>IF(Table134568[[#This Row],[Niños]]="","",""", """)</f>
        <v/>
      </c>
      <c r="Z146" t="str">
        <f>IF(Table134568[[#This Row],[Laudes]]="","",""", """)</f>
        <v/>
      </c>
      <c r="AB146" t="str">
        <f>IF(Table134568[[#This Row],[Entrada]]="","",""", """)</f>
        <v/>
      </c>
      <c r="AD146" t="s">
        <v>310</v>
      </c>
      <c r="AE146" s="22"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311</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x14ac:dyDescent="0.25">
      <c r="A147">
        <v>229</v>
      </c>
      <c r="B147" t="s">
        <v>297</v>
      </c>
      <c r="C147">
        <v>146</v>
      </c>
      <c r="D147" t="s">
        <v>298</v>
      </c>
      <c r="E147" t="s">
        <v>299</v>
      </c>
      <c r="F147" t="s">
        <v>300</v>
      </c>
      <c r="G147" t="s">
        <v>582</v>
      </c>
      <c r="H147" t="s">
        <v>302</v>
      </c>
      <c r="I147" t="s">
        <v>303</v>
      </c>
      <c r="J147" t="s">
        <v>300</v>
      </c>
      <c r="K147" t="s">
        <v>583</v>
      </c>
      <c r="L147" t="s">
        <v>305</v>
      </c>
      <c r="M147" t="s">
        <v>306</v>
      </c>
      <c r="N147" t="s">
        <v>300</v>
      </c>
      <c r="O147" s="8" t="s">
        <v>1099</v>
      </c>
      <c r="P147" t="s">
        <v>300</v>
      </c>
      <c r="Q147" t="s">
        <v>307</v>
      </c>
      <c r="R147" t="s">
        <v>300</v>
      </c>
      <c r="S147" t="s">
        <v>313</v>
      </c>
      <c r="T147" t="str">
        <f>IF(Table134568[[#This Row],[Pentecostés]]="","",""", """)</f>
        <v>", "</v>
      </c>
      <c r="U147" t="s">
        <v>315</v>
      </c>
      <c r="V147" t="str">
        <f>IF(Table134568[[#This Row],[Virgen]]="","",""", """)</f>
        <v/>
      </c>
      <c r="X147" t="str">
        <f>IF(Table134568[[#This Row],[Niños]]="","",""", """)</f>
        <v/>
      </c>
      <c r="Z147" t="str">
        <f>IF(Table134568[[#This Row],[Laudes]]="","",""", """)</f>
        <v/>
      </c>
      <c r="AB147" t="str">
        <f>IF(Table134568[[#This Row],[Entrada]]="","",""", """)</f>
        <v/>
      </c>
      <c r="AD147" t="s">
        <v>310</v>
      </c>
      <c r="AE147" s="22"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311</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x14ac:dyDescent="0.25">
      <c r="A148">
        <v>120</v>
      </c>
      <c r="B148" t="s">
        <v>297</v>
      </c>
      <c r="C148">
        <v>147</v>
      </c>
      <c r="D148" t="s">
        <v>298</v>
      </c>
      <c r="E148" t="s">
        <v>299</v>
      </c>
      <c r="F148" t="s">
        <v>300</v>
      </c>
      <c r="G148" t="s">
        <v>584</v>
      </c>
      <c r="H148" t="s">
        <v>302</v>
      </c>
      <c r="I148" t="s">
        <v>303</v>
      </c>
      <c r="J148" t="s">
        <v>300</v>
      </c>
      <c r="K148" t="s">
        <v>585</v>
      </c>
      <c r="L148" t="s">
        <v>305</v>
      </c>
      <c r="M148" t="s">
        <v>306</v>
      </c>
      <c r="N148" t="s">
        <v>300</v>
      </c>
      <c r="O148" t="s">
        <v>1102</v>
      </c>
      <c r="P148" t="s">
        <v>300</v>
      </c>
      <c r="Q148" t="s">
        <v>307</v>
      </c>
      <c r="R148" t="s">
        <v>300</v>
      </c>
      <c r="S148" t="s">
        <v>320</v>
      </c>
      <c r="T148" t="str">
        <f>IF(Table134568[[#This Row],[Pentecostés]]="","",""", """)</f>
        <v>", "</v>
      </c>
      <c r="U148" t="s">
        <v>321</v>
      </c>
      <c r="V148" t="str">
        <f>IF(Table134568[[#This Row],[Virgen]]="","",""", """)</f>
        <v/>
      </c>
      <c r="X148" t="str">
        <f>IF(Table134568[[#This Row],[Niños]]="","",""", """)</f>
        <v/>
      </c>
      <c r="Z148" t="str">
        <f>IF(Table134568[[#This Row],[Laudes]]="","",""", """)</f>
        <v/>
      </c>
      <c r="AB148" t="str">
        <f>IF(Table134568[[#This Row],[Entrada]]="","",""", """)</f>
        <v/>
      </c>
      <c r="AD148" t="s">
        <v>310</v>
      </c>
      <c r="AE148" s="22"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311</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x14ac:dyDescent="0.25">
      <c r="A149">
        <v>121</v>
      </c>
      <c r="B149" t="s">
        <v>297</v>
      </c>
      <c r="C149">
        <v>148</v>
      </c>
      <c r="D149" t="s">
        <v>298</v>
      </c>
      <c r="E149" t="s">
        <v>299</v>
      </c>
      <c r="F149" t="s">
        <v>300</v>
      </c>
      <c r="G149" t="s">
        <v>586</v>
      </c>
      <c r="H149" t="s">
        <v>302</v>
      </c>
      <c r="I149" t="s">
        <v>303</v>
      </c>
      <c r="J149" t="s">
        <v>300</v>
      </c>
      <c r="K149" t="s">
        <v>587</v>
      </c>
      <c r="L149" t="s">
        <v>305</v>
      </c>
      <c r="M149" t="s">
        <v>306</v>
      </c>
      <c r="N149" t="s">
        <v>300</v>
      </c>
      <c r="O149" t="s">
        <v>1102</v>
      </c>
      <c r="P149" t="s">
        <v>300</v>
      </c>
      <c r="Q149" t="s">
        <v>307</v>
      </c>
      <c r="R149" t="s">
        <v>300</v>
      </c>
      <c r="S149" t="s">
        <v>282</v>
      </c>
      <c r="T149" t="str">
        <f>IF(Table134568[[#This Row],[Pentecostés]]="","",""", """)</f>
        <v>", "</v>
      </c>
      <c r="U149" t="s">
        <v>315</v>
      </c>
      <c r="V149" t="str">
        <f>IF(Table134568[[#This Row],[Virgen]]="","",""", """)</f>
        <v/>
      </c>
      <c r="X149" t="str">
        <f>IF(Table134568[[#This Row],[Niños]]="","",""", """)</f>
        <v/>
      </c>
      <c r="Z149" t="str">
        <f>IF(Table134568[[#This Row],[Laudes]]="","",""", """)</f>
        <v/>
      </c>
      <c r="AB149" t="str">
        <f>IF(Table134568[[#This Row],[Entrada]]="","",""", """)</f>
        <v/>
      </c>
      <c r="AD149" t="s">
        <v>310</v>
      </c>
      <c r="AE149" s="22"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311</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x14ac:dyDescent="0.25">
      <c r="A150">
        <v>230</v>
      </c>
      <c r="B150" t="s">
        <v>297</v>
      </c>
      <c r="C150">
        <v>149</v>
      </c>
      <c r="D150" t="s">
        <v>298</v>
      </c>
      <c r="E150" t="s">
        <v>299</v>
      </c>
      <c r="F150" t="s">
        <v>300</v>
      </c>
      <c r="G150" t="s">
        <v>588</v>
      </c>
      <c r="H150" t="s">
        <v>302</v>
      </c>
      <c r="I150" t="s">
        <v>303</v>
      </c>
      <c r="J150" t="s">
        <v>300</v>
      </c>
      <c r="K150" t="s">
        <v>589</v>
      </c>
      <c r="L150" t="s">
        <v>305</v>
      </c>
      <c r="M150" t="s">
        <v>306</v>
      </c>
      <c r="N150" t="s">
        <v>300</v>
      </c>
      <c r="O150" s="8" t="s">
        <v>1099</v>
      </c>
      <c r="P150" t="s">
        <v>300</v>
      </c>
      <c r="Q150" t="s">
        <v>307</v>
      </c>
      <c r="R150" t="s">
        <v>300</v>
      </c>
      <c r="S150" t="s">
        <v>344</v>
      </c>
      <c r="T150" t="str">
        <f>IF(Table134568[[#This Row],[Pentecostés]]="","",""", """)</f>
        <v/>
      </c>
      <c r="V150" t="str">
        <f>IF(Table134568[[#This Row],[Virgen]]="","",""", """)</f>
        <v/>
      </c>
      <c r="X150" t="str">
        <f>IF(Table134568[[#This Row],[Niños]]="","",""", """)</f>
        <v/>
      </c>
      <c r="Z150" t="str">
        <f>IF(Table134568[[#This Row],[Laudes]]="","",""", """)</f>
        <v/>
      </c>
      <c r="AB150" t="str">
        <f>IF(Table134568[[#This Row],[Entrada]]="","",""", """)</f>
        <v/>
      </c>
      <c r="AD150" t="s">
        <v>310</v>
      </c>
      <c r="AE150" s="22"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311</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x14ac:dyDescent="0.25">
      <c r="A151">
        <v>231</v>
      </c>
      <c r="B151" t="s">
        <v>297</v>
      </c>
      <c r="C151">
        <v>150</v>
      </c>
      <c r="D151" t="s">
        <v>298</v>
      </c>
      <c r="E151" t="s">
        <v>299</v>
      </c>
      <c r="F151" t="s">
        <v>300</v>
      </c>
      <c r="G151" t="s">
        <v>590</v>
      </c>
      <c r="H151" t="s">
        <v>302</v>
      </c>
      <c r="I151" t="s">
        <v>303</v>
      </c>
      <c r="J151" t="s">
        <v>300</v>
      </c>
      <c r="K151" t="s">
        <v>591</v>
      </c>
      <c r="L151" t="s">
        <v>305</v>
      </c>
      <c r="M151" t="s">
        <v>306</v>
      </c>
      <c r="N151" t="s">
        <v>300</v>
      </c>
      <c r="O151" s="8" t="s">
        <v>1099</v>
      </c>
      <c r="P151" t="s">
        <v>300</v>
      </c>
      <c r="Q151" t="s">
        <v>307</v>
      </c>
      <c r="R151" t="s">
        <v>300</v>
      </c>
      <c r="S151" t="s">
        <v>321</v>
      </c>
      <c r="T151" t="str">
        <f>IF(Table134568[[#This Row],[Pentecostés]]="","",""", """)</f>
        <v/>
      </c>
      <c r="V151" t="str">
        <f>IF(Table134568[[#This Row],[Virgen]]="","",""", """)</f>
        <v/>
      </c>
      <c r="X151" t="str">
        <f>IF(Table134568[[#This Row],[Niños]]="","",""", """)</f>
        <v/>
      </c>
      <c r="Z151" t="str">
        <f>IF(Table134568[[#This Row],[Laudes]]="","",""", """)</f>
        <v/>
      </c>
      <c r="AB151" t="str">
        <f>IF(Table134568[[#This Row],[Entrada]]="","",""", """)</f>
        <v/>
      </c>
      <c r="AD151" t="s">
        <v>310</v>
      </c>
      <c r="AE151" s="22"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311</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x14ac:dyDescent="0.25">
      <c r="A152">
        <v>122</v>
      </c>
      <c r="B152" t="s">
        <v>297</v>
      </c>
      <c r="C152">
        <v>151</v>
      </c>
      <c r="D152" t="s">
        <v>298</v>
      </c>
      <c r="E152" t="s">
        <v>299</v>
      </c>
      <c r="F152" t="s">
        <v>300</v>
      </c>
      <c r="G152" t="s">
        <v>592</v>
      </c>
      <c r="H152" t="s">
        <v>302</v>
      </c>
      <c r="I152" t="s">
        <v>303</v>
      </c>
      <c r="J152" t="s">
        <v>300</v>
      </c>
      <c r="K152" t="s">
        <v>593</v>
      </c>
      <c r="L152" t="s">
        <v>305</v>
      </c>
      <c r="M152" t="s">
        <v>306</v>
      </c>
      <c r="N152" t="s">
        <v>300</v>
      </c>
      <c r="O152" t="s">
        <v>1102</v>
      </c>
      <c r="P152" t="s">
        <v>300</v>
      </c>
      <c r="Q152" t="s">
        <v>307</v>
      </c>
      <c r="R152" t="s">
        <v>300</v>
      </c>
      <c r="S152" t="s">
        <v>344</v>
      </c>
      <c r="T152" t="str">
        <f>IF(Table134568[[#This Row],[Pentecostés]]="","",""", """)</f>
        <v>", "</v>
      </c>
      <c r="U152" t="s">
        <v>1097</v>
      </c>
      <c r="V152" t="str">
        <f>IF(Table134568[[#This Row],[Virgen]]="","",""", """)</f>
        <v>", "</v>
      </c>
      <c r="W152" t="s">
        <v>321</v>
      </c>
      <c r="X152" t="str">
        <f>IF(Table134568[[#This Row],[Niños]]="","",""", """)</f>
        <v/>
      </c>
      <c r="Z152" t="str">
        <f>IF(Table134568[[#This Row],[Laudes]]="","",""", """)</f>
        <v/>
      </c>
      <c r="AB152" t="str">
        <f>IF(Table134568[[#This Row],[Entrada]]="","",""", """)</f>
        <v/>
      </c>
      <c r="AD152" t="s">
        <v>310</v>
      </c>
      <c r="AE152" s="22"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311</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x14ac:dyDescent="0.25">
      <c r="A153">
        <v>123</v>
      </c>
      <c r="B153" t="s">
        <v>297</v>
      </c>
      <c r="C153">
        <v>152</v>
      </c>
      <c r="D153" t="s">
        <v>298</v>
      </c>
      <c r="E153" t="s">
        <v>299</v>
      </c>
      <c r="F153" t="s">
        <v>300</v>
      </c>
      <c r="G153" t="s">
        <v>594</v>
      </c>
      <c r="H153" t="s">
        <v>302</v>
      </c>
      <c r="I153" t="s">
        <v>303</v>
      </c>
      <c r="J153" t="s">
        <v>300</v>
      </c>
      <c r="K153" t="s">
        <v>595</v>
      </c>
      <c r="L153" t="s">
        <v>305</v>
      </c>
      <c r="M153" t="s">
        <v>306</v>
      </c>
      <c r="N153" t="s">
        <v>300</v>
      </c>
      <c r="O153" t="s">
        <v>1102</v>
      </c>
      <c r="P153" t="s">
        <v>300</v>
      </c>
      <c r="Q153" t="s">
        <v>307</v>
      </c>
      <c r="R153" t="s">
        <v>300</v>
      </c>
      <c r="S153" t="s">
        <v>320</v>
      </c>
      <c r="T153" t="str">
        <f>IF(Table134568[[#This Row],[Pentecostés]]="","",""", """)</f>
        <v>", "</v>
      </c>
      <c r="U153" t="s">
        <v>2210</v>
      </c>
      <c r="V153" t="str">
        <f>IF(Table134568[[#This Row],[Virgen]]="","",""", """)</f>
        <v>", "</v>
      </c>
      <c r="W153" t="s">
        <v>313</v>
      </c>
      <c r="X153" t="str">
        <f>IF(Table134568[[#This Row],[Niños]]="","",""", """)</f>
        <v/>
      </c>
      <c r="Z153" t="str">
        <f>IF(Table134568[[#This Row],[Laudes]]="","",""", """)</f>
        <v/>
      </c>
      <c r="AB153" t="str">
        <f>IF(Table134568[[#This Row],[Entrada]]="","",""", """)</f>
        <v/>
      </c>
      <c r="AD153" t="s">
        <v>310</v>
      </c>
      <c r="AE153" s="22"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311</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x14ac:dyDescent="0.25">
      <c r="A154">
        <v>124</v>
      </c>
      <c r="B154" t="s">
        <v>297</v>
      </c>
      <c r="C154">
        <v>153</v>
      </c>
      <c r="D154" t="s">
        <v>298</v>
      </c>
      <c r="E154" t="s">
        <v>299</v>
      </c>
      <c r="F154" t="s">
        <v>300</v>
      </c>
      <c r="G154" t="s">
        <v>596</v>
      </c>
      <c r="H154" t="s">
        <v>302</v>
      </c>
      <c r="I154" t="s">
        <v>303</v>
      </c>
      <c r="J154" t="s">
        <v>300</v>
      </c>
      <c r="K154" t="s">
        <v>259</v>
      </c>
      <c r="L154" t="s">
        <v>305</v>
      </c>
      <c r="M154" t="s">
        <v>306</v>
      </c>
      <c r="N154" t="s">
        <v>300</v>
      </c>
      <c r="O154" t="s">
        <v>1102</v>
      </c>
      <c r="P154" t="s">
        <v>300</v>
      </c>
      <c r="Q154" t="s">
        <v>307</v>
      </c>
      <c r="R154" t="s">
        <v>300</v>
      </c>
      <c r="S154" t="s">
        <v>282</v>
      </c>
      <c r="T154" t="str">
        <f>IF(Table134568[[#This Row],[Pentecostés]]="","",""", """)</f>
        <v>", "</v>
      </c>
      <c r="U154" t="s">
        <v>315</v>
      </c>
      <c r="V154" t="str">
        <f>IF(Table134568[[#This Row],[Virgen]]="","",""", """)</f>
        <v/>
      </c>
      <c r="X154" t="str">
        <f>IF(Table134568[[#This Row],[Niños]]="","",""", """)</f>
        <v/>
      </c>
      <c r="Z154" t="str">
        <f>IF(Table134568[[#This Row],[Laudes]]="","",""", """)</f>
        <v/>
      </c>
      <c r="AB154" t="str">
        <f>IF(Table134568[[#This Row],[Entrada]]="","",""", """)</f>
        <v/>
      </c>
      <c r="AD154" t="s">
        <v>310</v>
      </c>
      <c r="AE154" s="22"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311</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x14ac:dyDescent="0.25">
      <c r="A155">
        <v>125</v>
      </c>
      <c r="B155" t="s">
        <v>297</v>
      </c>
      <c r="C155">
        <v>154</v>
      </c>
      <c r="D155" t="s">
        <v>298</v>
      </c>
      <c r="E155" t="s">
        <v>299</v>
      </c>
      <c r="F155" t="s">
        <v>300</v>
      </c>
      <c r="G155" t="s">
        <v>597</v>
      </c>
      <c r="H155" t="s">
        <v>302</v>
      </c>
      <c r="I155" t="s">
        <v>303</v>
      </c>
      <c r="J155" t="s">
        <v>300</v>
      </c>
      <c r="K155" t="s">
        <v>261</v>
      </c>
      <c r="L155" t="s">
        <v>305</v>
      </c>
      <c r="M155" t="s">
        <v>306</v>
      </c>
      <c r="N155" t="s">
        <v>300</v>
      </c>
      <c r="O155" t="s">
        <v>1102</v>
      </c>
      <c r="P155" t="s">
        <v>300</v>
      </c>
      <c r="Q155" t="s">
        <v>307</v>
      </c>
      <c r="R155" t="s">
        <v>300</v>
      </c>
      <c r="S155" t="s">
        <v>321</v>
      </c>
      <c r="T155" t="str">
        <f>IF(Table134568[[#This Row],[Pentecostés]]="","",""", """)</f>
        <v/>
      </c>
      <c r="V155" t="str">
        <f>IF(Table134568[[#This Row],[Virgen]]="","",""", """)</f>
        <v/>
      </c>
      <c r="X155" t="str">
        <f>IF(Table134568[[#This Row],[Niños]]="","",""", """)</f>
        <v/>
      </c>
      <c r="Z155" t="str">
        <f>IF(Table134568[[#This Row],[Laudes]]="","",""", """)</f>
        <v/>
      </c>
      <c r="AB155" t="str">
        <f>IF(Table134568[[#This Row],[Entrada]]="","",""", """)</f>
        <v/>
      </c>
      <c r="AD155" t="s">
        <v>310</v>
      </c>
      <c r="AE155" s="22"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311</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x14ac:dyDescent="0.25">
      <c r="A156">
        <v>126</v>
      </c>
      <c r="B156" t="s">
        <v>297</v>
      </c>
      <c r="C156">
        <v>155</v>
      </c>
      <c r="D156" t="s">
        <v>298</v>
      </c>
      <c r="E156" t="s">
        <v>299</v>
      </c>
      <c r="F156" t="s">
        <v>300</v>
      </c>
      <c r="G156" t="s">
        <v>598</v>
      </c>
      <c r="H156" t="s">
        <v>302</v>
      </c>
      <c r="I156" t="s">
        <v>303</v>
      </c>
      <c r="J156" t="s">
        <v>300</v>
      </c>
      <c r="K156" t="s">
        <v>263</v>
      </c>
      <c r="L156" t="s">
        <v>305</v>
      </c>
      <c r="M156" t="s">
        <v>306</v>
      </c>
      <c r="N156" t="s">
        <v>300</v>
      </c>
      <c r="O156" t="s">
        <v>1102</v>
      </c>
      <c r="P156" t="s">
        <v>300</v>
      </c>
      <c r="Q156" t="s">
        <v>307</v>
      </c>
      <c r="R156" t="s">
        <v>300</v>
      </c>
      <c r="S156" t="s">
        <v>309</v>
      </c>
      <c r="T156" t="str">
        <f>IF(Table134568[[#This Row],[Pentecostés]]="","",""", """)</f>
        <v>", "</v>
      </c>
      <c r="U156" t="s">
        <v>292</v>
      </c>
      <c r="V156" t="str">
        <f>IF(Table134568[[#This Row],[Virgen]]="","",""", """)</f>
        <v>", "</v>
      </c>
      <c r="W156" t="s">
        <v>313</v>
      </c>
      <c r="X156" t="str">
        <f>IF(Table134568[[#This Row],[Niños]]="","",""", """)</f>
        <v>", "</v>
      </c>
      <c r="Y156" t="s">
        <v>321</v>
      </c>
      <c r="Z156" t="str">
        <f>IF(Table134568[[#This Row],[Laudes]]="","",""", """)</f>
        <v/>
      </c>
      <c r="AB156" t="str">
        <f>IF(Table134568[[#This Row],[Entrada]]="","",""", """)</f>
        <v/>
      </c>
      <c r="AD156" t="s">
        <v>310</v>
      </c>
      <c r="AE156" s="22"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311</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x14ac:dyDescent="0.25">
      <c r="A157">
        <v>127</v>
      </c>
      <c r="B157" t="s">
        <v>297</v>
      </c>
      <c r="C157">
        <v>156</v>
      </c>
      <c r="D157" t="s">
        <v>298</v>
      </c>
      <c r="E157" t="s">
        <v>299</v>
      </c>
      <c r="F157" t="s">
        <v>300</v>
      </c>
      <c r="G157" t="s">
        <v>599</v>
      </c>
      <c r="H157" t="s">
        <v>302</v>
      </c>
      <c r="I157" t="s">
        <v>303</v>
      </c>
      <c r="J157" t="s">
        <v>300</v>
      </c>
      <c r="K157" t="s">
        <v>600</v>
      </c>
      <c r="L157" t="s">
        <v>305</v>
      </c>
      <c r="M157" t="s">
        <v>306</v>
      </c>
      <c r="N157" t="s">
        <v>300</v>
      </c>
      <c r="O157" t="s">
        <v>1102</v>
      </c>
      <c r="P157" t="s">
        <v>300</v>
      </c>
      <c r="Q157" t="s">
        <v>307</v>
      </c>
      <c r="R157" t="s">
        <v>300</v>
      </c>
      <c r="S157" t="s">
        <v>292</v>
      </c>
      <c r="T157" t="str">
        <f>IF(Table134568[[#This Row],[Pentecostés]]="","",""", """)</f>
        <v>", "</v>
      </c>
      <c r="U157" t="s">
        <v>321</v>
      </c>
      <c r="V157" t="str">
        <f>IF(Table134568[[#This Row],[Virgen]]="","",""", """)</f>
        <v/>
      </c>
      <c r="X157" t="str">
        <f>IF(Table134568[[#This Row],[Niños]]="","",""", """)</f>
        <v/>
      </c>
      <c r="Z157" t="str">
        <f>IF(Table134568[[#This Row],[Laudes]]="","",""", """)</f>
        <v/>
      </c>
      <c r="AB157" t="str">
        <f>IF(Table134568[[#This Row],[Entrada]]="","",""", """)</f>
        <v/>
      </c>
      <c r="AD157" t="s">
        <v>310</v>
      </c>
      <c r="AE157" s="22"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311</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x14ac:dyDescent="0.25">
      <c r="A158">
        <v>232</v>
      </c>
      <c r="B158" t="s">
        <v>297</v>
      </c>
      <c r="C158">
        <v>157</v>
      </c>
      <c r="D158" t="s">
        <v>298</v>
      </c>
      <c r="E158" t="s">
        <v>299</v>
      </c>
      <c r="F158" t="s">
        <v>300</v>
      </c>
      <c r="G158" t="s">
        <v>601</v>
      </c>
      <c r="H158" t="s">
        <v>302</v>
      </c>
      <c r="I158" t="s">
        <v>303</v>
      </c>
      <c r="J158" t="s">
        <v>300</v>
      </c>
      <c r="K158" t="s">
        <v>602</v>
      </c>
      <c r="L158" t="s">
        <v>305</v>
      </c>
      <c r="M158" t="s">
        <v>306</v>
      </c>
      <c r="N158" t="s">
        <v>300</v>
      </c>
      <c r="O158" s="8" t="s">
        <v>1099</v>
      </c>
      <c r="P158" t="s">
        <v>300</v>
      </c>
      <c r="Q158" t="s">
        <v>307</v>
      </c>
      <c r="R158" t="s">
        <v>300</v>
      </c>
      <c r="T158" t="str">
        <f>IF(Table134568[[#This Row],[Pentecostés]]="","",""", """)</f>
        <v/>
      </c>
      <c r="V158" t="str">
        <f>IF(Table134568[[#This Row],[Virgen]]="","",""", """)</f>
        <v/>
      </c>
      <c r="X158" t="str">
        <f>IF(Table134568[[#This Row],[Niños]]="","",""", """)</f>
        <v/>
      </c>
      <c r="Z158" t="str">
        <f>IF(Table134568[[#This Row],[Laudes]]="","",""", """)</f>
        <v/>
      </c>
      <c r="AB158" t="str">
        <f>IF(Table134568[[#This Row],[Entrada]]="","",""", """)</f>
        <v/>
      </c>
      <c r="AD158" t="s">
        <v>310</v>
      </c>
      <c r="AE158" s="22"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311</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x14ac:dyDescent="0.25">
      <c r="A159">
        <v>128</v>
      </c>
      <c r="B159" t="s">
        <v>297</v>
      </c>
      <c r="C159">
        <v>158</v>
      </c>
      <c r="D159" t="s">
        <v>298</v>
      </c>
      <c r="E159" t="s">
        <v>299</v>
      </c>
      <c r="F159" t="s">
        <v>300</v>
      </c>
      <c r="G159" t="s">
        <v>603</v>
      </c>
      <c r="H159" t="s">
        <v>302</v>
      </c>
      <c r="I159" t="s">
        <v>303</v>
      </c>
      <c r="J159" t="s">
        <v>300</v>
      </c>
      <c r="K159" t="s">
        <v>604</v>
      </c>
      <c r="L159" t="s">
        <v>305</v>
      </c>
      <c r="M159" t="s">
        <v>306</v>
      </c>
      <c r="N159" t="s">
        <v>300</v>
      </c>
      <c r="O159" t="s">
        <v>1102</v>
      </c>
      <c r="P159" t="s">
        <v>300</v>
      </c>
      <c r="Q159" t="s">
        <v>307</v>
      </c>
      <c r="R159" t="s">
        <v>300</v>
      </c>
      <c r="S159" t="s">
        <v>286</v>
      </c>
      <c r="T159" t="str">
        <f>IF(Table134568[[#This Row],[Pentecostés]]="","",""", """)</f>
        <v/>
      </c>
      <c r="V159" t="str">
        <f>IF(Table134568[[#This Row],[Virgen]]="","",""", """)</f>
        <v/>
      </c>
      <c r="X159" t="str">
        <f>IF(Table134568[[#This Row],[Niños]]="","",""", """)</f>
        <v/>
      </c>
      <c r="Z159" t="str">
        <f>IF(Table134568[[#This Row],[Laudes]]="","",""", """)</f>
        <v/>
      </c>
      <c r="AB159" t="str">
        <f>IF(Table134568[[#This Row],[Entrada]]="","",""", """)</f>
        <v/>
      </c>
      <c r="AD159" t="s">
        <v>310</v>
      </c>
      <c r="AE159" s="22"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311</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x14ac:dyDescent="0.25">
      <c r="A160">
        <v>129</v>
      </c>
      <c r="B160" t="s">
        <v>297</v>
      </c>
      <c r="C160">
        <v>159</v>
      </c>
      <c r="D160" t="s">
        <v>298</v>
      </c>
      <c r="E160" t="s">
        <v>299</v>
      </c>
      <c r="F160" t="s">
        <v>300</v>
      </c>
      <c r="G160" t="s">
        <v>605</v>
      </c>
      <c r="H160" t="s">
        <v>302</v>
      </c>
      <c r="I160" t="s">
        <v>303</v>
      </c>
      <c r="J160" t="s">
        <v>300</v>
      </c>
      <c r="K160" t="s">
        <v>606</v>
      </c>
      <c r="L160" t="s">
        <v>305</v>
      </c>
      <c r="M160" t="s">
        <v>306</v>
      </c>
      <c r="N160" t="s">
        <v>300</v>
      </c>
      <c r="O160" t="s">
        <v>1102</v>
      </c>
      <c r="P160" t="s">
        <v>300</v>
      </c>
      <c r="Q160" t="s">
        <v>307</v>
      </c>
      <c r="R160" t="s">
        <v>300</v>
      </c>
      <c r="S160" t="s">
        <v>284</v>
      </c>
      <c r="T160" t="str">
        <f>IF(Table134568[[#This Row],[Pentecostés]]="","",""", """)</f>
        <v>", "</v>
      </c>
      <c r="U160" t="s">
        <v>313</v>
      </c>
      <c r="V160" t="str">
        <f>IF(Table134568[[#This Row],[Virgen]]="","",""", """)</f>
        <v/>
      </c>
      <c r="X160" t="str">
        <f>IF(Table134568[[#This Row],[Niños]]="","",""", """)</f>
        <v/>
      </c>
      <c r="Z160" t="str">
        <f>IF(Table134568[[#This Row],[Laudes]]="","",""", """)</f>
        <v/>
      </c>
      <c r="AB160" t="str">
        <f>IF(Table134568[[#This Row],[Entrada]]="","",""", """)</f>
        <v/>
      </c>
      <c r="AD160" t="s">
        <v>310</v>
      </c>
      <c r="AE160" s="22"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311</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x14ac:dyDescent="0.25">
      <c r="A161">
        <v>193</v>
      </c>
      <c r="B161" t="s">
        <v>297</v>
      </c>
      <c r="C161">
        <v>160</v>
      </c>
      <c r="D161" t="s">
        <v>298</v>
      </c>
      <c r="E161" t="s">
        <v>299</v>
      </c>
      <c r="F161" t="s">
        <v>300</v>
      </c>
      <c r="G161" t="s">
        <v>607</v>
      </c>
      <c r="H161" t="s">
        <v>302</v>
      </c>
      <c r="I161" t="s">
        <v>303</v>
      </c>
      <c r="J161" t="s">
        <v>300</v>
      </c>
      <c r="K161" t="s">
        <v>608</v>
      </c>
      <c r="L161" t="s">
        <v>305</v>
      </c>
      <c r="M161" t="s">
        <v>306</v>
      </c>
      <c r="N161" t="s">
        <v>300</v>
      </c>
      <c r="O161" s="7" t="s">
        <v>1101</v>
      </c>
      <c r="P161" t="s">
        <v>300</v>
      </c>
      <c r="Q161" t="s">
        <v>307</v>
      </c>
      <c r="R161" t="s">
        <v>300</v>
      </c>
      <c r="T161" t="str">
        <f>IF(Table134568[[#This Row],[Pentecostés]]="","",""", """)</f>
        <v/>
      </c>
      <c r="V161" t="str">
        <f>IF(Table134568[[#This Row],[Virgen]]="","",""", """)</f>
        <v/>
      </c>
      <c r="X161" t="str">
        <f>IF(Table134568[[#This Row],[Niños]]="","",""", """)</f>
        <v/>
      </c>
      <c r="Z161" t="str">
        <f>IF(Table134568[[#This Row],[Laudes]]="","",""", """)</f>
        <v/>
      </c>
      <c r="AB161" t="str">
        <f>IF(Table134568[[#This Row],[Entrada]]="","",""", """)</f>
        <v/>
      </c>
      <c r="AD161" t="s">
        <v>310</v>
      </c>
      <c r="AE161" s="22"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311</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x14ac:dyDescent="0.25">
      <c r="A162">
        <v>130</v>
      </c>
      <c r="B162" t="s">
        <v>297</v>
      </c>
      <c r="C162">
        <v>161</v>
      </c>
      <c r="D162" t="s">
        <v>298</v>
      </c>
      <c r="E162" t="s">
        <v>299</v>
      </c>
      <c r="F162" t="s">
        <v>300</v>
      </c>
      <c r="G162" t="s">
        <v>609</v>
      </c>
      <c r="H162" t="s">
        <v>302</v>
      </c>
      <c r="I162" t="s">
        <v>303</v>
      </c>
      <c r="J162" t="s">
        <v>300</v>
      </c>
      <c r="K162" t="s">
        <v>610</v>
      </c>
      <c r="L162" t="s">
        <v>305</v>
      </c>
      <c r="M162" t="s">
        <v>306</v>
      </c>
      <c r="N162" t="s">
        <v>300</v>
      </c>
      <c r="O162" t="s">
        <v>1102</v>
      </c>
      <c r="P162" t="s">
        <v>300</v>
      </c>
      <c r="Q162" t="s">
        <v>307</v>
      </c>
      <c r="R162" t="s">
        <v>300</v>
      </c>
      <c r="T162" t="str">
        <f>IF(Table134568[[#This Row],[Pentecostés]]="","",""", """)</f>
        <v/>
      </c>
      <c r="V162" t="str">
        <f>IF(Table134568[[#This Row],[Virgen]]="","",""", """)</f>
        <v/>
      </c>
      <c r="X162" t="str">
        <f>IF(Table134568[[#This Row],[Niños]]="","",""", """)</f>
        <v/>
      </c>
      <c r="Z162" t="str">
        <f>IF(Table134568[[#This Row],[Laudes]]="","",""", """)</f>
        <v/>
      </c>
      <c r="AB162" t="str">
        <f>IF(Table134568[[#This Row],[Entrada]]="","",""", """)</f>
        <v/>
      </c>
      <c r="AD162" t="s">
        <v>310</v>
      </c>
      <c r="AE162" s="22"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311</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x14ac:dyDescent="0.25">
      <c r="A163">
        <v>131</v>
      </c>
      <c r="B163" t="s">
        <v>297</v>
      </c>
      <c r="C163">
        <v>162</v>
      </c>
      <c r="D163" t="s">
        <v>298</v>
      </c>
      <c r="E163" t="s">
        <v>299</v>
      </c>
      <c r="F163" t="s">
        <v>300</v>
      </c>
      <c r="G163" t="s">
        <v>284</v>
      </c>
      <c r="H163" t="s">
        <v>302</v>
      </c>
      <c r="I163" t="s">
        <v>303</v>
      </c>
      <c r="J163" t="s">
        <v>300</v>
      </c>
      <c r="K163" t="s">
        <v>611</v>
      </c>
      <c r="L163" t="s">
        <v>305</v>
      </c>
      <c r="M163" t="s">
        <v>306</v>
      </c>
      <c r="N163" t="s">
        <v>300</v>
      </c>
      <c r="O163" t="s">
        <v>1102</v>
      </c>
      <c r="P163" t="s">
        <v>300</v>
      </c>
      <c r="Q163" t="s">
        <v>307</v>
      </c>
      <c r="R163" t="s">
        <v>300</v>
      </c>
      <c r="T163" t="str">
        <f>IF(Table134568[[#This Row],[Pentecostés]]="","",""", """)</f>
        <v/>
      </c>
      <c r="V163" t="str">
        <f>IF(Table134568[[#This Row],[Virgen]]="","",""", """)</f>
        <v/>
      </c>
      <c r="X163" t="str">
        <f>IF(Table134568[[#This Row],[Niños]]="","",""", """)</f>
        <v/>
      </c>
      <c r="Z163" t="str">
        <f>IF(Table134568[[#This Row],[Laudes]]="","",""", """)</f>
        <v/>
      </c>
      <c r="AB163" t="str">
        <f>IF(Table134568[[#This Row],[Entrada]]="","",""", """)</f>
        <v/>
      </c>
      <c r="AD163" t="s">
        <v>310</v>
      </c>
      <c r="AE163" s="22"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311</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x14ac:dyDescent="0.25">
      <c r="A164">
        <v>194</v>
      </c>
      <c r="B164" t="s">
        <v>297</v>
      </c>
      <c r="C164">
        <v>163</v>
      </c>
      <c r="D164" t="s">
        <v>298</v>
      </c>
      <c r="E164" t="s">
        <v>299</v>
      </c>
      <c r="F164" t="s">
        <v>300</v>
      </c>
      <c r="G164" t="s">
        <v>1105</v>
      </c>
      <c r="H164" t="s">
        <v>302</v>
      </c>
      <c r="I164" t="s">
        <v>303</v>
      </c>
      <c r="J164" t="s">
        <v>300</v>
      </c>
      <c r="K164" t="s">
        <v>613</v>
      </c>
      <c r="L164" t="s">
        <v>305</v>
      </c>
      <c r="M164" t="s">
        <v>306</v>
      </c>
      <c r="N164" t="s">
        <v>300</v>
      </c>
      <c r="O164" s="7" t="s">
        <v>1101</v>
      </c>
      <c r="P164" t="s">
        <v>300</v>
      </c>
      <c r="Q164" t="s">
        <v>307</v>
      </c>
      <c r="R164" t="s">
        <v>300</v>
      </c>
      <c r="T164" t="str">
        <f>IF(Table134568[[#This Row],[Pentecostés]]="","",""", """)</f>
        <v/>
      </c>
      <c r="V164" t="str">
        <f>IF(Table134568[[#This Row],[Virgen]]="","",""", """)</f>
        <v/>
      </c>
      <c r="X164" t="str">
        <f>IF(Table134568[[#This Row],[Niños]]="","",""", """)</f>
        <v/>
      </c>
      <c r="Z164" t="str">
        <f>IF(Table134568[[#This Row],[Laudes]]="","",""", """)</f>
        <v/>
      </c>
      <c r="AB164" t="str">
        <f>IF(Table134568[[#This Row],[Entrada]]="","",""", """)</f>
        <v/>
      </c>
      <c r="AD164" t="s">
        <v>310</v>
      </c>
      <c r="AE164" s="22"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311</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x14ac:dyDescent="0.25">
      <c r="A165">
        <v>197</v>
      </c>
      <c r="B165" t="s">
        <v>297</v>
      </c>
      <c r="C165">
        <v>164</v>
      </c>
      <c r="D165" t="s">
        <v>298</v>
      </c>
      <c r="E165" t="s">
        <v>299</v>
      </c>
      <c r="F165" t="s">
        <v>300</v>
      </c>
      <c r="G165" t="s">
        <v>1103</v>
      </c>
      <c r="H165" t="s">
        <v>302</v>
      </c>
      <c r="I165" t="s">
        <v>303</v>
      </c>
      <c r="J165" t="s">
        <v>300</v>
      </c>
      <c r="K165" t="s">
        <v>614</v>
      </c>
      <c r="L165" t="s">
        <v>305</v>
      </c>
      <c r="M165" t="s">
        <v>306</v>
      </c>
      <c r="N165" t="s">
        <v>300</v>
      </c>
      <c r="O165" s="7" t="s">
        <v>1101</v>
      </c>
      <c r="P165" t="s">
        <v>300</v>
      </c>
      <c r="Q165" t="s">
        <v>307</v>
      </c>
      <c r="R165" t="s">
        <v>300</v>
      </c>
      <c r="T165" t="str">
        <f>IF(Table134568[[#This Row],[Pentecostés]]="","",""", """)</f>
        <v/>
      </c>
      <c r="V165" t="str">
        <f>IF(Table134568[[#This Row],[Virgen]]="","",""", """)</f>
        <v/>
      </c>
      <c r="X165" t="str">
        <f>IF(Table134568[[#This Row],[Niños]]="","",""", """)</f>
        <v/>
      </c>
      <c r="Z165" t="str">
        <f>IF(Table134568[[#This Row],[Laudes]]="","",""", """)</f>
        <v/>
      </c>
      <c r="AB165" t="str">
        <f>IF(Table134568[[#This Row],[Entrada]]="","",""", """)</f>
        <v/>
      </c>
      <c r="AD165" t="s">
        <v>310</v>
      </c>
      <c r="AE165" s="22"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311</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x14ac:dyDescent="0.25">
      <c r="A166">
        <v>200</v>
      </c>
      <c r="B166" t="s">
        <v>297</v>
      </c>
      <c r="C166">
        <v>165</v>
      </c>
      <c r="D166" t="s">
        <v>298</v>
      </c>
      <c r="E166" t="s">
        <v>299</v>
      </c>
      <c r="F166" t="s">
        <v>300</v>
      </c>
      <c r="G166" t="s">
        <v>1104</v>
      </c>
      <c r="H166" t="s">
        <v>302</v>
      </c>
      <c r="I166" t="s">
        <v>303</v>
      </c>
      <c r="J166" t="s">
        <v>300</v>
      </c>
      <c r="K166" s="9" t="s">
        <v>616</v>
      </c>
      <c r="L166" t="s">
        <v>305</v>
      </c>
      <c r="M166" t="s">
        <v>306</v>
      </c>
      <c r="N166" t="s">
        <v>300</v>
      </c>
      <c r="O166" s="7" t="s">
        <v>1101</v>
      </c>
      <c r="P166" t="s">
        <v>300</v>
      </c>
      <c r="Q166" t="s">
        <v>307</v>
      </c>
      <c r="R166" t="s">
        <v>300</v>
      </c>
      <c r="T166" t="str">
        <f>IF(Table134568[[#This Row],[Pentecostés]]="","",""", """)</f>
        <v/>
      </c>
      <c r="V166" t="str">
        <f>IF(Table134568[[#This Row],[Virgen]]="","",""", """)</f>
        <v/>
      </c>
      <c r="X166" t="str">
        <f>IF(Table134568[[#This Row],[Niños]]="","",""", """)</f>
        <v/>
      </c>
      <c r="Z166" t="str">
        <f>IF(Table134568[[#This Row],[Laudes]]="","",""", """)</f>
        <v/>
      </c>
      <c r="AB166" t="str">
        <f>IF(Table134568[[#This Row],[Entrada]]="","",""", """)</f>
        <v/>
      </c>
      <c r="AD166" t="s">
        <v>310</v>
      </c>
      <c r="AE166" s="22"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311</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x14ac:dyDescent="0.25">
      <c r="A167">
        <v>132</v>
      </c>
      <c r="B167" t="s">
        <v>297</v>
      </c>
      <c r="C167">
        <v>166</v>
      </c>
      <c r="D167" t="s">
        <v>298</v>
      </c>
      <c r="E167" t="s">
        <v>299</v>
      </c>
      <c r="F167" t="s">
        <v>300</v>
      </c>
      <c r="G167" t="s">
        <v>617</v>
      </c>
      <c r="H167" t="s">
        <v>302</v>
      </c>
      <c r="I167" t="s">
        <v>303</v>
      </c>
      <c r="J167" t="s">
        <v>300</v>
      </c>
      <c r="K167" s="9" t="s">
        <v>618</v>
      </c>
      <c r="L167" t="s">
        <v>305</v>
      </c>
      <c r="M167" t="s">
        <v>306</v>
      </c>
      <c r="N167" t="s">
        <v>300</v>
      </c>
      <c r="O167" t="s">
        <v>1102</v>
      </c>
      <c r="P167" t="s">
        <v>300</v>
      </c>
      <c r="Q167" t="s">
        <v>307</v>
      </c>
      <c r="R167" t="s">
        <v>300</v>
      </c>
      <c r="T167" t="str">
        <f>IF(Table134568[[#This Row],[Pentecostés]]="","",""", """)</f>
        <v/>
      </c>
      <c r="V167" t="str">
        <f>IF(Table134568[[#This Row],[Virgen]]="","",""", """)</f>
        <v/>
      </c>
      <c r="X167" t="str">
        <f>IF(Table134568[[#This Row],[Niños]]="","",""", """)</f>
        <v/>
      </c>
      <c r="Z167" t="str">
        <f>IF(Table134568[[#This Row],[Laudes]]="","",""", """)</f>
        <v/>
      </c>
      <c r="AB167" t="str">
        <f>IF(Table134568[[#This Row],[Entrada]]="","",""", """)</f>
        <v/>
      </c>
      <c r="AD167" t="s">
        <v>310</v>
      </c>
      <c r="AE167" s="22"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311</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x14ac:dyDescent="0.25">
      <c r="A168">
        <v>133</v>
      </c>
      <c r="B168" t="s">
        <v>297</v>
      </c>
      <c r="C168">
        <v>167</v>
      </c>
      <c r="D168" t="s">
        <v>298</v>
      </c>
      <c r="E168" t="s">
        <v>299</v>
      </c>
      <c r="F168" t="s">
        <v>300</v>
      </c>
      <c r="G168" t="s">
        <v>619</v>
      </c>
      <c r="H168" t="s">
        <v>302</v>
      </c>
      <c r="I168" t="s">
        <v>303</v>
      </c>
      <c r="J168" t="s">
        <v>300</v>
      </c>
      <c r="K168" t="s">
        <v>620</v>
      </c>
      <c r="L168" t="s">
        <v>305</v>
      </c>
      <c r="M168" t="s">
        <v>306</v>
      </c>
      <c r="N168" t="s">
        <v>300</v>
      </c>
      <c r="O168" t="s">
        <v>1102</v>
      </c>
      <c r="P168" t="s">
        <v>300</v>
      </c>
      <c r="Q168" t="s">
        <v>307</v>
      </c>
      <c r="R168" t="s">
        <v>300</v>
      </c>
      <c r="T168" t="str">
        <f>IF(Table134568[[#This Row],[Pentecostés]]="","",""", """)</f>
        <v/>
      </c>
      <c r="V168" t="str">
        <f>IF(Table134568[[#This Row],[Virgen]]="","",""", """)</f>
        <v/>
      </c>
      <c r="X168" t="str">
        <f>IF(Table134568[[#This Row],[Niños]]="","",""", """)</f>
        <v/>
      </c>
      <c r="Z168" t="str">
        <f>IF(Table134568[[#This Row],[Laudes]]="","",""", """)</f>
        <v/>
      </c>
      <c r="AB168" t="str">
        <f>IF(Table134568[[#This Row],[Entrada]]="","",""", """)</f>
        <v/>
      </c>
      <c r="AD168" t="s">
        <v>310</v>
      </c>
      <c r="AE168" s="22"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311</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x14ac:dyDescent="0.25">
      <c r="A169">
        <v>134</v>
      </c>
      <c r="B169" t="s">
        <v>297</v>
      </c>
      <c r="C169">
        <v>168</v>
      </c>
      <c r="D169" t="s">
        <v>298</v>
      </c>
      <c r="E169" t="s">
        <v>299</v>
      </c>
      <c r="F169" t="s">
        <v>300</v>
      </c>
      <c r="G169" t="s">
        <v>621</v>
      </c>
      <c r="H169" t="s">
        <v>302</v>
      </c>
      <c r="I169" t="s">
        <v>303</v>
      </c>
      <c r="J169" t="s">
        <v>300</v>
      </c>
      <c r="K169" s="9" t="s">
        <v>622</v>
      </c>
      <c r="L169" t="s">
        <v>305</v>
      </c>
      <c r="M169" t="s">
        <v>306</v>
      </c>
      <c r="N169" t="s">
        <v>300</v>
      </c>
      <c r="O169" t="s">
        <v>1102</v>
      </c>
      <c r="P169" t="s">
        <v>300</v>
      </c>
      <c r="Q169" t="s">
        <v>307</v>
      </c>
      <c r="R169" t="s">
        <v>300</v>
      </c>
      <c r="T169" t="str">
        <f>IF(Table134568[[#This Row],[Pentecostés]]="","",""", """)</f>
        <v/>
      </c>
      <c r="V169" t="str">
        <f>IF(Table134568[[#This Row],[Virgen]]="","",""", """)</f>
        <v/>
      </c>
      <c r="X169" t="str">
        <f>IF(Table134568[[#This Row],[Niños]]="","",""", """)</f>
        <v/>
      </c>
      <c r="Z169" t="str">
        <f>IF(Table134568[[#This Row],[Laudes]]="","",""", """)</f>
        <v/>
      </c>
      <c r="AB169" t="str">
        <f>IF(Table134568[[#This Row],[Entrada]]="","",""", """)</f>
        <v/>
      </c>
      <c r="AD169" t="s">
        <v>310</v>
      </c>
      <c r="AE169" s="22"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311</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x14ac:dyDescent="0.25">
      <c r="A170">
        <v>135</v>
      </c>
      <c r="B170" t="s">
        <v>297</v>
      </c>
      <c r="C170">
        <v>169</v>
      </c>
      <c r="D170" t="s">
        <v>298</v>
      </c>
      <c r="E170" t="s">
        <v>299</v>
      </c>
      <c r="F170" t="s">
        <v>300</v>
      </c>
      <c r="G170" t="s">
        <v>623</v>
      </c>
      <c r="H170" t="s">
        <v>302</v>
      </c>
      <c r="I170" t="s">
        <v>303</v>
      </c>
      <c r="J170" t="s">
        <v>300</v>
      </c>
      <c r="K170" t="s">
        <v>624</v>
      </c>
      <c r="L170" t="s">
        <v>305</v>
      </c>
      <c r="M170" t="s">
        <v>306</v>
      </c>
      <c r="N170" t="s">
        <v>300</v>
      </c>
      <c r="O170" t="s">
        <v>1102</v>
      </c>
      <c r="P170" t="s">
        <v>300</v>
      </c>
      <c r="Q170" t="s">
        <v>307</v>
      </c>
      <c r="R170" t="s">
        <v>300</v>
      </c>
      <c r="T170" t="str">
        <f>IF(Table134568[[#This Row],[Pentecostés]]="","",""", """)</f>
        <v/>
      </c>
      <c r="V170" t="str">
        <f>IF(Table134568[[#This Row],[Virgen]]="","",""", """)</f>
        <v/>
      </c>
      <c r="X170" t="str">
        <f>IF(Table134568[[#This Row],[Niños]]="","",""", """)</f>
        <v/>
      </c>
      <c r="Z170" t="str">
        <f>IF(Table134568[[#This Row],[Laudes]]="","",""", """)</f>
        <v/>
      </c>
      <c r="AB170" t="str">
        <f>IF(Table134568[[#This Row],[Entrada]]="","",""", """)</f>
        <v/>
      </c>
      <c r="AD170" t="s">
        <v>310</v>
      </c>
      <c r="AE170" s="22"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311</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x14ac:dyDescent="0.25">
      <c r="A171">
        <v>204</v>
      </c>
      <c r="B171" t="s">
        <v>297</v>
      </c>
      <c r="C171">
        <v>170</v>
      </c>
      <c r="D171" t="s">
        <v>298</v>
      </c>
      <c r="E171" t="s">
        <v>299</v>
      </c>
      <c r="F171" t="s">
        <v>300</v>
      </c>
      <c r="G171" t="s">
        <v>625</v>
      </c>
      <c r="H171" t="s">
        <v>302</v>
      </c>
      <c r="I171" t="s">
        <v>303</v>
      </c>
      <c r="J171" t="s">
        <v>300</v>
      </c>
      <c r="K171" t="s">
        <v>626</v>
      </c>
      <c r="L171" t="s">
        <v>305</v>
      </c>
      <c r="M171" t="s">
        <v>306</v>
      </c>
      <c r="N171" t="s">
        <v>300</v>
      </c>
      <c r="O171" s="7" t="s">
        <v>1101</v>
      </c>
      <c r="P171" t="s">
        <v>300</v>
      </c>
      <c r="Q171" t="s">
        <v>307</v>
      </c>
      <c r="R171" t="s">
        <v>300</v>
      </c>
      <c r="S171" t="s">
        <v>351</v>
      </c>
      <c r="T171" t="str">
        <f>IF(Table134568[[#This Row],[Pentecostés]]="","",""", """)</f>
        <v>", "</v>
      </c>
      <c r="U171" t="s">
        <v>321</v>
      </c>
      <c r="V171" t="str">
        <f>IF(Table134568[[#This Row],[Virgen]]="","",""", """)</f>
        <v/>
      </c>
      <c r="X171" t="str">
        <f>IF(Table134568[[#This Row],[Niños]]="","",""", """)</f>
        <v/>
      </c>
      <c r="Z171" t="str">
        <f>IF(Table134568[[#This Row],[Laudes]]="","",""", """)</f>
        <v/>
      </c>
      <c r="AB171" t="str">
        <f>IF(Table134568[[#This Row],[Entrada]]="","",""", """)</f>
        <v/>
      </c>
      <c r="AD171" t="s">
        <v>310</v>
      </c>
      <c r="AE171" s="22"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311</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x14ac:dyDescent="0.25">
      <c r="A172">
        <v>205</v>
      </c>
      <c r="B172" t="s">
        <v>297</v>
      </c>
      <c r="C172">
        <v>171</v>
      </c>
      <c r="D172" t="s">
        <v>298</v>
      </c>
      <c r="E172" t="s">
        <v>299</v>
      </c>
      <c r="F172" t="s">
        <v>300</v>
      </c>
      <c r="G172" t="s">
        <v>627</v>
      </c>
      <c r="H172" t="s">
        <v>302</v>
      </c>
      <c r="I172" t="s">
        <v>303</v>
      </c>
      <c r="J172" t="s">
        <v>300</v>
      </c>
      <c r="K172" t="s">
        <v>628</v>
      </c>
      <c r="L172" t="s">
        <v>305</v>
      </c>
      <c r="M172" t="s">
        <v>306</v>
      </c>
      <c r="N172" t="s">
        <v>300</v>
      </c>
      <c r="O172" s="7" t="s">
        <v>1101</v>
      </c>
      <c r="P172" t="s">
        <v>300</v>
      </c>
      <c r="Q172" t="s">
        <v>307</v>
      </c>
      <c r="R172" t="s">
        <v>300</v>
      </c>
      <c r="S172" t="s">
        <v>282</v>
      </c>
      <c r="T172" t="str">
        <f>IF(Table134568[[#This Row],[Pentecostés]]="","",""", """)</f>
        <v>", "</v>
      </c>
      <c r="U172" t="s">
        <v>288</v>
      </c>
      <c r="V172" t="str">
        <f>IF(Table134568[[#This Row],[Virgen]]="","",""", """)</f>
        <v>", "</v>
      </c>
      <c r="W172" t="s">
        <v>351</v>
      </c>
      <c r="X172" t="str">
        <f>IF(Table134568[[#This Row],[Niños]]="","",""", """)</f>
        <v/>
      </c>
      <c r="Z172" t="str">
        <f>IF(Table134568[[#This Row],[Laudes]]="","",""", """)</f>
        <v/>
      </c>
      <c r="AB172" t="str">
        <f>IF(Table134568[[#This Row],[Entrada]]="","",""", """)</f>
        <v/>
      </c>
      <c r="AD172" t="s">
        <v>310</v>
      </c>
      <c r="AE172" s="22"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311</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x14ac:dyDescent="0.25">
      <c r="A173">
        <v>206</v>
      </c>
      <c r="B173" t="s">
        <v>297</v>
      </c>
      <c r="C173">
        <v>172</v>
      </c>
      <c r="D173" t="s">
        <v>298</v>
      </c>
      <c r="E173" t="s">
        <v>299</v>
      </c>
      <c r="F173" t="s">
        <v>300</v>
      </c>
      <c r="G173" t="s">
        <v>629</v>
      </c>
      <c r="H173" t="s">
        <v>302</v>
      </c>
      <c r="I173" t="s">
        <v>303</v>
      </c>
      <c r="J173" t="s">
        <v>300</v>
      </c>
      <c r="K173" t="s">
        <v>630</v>
      </c>
      <c r="L173" t="s">
        <v>305</v>
      </c>
      <c r="M173" t="s">
        <v>306</v>
      </c>
      <c r="N173" t="s">
        <v>300</v>
      </c>
      <c r="O173" s="7" t="s">
        <v>1101</v>
      </c>
      <c r="P173" t="s">
        <v>300</v>
      </c>
      <c r="Q173" t="s">
        <v>307</v>
      </c>
      <c r="R173" t="s">
        <v>300</v>
      </c>
      <c r="S173" t="s">
        <v>320</v>
      </c>
      <c r="T173" t="str">
        <f>IF(Table134568[[#This Row],[Pentecostés]]="","",""", """)</f>
        <v>", "</v>
      </c>
      <c r="U173" t="s">
        <v>1097</v>
      </c>
      <c r="V173" t="str">
        <f>IF(Table134568[[#This Row],[Virgen]]="","",""", """)</f>
        <v>", "</v>
      </c>
      <c r="W173" t="s">
        <v>321</v>
      </c>
      <c r="X173" t="str">
        <f>IF(Table134568[[#This Row],[Niños]]="","",""", """)</f>
        <v/>
      </c>
      <c r="Z173" t="str">
        <f>IF(Table134568[[#This Row],[Laudes]]="","",""", """)</f>
        <v/>
      </c>
      <c r="AB173" t="str">
        <f>IF(Table134568[[#This Row],[Entrada]]="","",""", """)</f>
        <v/>
      </c>
      <c r="AD173" t="s">
        <v>310</v>
      </c>
      <c r="AE173" s="22"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311</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x14ac:dyDescent="0.25">
      <c r="A174">
        <v>136</v>
      </c>
      <c r="B174" t="s">
        <v>297</v>
      </c>
      <c r="C174">
        <v>174</v>
      </c>
      <c r="D174" t="s">
        <v>298</v>
      </c>
      <c r="E174" t="s">
        <v>299</v>
      </c>
      <c r="F174" t="s">
        <v>300</v>
      </c>
      <c r="G174" t="s">
        <v>631</v>
      </c>
      <c r="H174" t="s">
        <v>302</v>
      </c>
      <c r="I174" t="s">
        <v>303</v>
      </c>
      <c r="J174" t="s">
        <v>300</v>
      </c>
      <c r="K174" t="s">
        <v>632</v>
      </c>
      <c r="L174" t="s">
        <v>305</v>
      </c>
      <c r="M174" t="s">
        <v>306</v>
      </c>
      <c r="N174" t="s">
        <v>300</v>
      </c>
      <c r="O174" t="s">
        <v>1102</v>
      </c>
      <c r="P174" t="s">
        <v>300</v>
      </c>
      <c r="Q174" t="s">
        <v>307</v>
      </c>
      <c r="R174" t="s">
        <v>300</v>
      </c>
      <c r="S174" t="s">
        <v>320</v>
      </c>
      <c r="T174" t="str">
        <f>IF(Table134568[[#This Row],[Pentecostés]]="","",""", """)</f>
        <v>", "</v>
      </c>
      <c r="U174" t="s">
        <v>1097</v>
      </c>
      <c r="V174" t="str">
        <f>IF(Table134568[[#This Row],[Virgen]]="","",""", """)</f>
        <v>", "</v>
      </c>
      <c r="W174" t="s">
        <v>315</v>
      </c>
      <c r="X174" t="str">
        <f>IF(Table134568[[#This Row],[Niños]]="","",""", """)</f>
        <v/>
      </c>
      <c r="Z174" t="str">
        <f>IF(Table134568[[#This Row],[Laudes]]="","",""", """)</f>
        <v/>
      </c>
      <c r="AB174" t="str">
        <f>IF(Table134568[[#This Row],[Entrada]]="","",""", """)</f>
        <v/>
      </c>
      <c r="AD174" t="s">
        <v>310</v>
      </c>
      <c r="AE174" s="22"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311</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x14ac:dyDescent="0.25">
      <c r="A175">
        <v>137</v>
      </c>
      <c r="B175" t="s">
        <v>297</v>
      </c>
      <c r="C175">
        <v>175</v>
      </c>
      <c r="D175" t="s">
        <v>298</v>
      </c>
      <c r="E175" t="s">
        <v>299</v>
      </c>
      <c r="F175" t="s">
        <v>300</v>
      </c>
      <c r="G175" t="s">
        <v>633</v>
      </c>
      <c r="H175" t="s">
        <v>302</v>
      </c>
      <c r="I175" t="s">
        <v>303</v>
      </c>
      <c r="J175" t="s">
        <v>300</v>
      </c>
      <c r="K175" t="s">
        <v>247</v>
      </c>
      <c r="L175" t="s">
        <v>305</v>
      </c>
      <c r="M175" t="s">
        <v>306</v>
      </c>
      <c r="N175" t="s">
        <v>300</v>
      </c>
      <c r="O175" t="s">
        <v>1102</v>
      </c>
      <c r="P175" t="s">
        <v>300</v>
      </c>
      <c r="Q175" t="s">
        <v>307</v>
      </c>
      <c r="R175" t="s">
        <v>300</v>
      </c>
      <c r="S175" t="s">
        <v>344</v>
      </c>
      <c r="T175" t="str">
        <f>IF(Table134568[[#This Row],[Pentecostés]]="","",""", """)</f>
        <v>", "</v>
      </c>
      <c r="U175" t="s">
        <v>342</v>
      </c>
      <c r="V175" t="str">
        <f>IF(Table134568[[#This Row],[Virgen]]="","",""", """)</f>
        <v/>
      </c>
      <c r="X175" t="str">
        <f>IF(Table134568[[#This Row],[Niños]]="","",""", """)</f>
        <v/>
      </c>
      <c r="Z175" t="str">
        <f>IF(Table134568[[#This Row],[Laudes]]="","",""", """)</f>
        <v/>
      </c>
      <c r="AB175" t="str">
        <f>IF(Table134568[[#This Row],[Entrada]]="","",""", """)</f>
        <v/>
      </c>
      <c r="AD175" t="s">
        <v>310</v>
      </c>
      <c r="AE175" s="22"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311</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x14ac:dyDescent="0.25">
      <c r="A176">
        <v>138</v>
      </c>
      <c r="B176" t="s">
        <v>297</v>
      </c>
      <c r="C176">
        <v>176</v>
      </c>
      <c r="D176" t="s">
        <v>298</v>
      </c>
      <c r="E176" t="s">
        <v>299</v>
      </c>
      <c r="F176" t="s">
        <v>300</v>
      </c>
      <c r="G176" t="s">
        <v>634</v>
      </c>
      <c r="H176" t="s">
        <v>302</v>
      </c>
      <c r="I176" t="s">
        <v>303</v>
      </c>
      <c r="J176" t="s">
        <v>300</v>
      </c>
      <c r="K176" t="s">
        <v>635</v>
      </c>
      <c r="L176" t="s">
        <v>305</v>
      </c>
      <c r="M176" t="s">
        <v>306</v>
      </c>
      <c r="N176" t="s">
        <v>300</v>
      </c>
      <c r="O176" t="s">
        <v>1102</v>
      </c>
      <c r="P176" t="s">
        <v>300</v>
      </c>
      <c r="Q176" t="s">
        <v>307</v>
      </c>
      <c r="R176" t="s">
        <v>300</v>
      </c>
      <c r="S176" t="s">
        <v>282</v>
      </c>
      <c r="T176" t="str">
        <f>IF(Table134568[[#This Row],[Pentecostés]]="","",""", """)</f>
        <v/>
      </c>
      <c r="V176" t="str">
        <f>IF(Table134568[[#This Row],[Virgen]]="","",""", """)</f>
        <v/>
      </c>
      <c r="X176" t="str">
        <f>IF(Table134568[[#This Row],[Niños]]="","",""", """)</f>
        <v/>
      </c>
      <c r="Z176" t="str">
        <f>IF(Table134568[[#This Row],[Laudes]]="","",""", """)</f>
        <v/>
      </c>
      <c r="AB176" t="str">
        <f>IF(Table134568[[#This Row],[Entrada]]="","",""", """)</f>
        <v/>
      </c>
      <c r="AD176" t="s">
        <v>310</v>
      </c>
      <c r="AE176" s="22"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311</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x14ac:dyDescent="0.25">
      <c r="A177">
        <v>139</v>
      </c>
      <c r="B177" t="s">
        <v>297</v>
      </c>
      <c r="C177">
        <v>177</v>
      </c>
      <c r="D177" t="s">
        <v>298</v>
      </c>
      <c r="E177" t="s">
        <v>299</v>
      </c>
      <c r="F177" t="s">
        <v>300</v>
      </c>
      <c r="G177" t="s">
        <v>636</v>
      </c>
      <c r="H177" t="s">
        <v>302</v>
      </c>
      <c r="I177" t="s">
        <v>303</v>
      </c>
      <c r="J177" t="s">
        <v>300</v>
      </c>
      <c r="K177" t="s">
        <v>637</v>
      </c>
      <c r="L177" t="s">
        <v>305</v>
      </c>
      <c r="M177" t="s">
        <v>306</v>
      </c>
      <c r="N177" t="s">
        <v>300</v>
      </c>
      <c r="O177" t="s">
        <v>1102</v>
      </c>
      <c r="P177" t="s">
        <v>300</v>
      </c>
      <c r="Q177" t="s">
        <v>307</v>
      </c>
      <c r="R177" t="s">
        <v>300</v>
      </c>
      <c r="S177" t="s">
        <v>282</v>
      </c>
      <c r="T177" t="str">
        <f>IF(Table134568[[#This Row],[Pentecostés]]="","",""", """)</f>
        <v/>
      </c>
      <c r="V177" t="str">
        <f>IF(Table134568[[#This Row],[Virgen]]="","",""", """)</f>
        <v/>
      </c>
      <c r="X177" t="str">
        <f>IF(Table134568[[#This Row],[Niños]]="","",""", """)</f>
        <v/>
      </c>
      <c r="Z177" t="str">
        <f>IF(Table134568[[#This Row],[Laudes]]="","",""", """)</f>
        <v/>
      </c>
      <c r="AB177" t="str">
        <f>IF(Table134568[[#This Row],[Entrada]]="","",""", """)</f>
        <v/>
      </c>
      <c r="AD177" t="s">
        <v>310</v>
      </c>
      <c r="AE177" s="22"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311</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x14ac:dyDescent="0.25">
      <c r="A178">
        <v>140</v>
      </c>
      <c r="B178" t="s">
        <v>297</v>
      </c>
      <c r="C178">
        <v>178</v>
      </c>
      <c r="D178" t="s">
        <v>298</v>
      </c>
      <c r="E178" t="s">
        <v>299</v>
      </c>
      <c r="F178" t="s">
        <v>300</v>
      </c>
      <c r="G178" t="s">
        <v>638</v>
      </c>
      <c r="H178" t="s">
        <v>302</v>
      </c>
      <c r="I178" t="s">
        <v>303</v>
      </c>
      <c r="J178" t="s">
        <v>300</v>
      </c>
      <c r="K178" t="s">
        <v>639</v>
      </c>
      <c r="L178" t="s">
        <v>305</v>
      </c>
      <c r="M178" t="s">
        <v>306</v>
      </c>
      <c r="N178" t="s">
        <v>300</v>
      </c>
      <c r="O178" t="s">
        <v>1102</v>
      </c>
      <c r="P178" t="s">
        <v>300</v>
      </c>
      <c r="Q178" t="s">
        <v>307</v>
      </c>
      <c r="R178" t="s">
        <v>300</v>
      </c>
      <c r="S178" t="s">
        <v>282</v>
      </c>
      <c r="T178" t="str">
        <f>IF(Table134568[[#This Row],[Pentecostés]]="","",""", """)</f>
        <v/>
      </c>
      <c r="V178" t="str">
        <f>IF(Table134568[[#This Row],[Virgen]]="","",""", """)</f>
        <v/>
      </c>
      <c r="X178" t="str">
        <f>IF(Table134568[[#This Row],[Niños]]="","",""", """)</f>
        <v/>
      </c>
      <c r="Z178" t="str">
        <f>IF(Table134568[[#This Row],[Laudes]]="","",""", """)</f>
        <v/>
      </c>
      <c r="AB178" t="str">
        <f>IF(Table134568[[#This Row],[Entrada]]="","",""", """)</f>
        <v/>
      </c>
      <c r="AD178" t="s">
        <v>310</v>
      </c>
      <c r="AE178" s="22"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311</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x14ac:dyDescent="0.25">
      <c r="A179">
        <v>141</v>
      </c>
      <c r="B179" t="s">
        <v>297</v>
      </c>
      <c r="C179">
        <v>179</v>
      </c>
      <c r="D179" t="s">
        <v>298</v>
      </c>
      <c r="E179" t="s">
        <v>299</v>
      </c>
      <c r="F179" t="s">
        <v>300</v>
      </c>
      <c r="G179" t="s">
        <v>640</v>
      </c>
      <c r="H179" t="s">
        <v>302</v>
      </c>
      <c r="I179" t="s">
        <v>303</v>
      </c>
      <c r="J179" t="s">
        <v>300</v>
      </c>
      <c r="K179" t="s">
        <v>641</v>
      </c>
      <c r="L179" t="s">
        <v>305</v>
      </c>
      <c r="M179" t="s">
        <v>306</v>
      </c>
      <c r="N179" t="s">
        <v>300</v>
      </c>
      <c r="O179" t="s">
        <v>1102</v>
      </c>
      <c r="P179" t="s">
        <v>300</v>
      </c>
      <c r="Q179" t="s">
        <v>307</v>
      </c>
      <c r="R179" t="s">
        <v>300</v>
      </c>
      <c r="S179" t="s">
        <v>292</v>
      </c>
      <c r="T179" t="str">
        <f>IF(Table134568[[#This Row],[Pentecostés]]="","",""", """)</f>
        <v>", "</v>
      </c>
      <c r="U179" t="s">
        <v>321</v>
      </c>
      <c r="V179" t="str">
        <f>IF(Table134568[[#This Row],[Virgen]]="","",""", """)</f>
        <v/>
      </c>
      <c r="X179" t="str">
        <f>IF(Table134568[[#This Row],[Niños]]="","",""", """)</f>
        <v/>
      </c>
      <c r="Z179" t="str">
        <f>IF(Table134568[[#This Row],[Laudes]]="","",""", """)</f>
        <v/>
      </c>
      <c r="AB179" t="str">
        <f>IF(Table134568[[#This Row],[Entrada]]="","",""", """)</f>
        <v/>
      </c>
      <c r="AD179" t="s">
        <v>310</v>
      </c>
      <c r="AE179" s="22"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311</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x14ac:dyDescent="0.25">
      <c r="A180">
        <v>142</v>
      </c>
      <c r="B180" t="s">
        <v>297</v>
      </c>
      <c r="C180">
        <v>180</v>
      </c>
      <c r="D180" t="s">
        <v>298</v>
      </c>
      <c r="E180" t="s">
        <v>299</v>
      </c>
      <c r="F180" t="s">
        <v>300</v>
      </c>
      <c r="G180" t="s">
        <v>642</v>
      </c>
      <c r="H180" t="s">
        <v>302</v>
      </c>
      <c r="I180" t="s">
        <v>303</v>
      </c>
      <c r="J180" t="s">
        <v>300</v>
      </c>
      <c r="K180" t="s">
        <v>263</v>
      </c>
      <c r="L180" t="s">
        <v>305</v>
      </c>
      <c r="M180" t="s">
        <v>306</v>
      </c>
      <c r="N180" t="s">
        <v>300</v>
      </c>
      <c r="O180" t="s">
        <v>1102</v>
      </c>
      <c r="P180" t="s">
        <v>300</v>
      </c>
      <c r="Q180" t="s">
        <v>307</v>
      </c>
      <c r="R180" t="s">
        <v>300</v>
      </c>
      <c r="S180" t="s">
        <v>351</v>
      </c>
      <c r="T180" t="str">
        <f>IF(Table134568[[#This Row],[Pentecostés]]="","",""", """)</f>
        <v>", "</v>
      </c>
      <c r="U180" t="s">
        <v>321</v>
      </c>
      <c r="V180" t="str">
        <f>IF(Table134568[[#This Row],[Virgen]]="","",""", """)</f>
        <v/>
      </c>
      <c r="X180" t="str">
        <f>IF(Table134568[[#This Row],[Niños]]="","",""", """)</f>
        <v/>
      </c>
      <c r="Z180" t="str">
        <f>IF(Table134568[[#This Row],[Laudes]]="","",""", """)</f>
        <v/>
      </c>
      <c r="AB180" t="str">
        <f>IF(Table134568[[#This Row],[Entrada]]="","",""", """)</f>
        <v/>
      </c>
      <c r="AD180" t="s">
        <v>310</v>
      </c>
      <c r="AE180" s="22"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311</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x14ac:dyDescent="0.25">
      <c r="A181">
        <v>143</v>
      </c>
      <c r="B181" t="s">
        <v>297</v>
      </c>
      <c r="C181">
        <v>181</v>
      </c>
      <c r="D181" t="s">
        <v>298</v>
      </c>
      <c r="E181" t="s">
        <v>299</v>
      </c>
      <c r="F181" t="s">
        <v>300</v>
      </c>
      <c r="G181" t="s">
        <v>643</v>
      </c>
      <c r="H181" t="s">
        <v>302</v>
      </c>
      <c r="I181" t="s">
        <v>303</v>
      </c>
      <c r="J181" t="s">
        <v>300</v>
      </c>
      <c r="K181" t="s">
        <v>644</v>
      </c>
      <c r="L181" t="s">
        <v>305</v>
      </c>
      <c r="M181" t="s">
        <v>306</v>
      </c>
      <c r="N181" t="s">
        <v>300</v>
      </c>
      <c r="O181" t="s">
        <v>1102</v>
      </c>
      <c r="P181" t="s">
        <v>300</v>
      </c>
      <c r="Q181" t="s">
        <v>307</v>
      </c>
      <c r="R181" t="s">
        <v>300</v>
      </c>
      <c r="S181" t="s">
        <v>313</v>
      </c>
      <c r="T181" t="str">
        <f>IF(Table134568[[#This Row],[Pentecostés]]="","",""", """)</f>
        <v>", "</v>
      </c>
      <c r="U181" t="s">
        <v>314</v>
      </c>
      <c r="V181" t="str">
        <f>IF(Table134568[[#This Row],[Virgen]]="","",""", """)</f>
        <v>", "</v>
      </c>
      <c r="W181" t="s">
        <v>321</v>
      </c>
      <c r="X181" t="str">
        <f>IF(Table134568[[#This Row],[Niños]]="","",""", """)</f>
        <v/>
      </c>
      <c r="Z181" t="str">
        <f>IF(Table134568[[#This Row],[Laudes]]="","",""", """)</f>
        <v/>
      </c>
      <c r="AB181" t="str">
        <f>IF(Table134568[[#This Row],[Entrada]]="","",""", """)</f>
        <v/>
      </c>
      <c r="AD181" t="s">
        <v>310</v>
      </c>
      <c r="AE181" s="22"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311</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x14ac:dyDescent="0.25">
      <c r="A182">
        <v>208</v>
      </c>
      <c r="B182" t="s">
        <v>297</v>
      </c>
      <c r="C182">
        <v>182</v>
      </c>
      <c r="D182" t="s">
        <v>298</v>
      </c>
      <c r="E182" t="s">
        <v>299</v>
      </c>
      <c r="F182" t="s">
        <v>300</v>
      </c>
      <c r="G182" t="s">
        <v>645</v>
      </c>
      <c r="H182" t="s">
        <v>302</v>
      </c>
      <c r="I182" t="s">
        <v>303</v>
      </c>
      <c r="J182" t="s">
        <v>300</v>
      </c>
      <c r="K182" t="s">
        <v>646</v>
      </c>
      <c r="L182" t="s">
        <v>305</v>
      </c>
      <c r="M182" t="s">
        <v>306</v>
      </c>
      <c r="N182" t="s">
        <v>300</v>
      </c>
      <c r="O182" s="7" t="s">
        <v>1101</v>
      </c>
      <c r="P182" t="s">
        <v>300</v>
      </c>
      <c r="Q182" t="s">
        <v>307</v>
      </c>
      <c r="R182" t="s">
        <v>300</v>
      </c>
      <c r="S182" t="s">
        <v>309</v>
      </c>
      <c r="T182" t="str">
        <f>IF(Table134568[[#This Row],[Pentecostés]]="","",""", """)</f>
        <v>", "</v>
      </c>
      <c r="U182" t="s">
        <v>313</v>
      </c>
      <c r="V182" t="str">
        <f>IF(Table134568[[#This Row],[Virgen]]="","",""", """)</f>
        <v>", "</v>
      </c>
      <c r="W182" t="s">
        <v>315</v>
      </c>
      <c r="X182" t="str">
        <f>IF(Table134568[[#This Row],[Niños]]="","",""", """)</f>
        <v/>
      </c>
      <c r="Z182" t="str">
        <f>IF(Table134568[[#This Row],[Laudes]]="","",""", """)</f>
        <v/>
      </c>
      <c r="AB182" t="str">
        <f>IF(Table134568[[#This Row],[Entrada]]="","",""", """)</f>
        <v/>
      </c>
      <c r="AD182" t="s">
        <v>310</v>
      </c>
      <c r="AE182" s="22"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311</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x14ac:dyDescent="0.25">
      <c r="A183">
        <v>209</v>
      </c>
      <c r="B183" t="s">
        <v>297</v>
      </c>
      <c r="C183">
        <v>183</v>
      </c>
      <c r="D183" t="s">
        <v>298</v>
      </c>
      <c r="E183" t="s">
        <v>299</v>
      </c>
      <c r="F183" t="s">
        <v>300</v>
      </c>
      <c r="G183" t="s">
        <v>647</v>
      </c>
      <c r="H183" t="s">
        <v>302</v>
      </c>
      <c r="I183" t="s">
        <v>303</v>
      </c>
      <c r="J183" t="s">
        <v>300</v>
      </c>
      <c r="K183" t="s">
        <v>754</v>
      </c>
      <c r="L183" t="s">
        <v>305</v>
      </c>
      <c r="M183" t="s">
        <v>306</v>
      </c>
      <c r="N183" t="s">
        <v>300</v>
      </c>
      <c r="O183" s="7" t="s">
        <v>1101</v>
      </c>
      <c r="P183" t="s">
        <v>300</v>
      </c>
      <c r="Q183" t="s">
        <v>307</v>
      </c>
      <c r="R183" t="s">
        <v>300</v>
      </c>
      <c r="S183" t="s">
        <v>314</v>
      </c>
      <c r="T183" t="str">
        <f>IF(Table134568[[#This Row],[Pentecostés]]="","",""", """)</f>
        <v/>
      </c>
      <c r="V183" t="str">
        <f>IF(Table134568[[#This Row],[Virgen]]="","",""", """)</f>
        <v/>
      </c>
      <c r="X183" t="str">
        <f>IF(Table134568[[#This Row],[Niños]]="","",""", """)</f>
        <v/>
      </c>
      <c r="Z183" t="str">
        <f>IF(Table134568[[#This Row],[Laudes]]="","",""", """)</f>
        <v/>
      </c>
      <c r="AB183" t="str">
        <f>IF(Table134568[[#This Row],[Entrada]]="","",""", """)</f>
        <v/>
      </c>
      <c r="AD183" t="s">
        <v>310</v>
      </c>
      <c r="AE183" s="22"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311</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x14ac:dyDescent="0.25">
      <c r="A184">
        <v>210</v>
      </c>
      <c r="B184" t="s">
        <v>297</v>
      </c>
      <c r="C184">
        <v>184</v>
      </c>
      <c r="D184" t="s">
        <v>298</v>
      </c>
      <c r="E184" t="s">
        <v>299</v>
      </c>
      <c r="F184" t="s">
        <v>300</v>
      </c>
      <c r="G184" t="s">
        <v>648</v>
      </c>
      <c r="H184" t="s">
        <v>302</v>
      </c>
      <c r="I184" t="s">
        <v>303</v>
      </c>
      <c r="J184" t="s">
        <v>300</v>
      </c>
      <c r="K184" t="s">
        <v>347</v>
      </c>
      <c r="L184" t="s">
        <v>305</v>
      </c>
      <c r="M184" t="s">
        <v>306</v>
      </c>
      <c r="N184" t="s">
        <v>300</v>
      </c>
      <c r="O184" s="7" t="s">
        <v>1101</v>
      </c>
      <c r="P184" t="s">
        <v>300</v>
      </c>
      <c r="Q184" t="s">
        <v>307</v>
      </c>
      <c r="R184" t="s">
        <v>300</v>
      </c>
      <c r="S184" t="s">
        <v>320</v>
      </c>
      <c r="T184" t="str">
        <f>IF(Table134568[[#This Row],[Pentecostés]]="","",""", """)</f>
        <v>", "</v>
      </c>
      <c r="U184" t="s">
        <v>321</v>
      </c>
      <c r="V184" t="str">
        <f>IF(Table134568[[#This Row],[Virgen]]="","",""", """)</f>
        <v/>
      </c>
      <c r="X184" t="str">
        <f>IF(Table134568[[#This Row],[Niños]]="","",""", """)</f>
        <v/>
      </c>
      <c r="Z184" t="str">
        <f>IF(Table134568[[#This Row],[Laudes]]="","",""", """)</f>
        <v/>
      </c>
      <c r="AB184" t="str">
        <f>IF(Table134568[[#This Row],[Entrada]]="","",""", """)</f>
        <v/>
      </c>
      <c r="AD184" t="s">
        <v>310</v>
      </c>
      <c r="AE184" s="22"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311</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x14ac:dyDescent="0.25">
      <c r="A185">
        <v>211</v>
      </c>
      <c r="B185" t="s">
        <v>297</v>
      </c>
      <c r="C185">
        <v>185</v>
      </c>
      <c r="D185" t="s">
        <v>298</v>
      </c>
      <c r="E185" t="s">
        <v>299</v>
      </c>
      <c r="F185" t="s">
        <v>300</v>
      </c>
      <c r="G185" t="s">
        <v>649</v>
      </c>
      <c r="H185" t="s">
        <v>302</v>
      </c>
      <c r="I185" t="s">
        <v>303</v>
      </c>
      <c r="J185" t="s">
        <v>300</v>
      </c>
      <c r="K185" t="s">
        <v>650</v>
      </c>
      <c r="L185" t="s">
        <v>305</v>
      </c>
      <c r="M185" t="s">
        <v>306</v>
      </c>
      <c r="N185" t="s">
        <v>300</v>
      </c>
      <c r="O185" s="7" t="s">
        <v>1101</v>
      </c>
      <c r="P185" t="s">
        <v>300</v>
      </c>
      <c r="Q185" t="s">
        <v>307</v>
      </c>
      <c r="R185" t="s">
        <v>300</v>
      </c>
      <c r="S185" t="s">
        <v>282</v>
      </c>
      <c r="T185" t="str">
        <f>IF(Table134568[[#This Row],[Pentecostés]]="","",""", """)</f>
        <v>", "</v>
      </c>
      <c r="U185" t="s">
        <v>313</v>
      </c>
      <c r="V185" t="str">
        <f>IF(Table134568[[#This Row],[Virgen]]="","",""", """)</f>
        <v/>
      </c>
      <c r="X185" t="str">
        <f>IF(Table134568[[#This Row],[Niños]]="","",""", """)</f>
        <v/>
      </c>
      <c r="Z185" t="str">
        <f>IF(Table134568[[#This Row],[Laudes]]="","",""", """)</f>
        <v/>
      </c>
      <c r="AB185" t="str">
        <f>IF(Table134568[[#This Row],[Entrada]]="","",""", """)</f>
        <v/>
      </c>
      <c r="AD185" t="s">
        <v>310</v>
      </c>
      <c r="AE185" s="22"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311</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x14ac:dyDescent="0.25">
      <c r="A186">
        <v>212</v>
      </c>
      <c r="B186" t="s">
        <v>297</v>
      </c>
      <c r="C186">
        <v>186</v>
      </c>
      <c r="D186" t="s">
        <v>298</v>
      </c>
      <c r="E186" t="s">
        <v>299</v>
      </c>
      <c r="F186" t="s">
        <v>300</v>
      </c>
      <c r="G186" t="s">
        <v>651</v>
      </c>
      <c r="H186" t="s">
        <v>302</v>
      </c>
      <c r="I186" t="s">
        <v>303</v>
      </c>
      <c r="J186" t="s">
        <v>300</v>
      </c>
      <c r="K186" t="s">
        <v>652</v>
      </c>
      <c r="L186" t="s">
        <v>305</v>
      </c>
      <c r="M186" t="s">
        <v>306</v>
      </c>
      <c r="N186" t="s">
        <v>300</v>
      </c>
      <c r="O186" s="7" t="s">
        <v>1101</v>
      </c>
      <c r="P186" t="s">
        <v>300</v>
      </c>
      <c r="Q186" t="s">
        <v>307</v>
      </c>
      <c r="R186" t="s">
        <v>300</v>
      </c>
      <c r="S186" t="s">
        <v>282</v>
      </c>
      <c r="T186" t="str">
        <f>IF(Table134568[[#This Row],[Pentecostés]]="","",""", """)</f>
        <v/>
      </c>
      <c r="V186" t="str">
        <f>IF(Table134568[[#This Row],[Virgen]]="","",""", """)</f>
        <v/>
      </c>
      <c r="X186" t="str">
        <f>IF(Table134568[[#This Row],[Niños]]="","",""", """)</f>
        <v/>
      </c>
      <c r="Z186" t="str">
        <f>IF(Table134568[[#This Row],[Laudes]]="","",""", """)</f>
        <v/>
      </c>
      <c r="AB186" t="str">
        <f>IF(Table134568[[#This Row],[Entrada]]="","",""", """)</f>
        <v/>
      </c>
      <c r="AD186" t="s">
        <v>310</v>
      </c>
      <c r="AE186" s="22"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311</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x14ac:dyDescent="0.25">
      <c r="A187">
        <v>144</v>
      </c>
      <c r="B187" t="s">
        <v>297</v>
      </c>
      <c r="C187">
        <v>187</v>
      </c>
      <c r="D187" t="s">
        <v>298</v>
      </c>
      <c r="E187" t="s">
        <v>299</v>
      </c>
      <c r="F187" t="s">
        <v>300</v>
      </c>
      <c r="G187" t="s">
        <v>653</v>
      </c>
      <c r="H187" t="s">
        <v>302</v>
      </c>
      <c r="I187" t="s">
        <v>303</v>
      </c>
      <c r="J187" t="s">
        <v>300</v>
      </c>
      <c r="K187" t="s">
        <v>654</v>
      </c>
      <c r="L187" t="s">
        <v>305</v>
      </c>
      <c r="M187" t="s">
        <v>306</v>
      </c>
      <c r="N187" t="s">
        <v>300</v>
      </c>
      <c r="O187" t="s">
        <v>1102</v>
      </c>
      <c r="P187" t="s">
        <v>300</v>
      </c>
      <c r="Q187" t="s">
        <v>307</v>
      </c>
      <c r="R187" t="s">
        <v>300</v>
      </c>
      <c r="T187" t="str">
        <f>IF(Table134568[[#This Row],[Pentecostés]]="","",""", """)</f>
        <v/>
      </c>
      <c r="V187" t="str">
        <f>IF(Table134568[[#This Row],[Virgen]]="","",""", """)</f>
        <v/>
      </c>
      <c r="X187" t="str">
        <f>IF(Table134568[[#This Row],[Niños]]="","",""", """)</f>
        <v/>
      </c>
      <c r="Z187" t="str">
        <f>IF(Table134568[[#This Row],[Laudes]]="","",""", """)</f>
        <v/>
      </c>
      <c r="AB187" t="str">
        <f>IF(Table134568[[#This Row],[Entrada]]="","",""", """)</f>
        <v/>
      </c>
      <c r="AD187" t="s">
        <v>310</v>
      </c>
      <c r="AE187" s="22"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311</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x14ac:dyDescent="0.25">
      <c r="A188">
        <v>214</v>
      </c>
      <c r="B188" t="s">
        <v>297</v>
      </c>
      <c r="C188">
        <v>188</v>
      </c>
      <c r="D188" t="s">
        <v>298</v>
      </c>
      <c r="E188" t="s">
        <v>299</v>
      </c>
      <c r="F188" t="s">
        <v>300</v>
      </c>
      <c r="G188" t="str">
        <f>_xlfn.CONCAT("Santo ",Table134568[[#This Row],[Subtitle5]])</f>
        <v>Santo Palomeras 65</v>
      </c>
      <c r="H188" t="s">
        <v>302</v>
      </c>
      <c r="I188" t="s">
        <v>303</v>
      </c>
      <c r="J188" t="s">
        <v>300</v>
      </c>
      <c r="K188" t="s">
        <v>656</v>
      </c>
      <c r="L188" t="s">
        <v>305</v>
      </c>
      <c r="M188" t="s">
        <v>306</v>
      </c>
      <c r="N188" t="s">
        <v>300</v>
      </c>
      <c r="O188" s="7" t="s">
        <v>1101</v>
      </c>
      <c r="P188" t="s">
        <v>300</v>
      </c>
      <c r="Q188" t="s">
        <v>307</v>
      </c>
      <c r="R188" t="s">
        <v>300</v>
      </c>
      <c r="T188" t="str">
        <f>IF(Table134568[[#This Row],[Pentecostés]]="","",""", """)</f>
        <v/>
      </c>
      <c r="V188" t="str">
        <f>IF(Table134568[[#This Row],[Virgen]]="","",""", """)</f>
        <v/>
      </c>
      <c r="X188" t="str">
        <f>IF(Table134568[[#This Row],[Niños]]="","",""", """)</f>
        <v/>
      </c>
      <c r="Z188" t="str">
        <f>IF(Table134568[[#This Row],[Laudes]]="","",""", """)</f>
        <v/>
      </c>
      <c r="AB188" t="str">
        <f>IF(Table134568[[#This Row],[Entrada]]="","",""", """)</f>
        <v/>
      </c>
      <c r="AD188" t="s">
        <v>310</v>
      </c>
      <c r="AE188" s="22"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311</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x14ac:dyDescent="0.25">
      <c r="A189">
        <v>215</v>
      </c>
      <c r="B189" t="s">
        <v>297</v>
      </c>
      <c r="C189">
        <v>189</v>
      </c>
      <c r="D189" t="s">
        <v>298</v>
      </c>
      <c r="E189" t="s">
        <v>299</v>
      </c>
      <c r="F189" t="s">
        <v>300</v>
      </c>
      <c r="G189" t="str">
        <f>_xlfn.CONCAT("Santo ",Table134568[[#This Row],[Subtitle5]])</f>
        <v xml:space="preserve">Santo Melodía hebraica </v>
      </c>
      <c r="H189" t="s">
        <v>302</v>
      </c>
      <c r="I189" t="s">
        <v>303</v>
      </c>
      <c r="J189" t="s">
        <v>300</v>
      </c>
      <c r="K189" t="s">
        <v>657</v>
      </c>
      <c r="L189" t="s">
        <v>305</v>
      </c>
      <c r="M189" t="s">
        <v>306</v>
      </c>
      <c r="N189" t="s">
        <v>300</v>
      </c>
      <c r="O189" s="7" t="s">
        <v>1101</v>
      </c>
      <c r="P189" t="s">
        <v>300</v>
      </c>
      <c r="Q189" t="s">
        <v>307</v>
      </c>
      <c r="R189" t="s">
        <v>300</v>
      </c>
      <c r="S189" t="s">
        <v>345</v>
      </c>
      <c r="T189" t="str">
        <f>IF(Table134568[[#This Row],[Pentecostés]]="","",""", """)</f>
        <v/>
      </c>
      <c r="V189" t="str">
        <f>IF(Table134568[[#This Row],[Virgen]]="","",""", """)</f>
        <v/>
      </c>
      <c r="X189" t="str">
        <f>IF(Table134568[[#This Row],[Niños]]="","",""", """)</f>
        <v/>
      </c>
      <c r="Z189" t="str">
        <f>IF(Table134568[[#This Row],[Laudes]]="","",""", """)</f>
        <v/>
      </c>
      <c r="AB189" t="str">
        <f>IF(Table134568[[#This Row],[Entrada]]="","",""", """)</f>
        <v/>
      </c>
      <c r="AD189" t="s">
        <v>310</v>
      </c>
      <c r="AE189" s="22"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311</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x14ac:dyDescent="0.25">
      <c r="A190">
        <v>216</v>
      </c>
      <c r="B190" t="s">
        <v>297</v>
      </c>
      <c r="C190">
        <v>190</v>
      </c>
      <c r="D190" t="s">
        <v>298</v>
      </c>
      <c r="E190" t="s">
        <v>299</v>
      </c>
      <c r="F190" t="s">
        <v>300</v>
      </c>
      <c r="G190" t="str">
        <f>_xlfn.CONCAT("Santo ",Table134568[[#This Row],[Subtitle5]])</f>
        <v>Santo Palestina 74</v>
      </c>
      <c r="H190" t="s">
        <v>302</v>
      </c>
      <c r="I190" t="s">
        <v>303</v>
      </c>
      <c r="J190" t="s">
        <v>300</v>
      </c>
      <c r="K190" t="s">
        <v>658</v>
      </c>
      <c r="L190" t="s">
        <v>305</v>
      </c>
      <c r="M190" t="s">
        <v>306</v>
      </c>
      <c r="N190" t="s">
        <v>300</v>
      </c>
      <c r="O190" s="7" t="s">
        <v>1101</v>
      </c>
      <c r="P190" t="s">
        <v>300</v>
      </c>
      <c r="Q190" t="s">
        <v>307</v>
      </c>
      <c r="R190" t="s">
        <v>300</v>
      </c>
      <c r="S190" t="s">
        <v>345</v>
      </c>
      <c r="T190" t="str">
        <f>IF(Table134568[[#This Row],[Pentecostés]]="","",""", """)</f>
        <v/>
      </c>
      <c r="V190" t="str">
        <f>IF(Table134568[[#This Row],[Virgen]]="","",""", """)</f>
        <v/>
      </c>
      <c r="X190" t="str">
        <f>IF(Table134568[[#This Row],[Niños]]="","",""", """)</f>
        <v/>
      </c>
      <c r="Z190" t="str">
        <f>IF(Table134568[[#This Row],[Laudes]]="","",""", """)</f>
        <v/>
      </c>
      <c r="AB190" t="str">
        <f>IF(Table134568[[#This Row],[Entrada]]="","",""", """)</f>
        <v/>
      </c>
      <c r="AD190" t="s">
        <v>310</v>
      </c>
      <c r="AE190" s="22"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311</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x14ac:dyDescent="0.25">
      <c r="A191">
        <v>217</v>
      </c>
      <c r="B191" t="s">
        <v>297</v>
      </c>
      <c r="C191">
        <v>191</v>
      </c>
      <c r="D191" t="s">
        <v>298</v>
      </c>
      <c r="E191" t="s">
        <v>299</v>
      </c>
      <c r="F191" t="s">
        <v>300</v>
      </c>
      <c r="G191" t="str">
        <f>_xlfn.CONCAT("Santo ",Table134568[[#This Row],[Subtitle5]])</f>
        <v>Santo Roma 77</v>
      </c>
      <c r="H191" t="s">
        <v>302</v>
      </c>
      <c r="I191" t="s">
        <v>303</v>
      </c>
      <c r="J191" t="s">
        <v>300</v>
      </c>
      <c r="K191" t="s">
        <v>659</v>
      </c>
      <c r="L191" t="s">
        <v>305</v>
      </c>
      <c r="M191" t="s">
        <v>306</v>
      </c>
      <c r="N191" t="s">
        <v>300</v>
      </c>
      <c r="O191" s="7" t="s">
        <v>1101</v>
      </c>
      <c r="P191" t="s">
        <v>300</v>
      </c>
      <c r="Q191" t="s">
        <v>307</v>
      </c>
      <c r="R191" t="s">
        <v>300</v>
      </c>
      <c r="T191" t="str">
        <f>IF(Table134568[[#This Row],[Pentecostés]]="","",""", """)</f>
        <v/>
      </c>
      <c r="V191" t="str">
        <f>IF(Table134568[[#This Row],[Virgen]]="","",""", """)</f>
        <v/>
      </c>
      <c r="X191" t="str">
        <f>IF(Table134568[[#This Row],[Niños]]="","",""", """)</f>
        <v/>
      </c>
      <c r="Z191" t="str">
        <f>IF(Table134568[[#This Row],[Laudes]]="","",""", """)</f>
        <v/>
      </c>
      <c r="AB191" t="str">
        <f>IF(Table134568[[#This Row],[Entrada]]="","",""", """)</f>
        <v/>
      </c>
      <c r="AD191" t="s">
        <v>310</v>
      </c>
      <c r="AE191" s="22"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311</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x14ac:dyDescent="0.25">
      <c r="A192">
        <v>218</v>
      </c>
      <c r="B192" t="s">
        <v>297</v>
      </c>
      <c r="C192">
        <v>192</v>
      </c>
      <c r="D192" t="s">
        <v>298</v>
      </c>
      <c r="E192" t="s">
        <v>299</v>
      </c>
      <c r="F192" t="s">
        <v>300</v>
      </c>
      <c r="G192" t="str">
        <f>_xlfn.CONCAT("Santo ",Table134568[[#This Row],[Subtitle5]])</f>
        <v>Santo 1982</v>
      </c>
      <c r="H192" t="s">
        <v>302</v>
      </c>
      <c r="I192" t="s">
        <v>303</v>
      </c>
      <c r="J192" t="s">
        <v>300</v>
      </c>
      <c r="K192">
        <v>1982</v>
      </c>
      <c r="L192" t="s">
        <v>305</v>
      </c>
      <c r="M192" t="s">
        <v>306</v>
      </c>
      <c r="N192" t="s">
        <v>300</v>
      </c>
      <c r="O192" s="7" t="s">
        <v>1101</v>
      </c>
      <c r="P192" t="s">
        <v>300</v>
      </c>
      <c r="Q192" t="s">
        <v>307</v>
      </c>
      <c r="R192" t="s">
        <v>300</v>
      </c>
      <c r="T192" t="str">
        <f>IF(Table134568[[#This Row],[Pentecostés]]="","",""", """)</f>
        <v/>
      </c>
      <c r="V192" t="str">
        <f>IF(Table134568[[#This Row],[Virgen]]="","",""", """)</f>
        <v/>
      </c>
      <c r="X192" t="str">
        <f>IF(Table134568[[#This Row],[Niños]]="","",""", """)</f>
        <v/>
      </c>
      <c r="Z192" t="str">
        <f>IF(Table134568[[#This Row],[Laudes]]="","",""", """)</f>
        <v/>
      </c>
      <c r="AB192" t="str">
        <f>IF(Table134568[[#This Row],[Entrada]]="","",""", """)</f>
        <v/>
      </c>
      <c r="AD192" t="s">
        <v>310</v>
      </c>
      <c r="AE192" s="22"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311</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x14ac:dyDescent="0.25">
      <c r="A193">
        <v>219</v>
      </c>
      <c r="B193" t="s">
        <v>297</v>
      </c>
      <c r="C193">
        <v>193</v>
      </c>
      <c r="D193" t="s">
        <v>298</v>
      </c>
      <c r="E193" t="s">
        <v>299</v>
      </c>
      <c r="F193" t="s">
        <v>300</v>
      </c>
      <c r="G193" t="str">
        <f>_xlfn.CONCAT("Santo ",Table134568[[#This Row],[Subtitle5]])</f>
        <v>Santo 1988</v>
      </c>
      <c r="H193" t="s">
        <v>302</v>
      </c>
      <c r="I193" t="s">
        <v>303</v>
      </c>
      <c r="J193" t="s">
        <v>300</v>
      </c>
      <c r="K193">
        <v>1988</v>
      </c>
      <c r="L193" t="s">
        <v>305</v>
      </c>
      <c r="M193" t="s">
        <v>306</v>
      </c>
      <c r="N193" t="s">
        <v>300</v>
      </c>
      <c r="O193" s="7" t="s">
        <v>1101</v>
      </c>
      <c r="P193" t="s">
        <v>300</v>
      </c>
      <c r="Q193" t="s">
        <v>307</v>
      </c>
      <c r="R193" t="s">
        <v>300</v>
      </c>
      <c r="S193" t="s">
        <v>286</v>
      </c>
      <c r="T193" t="str">
        <f>IF(Table134568[[#This Row],[Pentecostés]]="","",""", """)</f>
        <v>", "</v>
      </c>
      <c r="U193" t="s">
        <v>314</v>
      </c>
      <c r="V193" t="str">
        <f>IF(Table134568[[#This Row],[Virgen]]="","",""", """)</f>
        <v/>
      </c>
      <c r="X193" t="str">
        <f>IF(Table134568[[#This Row],[Niños]]="","",""", """)</f>
        <v/>
      </c>
      <c r="Z193" t="str">
        <f>IF(Table134568[[#This Row],[Laudes]]="","",""", """)</f>
        <v/>
      </c>
      <c r="AB193" t="str">
        <f>IF(Table134568[[#This Row],[Entrada]]="","",""", """)</f>
        <v/>
      </c>
      <c r="AD193" t="s">
        <v>310</v>
      </c>
      <c r="AE193" s="22"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311</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x14ac:dyDescent="0.25">
      <c r="A194">
        <v>145</v>
      </c>
      <c r="B194" t="s">
        <v>297</v>
      </c>
      <c r="C194">
        <v>194</v>
      </c>
      <c r="D194" t="s">
        <v>298</v>
      </c>
      <c r="E194" t="s">
        <v>299</v>
      </c>
      <c r="F194" t="s">
        <v>300</v>
      </c>
      <c r="G194" t="s">
        <v>660</v>
      </c>
      <c r="H194" t="s">
        <v>302</v>
      </c>
      <c r="I194" t="s">
        <v>303</v>
      </c>
      <c r="J194" t="s">
        <v>300</v>
      </c>
      <c r="K194" t="s">
        <v>194</v>
      </c>
      <c r="L194" t="s">
        <v>305</v>
      </c>
      <c r="M194" t="s">
        <v>306</v>
      </c>
      <c r="N194" t="s">
        <v>300</v>
      </c>
      <c r="O194" t="s">
        <v>1102</v>
      </c>
      <c r="P194" t="s">
        <v>300</v>
      </c>
      <c r="Q194" t="s">
        <v>307</v>
      </c>
      <c r="R194" t="s">
        <v>300</v>
      </c>
      <c r="T194" t="str">
        <f>IF(Table134568[[#This Row],[Pentecostés]]="","",""", """)</f>
        <v/>
      </c>
      <c r="V194" t="str">
        <f>IF(Table134568[[#This Row],[Virgen]]="","",""", """)</f>
        <v/>
      </c>
      <c r="X194" t="str">
        <f>IF(Table134568[[#This Row],[Niños]]="","",""", """)</f>
        <v/>
      </c>
      <c r="Z194" t="str">
        <f>IF(Table134568[[#This Row],[Laudes]]="","",""", """)</f>
        <v/>
      </c>
      <c r="AB194" t="str">
        <f>IF(Table134568[[#This Row],[Entrada]]="","",""", """)</f>
        <v/>
      </c>
      <c r="AD194" t="s">
        <v>310</v>
      </c>
      <c r="AE194" s="22"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311</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x14ac:dyDescent="0.25">
      <c r="A195">
        <v>146</v>
      </c>
      <c r="B195" t="s">
        <v>297</v>
      </c>
      <c r="C195">
        <v>195</v>
      </c>
      <c r="D195" t="s">
        <v>298</v>
      </c>
      <c r="E195" t="s">
        <v>299</v>
      </c>
      <c r="F195" t="s">
        <v>300</v>
      </c>
      <c r="G195" t="s">
        <v>661</v>
      </c>
      <c r="H195" t="s">
        <v>302</v>
      </c>
      <c r="I195" t="s">
        <v>303</v>
      </c>
      <c r="J195" t="s">
        <v>300</v>
      </c>
      <c r="K195" t="s">
        <v>263</v>
      </c>
      <c r="L195" t="s">
        <v>305</v>
      </c>
      <c r="M195" t="s">
        <v>306</v>
      </c>
      <c r="N195" t="s">
        <v>300</v>
      </c>
      <c r="O195" t="s">
        <v>1102</v>
      </c>
      <c r="P195" t="s">
        <v>300</v>
      </c>
      <c r="Q195" t="s">
        <v>307</v>
      </c>
      <c r="R195" t="s">
        <v>300</v>
      </c>
      <c r="S195" t="s">
        <v>345</v>
      </c>
      <c r="T195" t="str">
        <f>IF(Table134568[[#This Row],[Pentecostés]]="","",""", """)</f>
        <v/>
      </c>
      <c r="V195" t="str">
        <f>IF(Table134568[[#This Row],[Virgen]]="","",""", """)</f>
        <v/>
      </c>
      <c r="X195" t="str">
        <f>IF(Table134568[[#This Row],[Niños]]="","",""", """)</f>
        <v/>
      </c>
      <c r="Z195" t="str">
        <f>IF(Table134568[[#This Row],[Laudes]]="","",""", """)</f>
        <v/>
      </c>
      <c r="AB195" t="str">
        <f>IF(Table134568[[#This Row],[Entrada]]="","",""", """)</f>
        <v/>
      </c>
      <c r="AD195" t="s">
        <v>310</v>
      </c>
      <c r="AE195" s="22"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311</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x14ac:dyDescent="0.25">
      <c r="A196">
        <v>147</v>
      </c>
      <c r="B196" t="s">
        <v>297</v>
      </c>
      <c r="C196">
        <v>196</v>
      </c>
      <c r="D196" t="s">
        <v>298</v>
      </c>
      <c r="E196" t="s">
        <v>299</v>
      </c>
      <c r="F196" t="s">
        <v>300</v>
      </c>
      <c r="G196" t="s">
        <v>662</v>
      </c>
      <c r="H196" t="s">
        <v>302</v>
      </c>
      <c r="I196" t="s">
        <v>303</v>
      </c>
      <c r="J196" t="s">
        <v>300</v>
      </c>
      <c r="K196" t="s">
        <v>663</v>
      </c>
      <c r="L196" t="s">
        <v>305</v>
      </c>
      <c r="M196" t="s">
        <v>306</v>
      </c>
      <c r="N196" t="s">
        <v>300</v>
      </c>
      <c r="O196" t="s">
        <v>1102</v>
      </c>
      <c r="P196" t="s">
        <v>300</v>
      </c>
      <c r="Q196" t="s">
        <v>307</v>
      </c>
      <c r="R196" t="s">
        <v>300</v>
      </c>
      <c r="S196" t="s">
        <v>288</v>
      </c>
      <c r="T196" t="str">
        <f>IF(Table134568[[#This Row],[Pentecostés]]="","",""", """)</f>
        <v>", "</v>
      </c>
      <c r="U196" t="s">
        <v>351</v>
      </c>
      <c r="V196" t="str">
        <f>IF(Table134568[[#This Row],[Virgen]]="","",""", """)</f>
        <v/>
      </c>
      <c r="X196" t="str">
        <f>IF(Table134568[[#This Row],[Niños]]="","",""", """)</f>
        <v/>
      </c>
      <c r="Z196" t="str">
        <f>IF(Table134568[[#This Row],[Laudes]]="","",""", """)</f>
        <v/>
      </c>
      <c r="AB196" t="str">
        <f>IF(Table134568[[#This Row],[Entrada]]="","",""", """)</f>
        <v/>
      </c>
      <c r="AD196" t="s">
        <v>310</v>
      </c>
      <c r="AE196" s="22"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311</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x14ac:dyDescent="0.25">
      <c r="A197">
        <v>233</v>
      </c>
      <c r="B197" t="s">
        <v>297</v>
      </c>
      <c r="C197">
        <v>197</v>
      </c>
      <c r="D197" t="s">
        <v>298</v>
      </c>
      <c r="E197" t="s">
        <v>299</v>
      </c>
      <c r="F197" t="s">
        <v>300</v>
      </c>
      <c r="G197" t="s">
        <v>664</v>
      </c>
      <c r="H197" t="s">
        <v>302</v>
      </c>
      <c r="I197" t="s">
        <v>303</v>
      </c>
      <c r="J197" t="s">
        <v>300</v>
      </c>
      <c r="K197" t="s">
        <v>665</v>
      </c>
      <c r="L197" t="s">
        <v>305</v>
      </c>
      <c r="M197" t="s">
        <v>306</v>
      </c>
      <c r="N197" t="s">
        <v>300</v>
      </c>
      <c r="O197" s="8" t="s">
        <v>1099</v>
      </c>
      <c r="P197" t="s">
        <v>300</v>
      </c>
      <c r="Q197" t="s">
        <v>307</v>
      </c>
      <c r="R197" t="s">
        <v>300</v>
      </c>
      <c r="S197" t="s">
        <v>284</v>
      </c>
      <c r="T197" t="str">
        <f>IF(Table134568[[#This Row],[Pentecostés]]="","",""", """)</f>
        <v>", "</v>
      </c>
      <c r="U197" t="s">
        <v>292</v>
      </c>
      <c r="V197" t="str">
        <f>IF(Table134568[[#This Row],[Virgen]]="","",""", """)</f>
        <v/>
      </c>
      <c r="X197" t="str">
        <f>IF(Table134568[[#This Row],[Niños]]="","",""", """)</f>
        <v/>
      </c>
      <c r="Z197" t="str">
        <f>IF(Table134568[[#This Row],[Laudes]]="","",""", """)</f>
        <v/>
      </c>
      <c r="AB197" t="str">
        <f>IF(Table134568[[#This Row],[Entrada]]="","",""", """)</f>
        <v/>
      </c>
      <c r="AD197" t="s">
        <v>310</v>
      </c>
      <c r="AE197" s="22"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311</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x14ac:dyDescent="0.25">
      <c r="A198">
        <v>148</v>
      </c>
      <c r="B198" t="s">
        <v>297</v>
      </c>
      <c r="C198">
        <v>198</v>
      </c>
      <c r="D198" t="s">
        <v>298</v>
      </c>
      <c r="E198" t="s">
        <v>299</v>
      </c>
      <c r="F198" t="s">
        <v>300</v>
      </c>
      <c r="G198" t="s">
        <v>666</v>
      </c>
      <c r="H198" t="s">
        <v>302</v>
      </c>
      <c r="I198" t="s">
        <v>303</v>
      </c>
      <c r="J198" t="s">
        <v>300</v>
      </c>
      <c r="K198" t="s">
        <v>667</v>
      </c>
      <c r="L198" t="s">
        <v>305</v>
      </c>
      <c r="M198" t="s">
        <v>306</v>
      </c>
      <c r="N198" t="s">
        <v>300</v>
      </c>
      <c r="O198" t="s">
        <v>1102</v>
      </c>
      <c r="P198" t="s">
        <v>300</v>
      </c>
      <c r="Q198" t="s">
        <v>307</v>
      </c>
      <c r="R198" t="s">
        <v>300</v>
      </c>
      <c r="T198" t="str">
        <f>IF(Table134568[[#This Row],[Pentecostés]]="","",""", """)</f>
        <v/>
      </c>
      <c r="V198" t="str">
        <f>IF(Table134568[[#This Row],[Virgen]]="","",""", """)</f>
        <v/>
      </c>
      <c r="X198" t="str">
        <f>IF(Table134568[[#This Row],[Niños]]="","",""", """)</f>
        <v/>
      </c>
      <c r="Z198" t="str">
        <f>IF(Table134568[[#This Row],[Laudes]]="","",""", """)</f>
        <v/>
      </c>
      <c r="AB198" t="str">
        <f>IF(Table134568[[#This Row],[Entrada]]="","",""", """)</f>
        <v/>
      </c>
      <c r="AD198" t="s">
        <v>310</v>
      </c>
      <c r="AE198" s="22"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311</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x14ac:dyDescent="0.25">
      <c r="A199">
        <v>234</v>
      </c>
      <c r="B199" t="s">
        <v>297</v>
      </c>
      <c r="C199">
        <v>199</v>
      </c>
      <c r="D199" t="s">
        <v>298</v>
      </c>
      <c r="E199" t="s">
        <v>299</v>
      </c>
      <c r="F199" t="s">
        <v>300</v>
      </c>
      <c r="G199" t="s">
        <v>668</v>
      </c>
      <c r="H199" t="s">
        <v>302</v>
      </c>
      <c r="I199" t="s">
        <v>303</v>
      </c>
      <c r="J199" t="s">
        <v>300</v>
      </c>
      <c r="K199" t="s">
        <v>669</v>
      </c>
      <c r="L199" t="s">
        <v>305</v>
      </c>
      <c r="M199" t="s">
        <v>306</v>
      </c>
      <c r="N199" t="s">
        <v>300</v>
      </c>
      <c r="O199" s="8" t="s">
        <v>1099</v>
      </c>
      <c r="P199" t="s">
        <v>300</v>
      </c>
      <c r="Q199" t="s">
        <v>307</v>
      </c>
      <c r="R199" t="s">
        <v>300</v>
      </c>
      <c r="S199" t="s">
        <v>320</v>
      </c>
      <c r="T199" t="str">
        <f>IF(Table134568[[#This Row],[Pentecostés]]="","",""", """)</f>
        <v>", "</v>
      </c>
      <c r="U199" t="s">
        <v>1097</v>
      </c>
      <c r="V199" t="str">
        <f>IF(Table134568[[#This Row],[Virgen]]="","",""", """)</f>
        <v>", "</v>
      </c>
      <c r="W199" t="s">
        <v>313</v>
      </c>
      <c r="X199" t="str">
        <f>IF(Table134568[[#This Row],[Niños]]="","",""", """)</f>
        <v/>
      </c>
      <c r="Z199" t="str">
        <f>IF(Table134568[[#This Row],[Laudes]]="","",""", """)</f>
        <v/>
      </c>
      <c r="AB199" t="str">
        <f>IF(Table134568[[#This Row],[Entrada]]="","",""", """)</f>
        <v/>
      </c>
      <c r="AD199" t="s">
        <v>310</v>
      </c>
      <c r="AE199" s="22"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311</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x14ac:dyDescent="0.25">
      <c r="A200">
        <v>149</v>
      </c>
      <c r="B200" t="s">
        <v>297</v>
      </c>
      <c r="C200">
        <v>200</v>
      </c>
      <c r="D200" t="s">
        <v>298</v>
      </c>
      <c r="E200" t="s">
        <v>299</v>
      </c>
      <c r="F200" t="s">
        <v>300</v>
      </c>
      <c r="G200" t="s">
        <v>670</v>
      </c>
      <c r="H200" t="s">
        <v>302</v>
      </c>
      <c r="I200" t="s">
        <v>303</v>
      </c>
      <c r="J200" t="s">
        <v>300</v>
      </c>
      <c r="K200" t="s">
        <v>671</v>
      </c>
      <c r="L200" t="s">
        <v>305</v>
      </c>
      <c r="M200" t="s">
        <v>306</v>
      </c>
      <c r="N200" t="s">
        <v>300</v>
      </c>
      <c r="O200" t="s">
        <v>1102</v>
      </c>
      <c r="P200" t="s">
        <v>300</v>
      </c>
      <c r="Q200" t="s">
        <v>307</v>
      </c>
      <c r="R200" t="s">
        <v>300</v>
      </c>
      <c r="S200" t="s">
        <v>309</v>
      </c>
      <c r="T200" t="str">
        <f>IF(Table134568[[#This Row],[Pentecostés]]="","",""", """)</f>
        <v>", "</v>
      </c>
      <c r="U200" t="s">
        <v>321</v>
      </c>
      <c r="V200" t="str">
        <f>IF(Table134568[[#This Row],[Virgen]]="","",""", """)</f>
        <v/>
      </c>
      <c r="X200" t="str">
        <f>IF(Table134568[[#This Row],[Niños]]="","",""", """)</f>
        <v/>
      </c>
      <c r="Z200" t="str">
        <f>IF(Table134568[[#This Row],[Laudes]]="","",""", """)</f>
        <v/>
      </c>
      <c r="AB200" t="str">
        <f>IF(Table134568[[#This Row],[Entrada]]="","",""", """)</f>
        <v/>
      </c>
      <c r="AD200" t="s">
        <v>310</v>
      </c>
      <c r="AE200" s="22"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311</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x14ac:dyDescent="0.25">
      <c r="A201">
        <v>150</v>
      </c>
      <c r="B201" t="s">
        <v>297</v>
      </c>
      <c r="C201">
        <v>201</v>
      </c>
      <c r="D201" t="s">
        <v>298</v>
      </c>
      <c r="E201" t="s">
        <v>299</v>
      </c>
      <c r="F201" t="s">
        <v>300</v>
      </c>
      <c r="G201" t="s">
        <v>672</v>
      </c>
      <c r="H201" t="s">
        <v>302</v>
      </c>
      <c r="I201" t="s">
        <v>303</v>
      </c>
      <c r="J201" t="s">
        <v>300</v>
      </c>
      <c r="K201" t="s">
        <v>673</v>
      </c>
      <c r="L201" t="s">
        <v>305</v>
      </c>
      <c r="M201" t="s">
        <v>306</v>
      </c>
      <c r="N201" t="s">
        <v>300</v>
      </c>
      <c r="O201" t="s">
        <v>1102</v>
      </c>
      <c r="P201" t="s">
        <v>300</v>
      </c>
      <c r="Q201" t="s">
        <v>307</v>
      </c>
      <c r="R201" t="s">
        <v>300</v>
      </c>
      <c r="S201" t="s">
        <v>321</v>
      </c>
      <c r="T201" t="str">
        <f>IF(Table134568[[#This Row],[Pentecostés]]="","",""", """)</f>
        <v/>
      </c>
      <c r="V201" t="str">
        <f>IF(Table134568[[#This Row],[Virgen]]="","",""", """)</f>
        <v/>
      </c>
      <c r="X201" t="str">
        <f>IF(Table134568[[#This Row],[Niños]]="","",""", """)</f>
        <v/>
      </c>
      <c r="Z201" t="str">
        <f>IF(Table134568[[#This Row],[Laudes]]="","",""", """)</f>
        <v/>
      </c>
      <c r="AB201" t="str">
        <f>IF(Table134568[[#This Row],[Entrada]]="","",""", """)</f>
        <v/>
      </c>
      <c r="AD201" t="s">
        <v>310</v>
      </c>
      <c r="AE201" s="22"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311</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x14ac:dyDescent="0.25">
      <c r="A202">
        <v>151</v>
      </c>
      <c r="B202" t="s">
        <v>297</v>
      </c>
      <c r="C202">
        <v>202</v>
      </c>
      <c r="D202" t="s">
        <v>298</v>
      </c>
      <c r="E202" t="s">
        <v>299</v>
      </c>
      <c r="F202" t="s">
        <v>300</v>
      </c>
      <c r="G202" t="s">
        <v>674</v>
      </c>
      <c r="H202" t="s">
        <v>302</v>
      </c>
      <c r="I202" t="s">
        <v>303</v>
      </c>
      <c r="J202" t="s">
        <v>300</v>
      </c>
      <c r="K202" t="s">
        <v>675</v>
      </c>
      <c r="L202" t="s">
        <v>305</v>
      </c>
      <c r="M202" t="s">
        <v>306</v>
      </c>
      <c r="N202" t="s">
        <v>300</v>
      </c>
      <c r="O202" t="s">
        <v>1102</v>
      </c>
      <c r="P202" t="s">
        <v>300</v>
      </c>
      <c r="Q202" t="s">
        <v>307</v>
      </c>
      <c r="R202" t="s">
        <v>300</v>
      </c>
      <c r="S202" t="s">
        <v>313</v>
      </c>
      <c r="T202" t="str">
        <f>IF(Table134568[[#This Row],[Pentecostés]]="","",""", """)</f>
        <v>", "</v>
      </c>
      <c r="U202" t="s">
        <v>315</v>
      </c>
      <c r="V202" t="str">
        <f>IF(Table134568[[#This Row],[Virgen]]="","",""", """)</f>
        <v/>
      </c>
      <c r="X202" t="str">
        <f>IF(Table134568[[#This Row],[Niños]]="","",""", """)</f>
        <v/>
      </c>
      <c r="Z202" t="str">
        <f>IF(Table134568[[#This Row],[Laudes]]="","",""", """)</f>
        <v/>
      </c>
      <c r="AB202" t="str">
        <f>IF(Table134568[[#This Row],[Entrada]]="","",""", """)</f>
        <v/>
      </c>
      <c r="AD202" t="s">
        <v>310</v>
      </c>
      <c r="AE202" s="22"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311</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x14ac:dyDescent="0.25">
      <c r="A203">
        <v>152</v>
      </c>
      <c r="B203" t="s">
        <v>297</v>
      </c>
      <c r="C203">
        <v>203</v>
      </c>
      <c r="D203" t="s">
        <v>298</v>
      </c>
      <c r="E203" t="s">
        <v>299</v>
      </c>
      <c r="F203" t="s">
        <v>300</v>
      </c>
      <c r="G203" t="s">
        <v>676</v>
      </c>
      <c r="H203" t="s">
        <v>302</v>
      </c>
      <c r="I203" t="s">
        <v>303</v>
      </c>
      <c r="J203" t="s">
        <v>300</v>
      </c>
      <c r="K203" t="s">
        <v>677</v>
      </c>
      <c r="L203" t="s">
        <v>305</v>
      </c>
      <c r="M203" t="s">
        <v>306</v>
      </c>
      <c r="N203" t="s">
        <v>300</v>
      </c>
      <c r="O203" t="s">
        <v>1102</v>
      </c>
      <c r="P203" t="s">
        <v>300</v>
      </c>
      <c r="Q203" t="s">
        <v>307</v>
      </c>
      <c r="R203" t="s">
        <v>300</v>
      </c>
      <c r="S203" t="s">
        <v>284</v>
      </c>
      <c r="T203" t="str">
        <f>IF(Table134568[[#This Row],[Pentecostés]]="","",""", """)</f>
        <v>", "</v>
      </c>
      <c r="U203" t="s">
        <v>321</v>
      </c>
      <c r="V203" t="str">
        <f>IF(Table134568[[#This Row],[Virgen]]="","",""", """)</f>
        <v/>
      </c>
      <c r="X203" t="str">
        <f>IF(Table134568[[#This Row],[Niños]]="","",""", """)</f>
        <v/>
      </c>
      <c r="Z203" t="str">
        <f>IF(Table134568[[#This Row],[Laudes]]="","",""", """)</f>
        <v/>
      </c>
      <c r="AB203" t="str">
        <f>IF(Table134568[[#This Row],[Entrada]]="","",""", """)</f>
        <v/>
      </c>
      <c r="AD203" t="s">
        <v>310</v>
      </c>
      <c r="AE203" s="22"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311</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x14ac:dyDescent="0.25">
      <c r="A204">
        <v>153</v>
      </c>
      <c r="B204" t="s">
        <v>297</v>
      </c>
      <c r="C204">
        <v>204</v>
      </c>
      <c r="D204" t="s">
        <v>298</v>
      </c>
      <c r="E204" t="s">
        <v>299</v>
      </c>
      <c r="F204" t="s">
        <v>300</v>
      </c>
      <c r="G204" t="s">
        <v>678</v>
      </c>
      <c r="H204" t="s">
        <v>302</v>
      </c>
      <c r="I204" t="s">
        <v>303</v>
      </c>
      <c r="J204" t="s">
        <v>300</v>
      </c>
      <c r="K204" t="s">
        <v>679</v>
      </c>
      <c r="L204" t="s">
        <v>305</v>
      </c>
      <c r="M204" t="s">
        <v>306</v>
      </c>
      <c r="N204" t="s">
        <v>300</v>
      </c>
      <c r="O204" t="s">
        <v>1102</v>
      </c>
      <c r="P204" t="s">
        <v>300</v>
      </c>
      <c r="Q204" t="s">
        <v>307</v>
      </c>
      <c r="R204" t="s">
        <v>300</v>
      </c>
      <c r="S204" t="s">
        <v>286</v>
      </c>
      <c r="T204" t="str">
        <f>IF(Table134568[[#This Row],[Pentecostés]]="","",""", """)</f>
        <v>", "</v>
      </c>
      <c r="U204" t="s">
        <v>314</v>
      </c>
      <c r="V204" t="str">
        <f>IF(Table134568[[#This Row],[Virgen]]="","",""", """)</f>
        <v/>
      </c>
      <c r="X204" t="str">
        <f>IF(Table134568[[#This Row],[Niños]]="","",""", """)</f>
        <v/>
      </c>
      <c r="Z204" t="str">
        <f>IF(Table134568[[#This Row],[Laudes]]="","",""", """)</f>
        <v/>
      </c>
      <c r="AB204" t="str">
        <f>IF(Table134568[[#This Row],[Entrada]]="","",""", """)</f>
        <v/>
      </c>
      <c r="AD204" t="s">
        <v>310</v>
      </c>
      <c r="AE204" s="22"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311</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x14ac:dyDescent="0.25">
      <c r="A205">
        <v>235</v>
      </c>
      <c r="B205" t="s">
        <v>297</v>
      </c>
      <c r="C205">
        <v>205</v>
      </c>
      <c r="D205" t="s">
        <v>298</v>
      </c>
      <c r="E205" t="s">
        <v>299</v>
      </c>
      <c r="F205" t="s">
        <v>300</v>
      </c>
      <c r="G205" t="s">
        <v>680</v>
      </c>
      <c r="H205" t="s">
        <v>302</v>
      </c>
      <c r="I205" t="s">
        <v>303</v>
      </c>
      <c r="J205" t="s">
        <v>300</v>
      </c>
      <c r="K205" t="s">
        <v>681</v>
      </c>
      <c r="L205" t="s">
        <v>305</v>
      </c>
      <c r="M205" t="s">
        <v>306</v>
      </c>
      <c r="N205" t="s">
        <v>300</v>
      </c>
      <c r="O205" s="8" t="s">
        <v>1099</v>
      </c>
      <c r="P205" t="s">
        <v>300</v>
      </c>
      <c r="Q205" t="s">
        <v>307</v>
      </c>
      <c r="R205" t="s">
        <v>300</v>
      </c>
      <c r="S205" t="s">
        <v>292</v>
      </c>
      <c r="T205" t="str">
        <f>IF(Table134568[[#This Row],[Pentecostés]]="","",""", """)</f>
        <v>", "</v>
      </c>
      <c r="U205" t="s">
        <v>321</v>
      </c>
      <c r="V205" t="str">
        <f>IF(Table134568[[#This Row],[Virgen]]="","",""", """)</f>
        <v/>
      </c>
      <c r="X205" t="str">
        <f>IF(Table134568[[#This Row],[Niños]]="","",""", """)</f>
        <v/>
      </c>
      <c r="Z205" t="str">
        <f>IF(Table134568[[#This Row],[Laudes]]="","",""", """)</f>
        <v/>
      </c>
      <c r="AB205" t="str">
        <f>IF(Table134568[[#This Row],[Entrada]]="","",""", """)</f>
        <v/>
      </c>
      <c r="AD205" t="s">
        <v>310</v>
      </c>
      <c r="AE205" s="22"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311</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x14ac:dyDescent="0.25">
      <c r="A206">
        <v>154</v>
      </c>
      <c r="B206" t="s">
        <v>297</v>
      </c>
      <c r="C206">
        <v>206</v>
      </c>
      <c r="D206" t="s">
        <v>298</v>
      </c>
      <c r="E206" t="s">
        <v>299</v>
      </c>
      <c r="F206" t="s">
        <v>300</v>
      </c>
      <c r="G206" t="s">
        <v>682</v>
      </c>
      <c r="H206" t="s">
        <v>302</v>
      </c>
      <c r="I206" t="s">
        <v>303</v>
      </c>
      <c r="J206" t="s">
        <v>300</v>
      </c>
      <c r="K206" t="s">
        <v>683</v>
      </c>
      <c r="L206" t="s">
        <v>305</v>
      </c>
      <c r="M206" t="s">
        <v>306</v>
      </c>
      <c r="N206" t="s">
        <v>300</v>
      </c>
      <c r="O206" t="s">
        <v>1102</v>
      </c>
      <c r="P206" t="s">
        <v>300</v>
      </c>
      <c r="Q206" t="s">
        <v>307</v>
      </c>
      <c r="R206" t="s">
        <v>300</v>
      </c>
      <c r="S206" t="s">
        <v>344</v>
      </c>
      <c r="T206" t="str">
        <f>IF(Table134568[[#This Row],[Pentecostés]]="","",""", """)</f>
        <v>", "</v>
      </c>
      <c r="U206" t="s">
        <v>282</v>
      </c>
      <c r="V206" t="str">
        <f>IF(Table134568[[#This Row],[Virgen]]="","",""", """)</f>
        <v/>
      </c>
      <c r="X206" t="str">
        <f>IF(Table134568[[#This Row],[Niños]]="","",""", """)</f>
        <v/>
      </c>
      <c r="Z206" t="str">
        <f>IF(Table134568[[#This Row],[Laudes]]="","",""", """)</f>
        <v/>
      </c>
      <c r="AB206" t="str">
        <f>IF(Table134568[[#This Row],[Entrada]]="","",""", """)</f>
        <v/>
      </c>
      <c r="AD206" t="s">
        <v>310</v>
      </c>
      <c r="AE206" s="22"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311</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x14ac:dyDescent="0.25">
      <c r="A207">
        <v>155</v>
      </c>
      <c r="B207" t="s">
        <v>297</v>
      </c>
      <c r="C207">
        <v>207</v>
      </c>
      <c r="D207" t="s">
        <v>298</v>
      </c>
      <c r="E207" t="s">
        <v>299</v>
      </c>
      <c r="F207" t="s">
        <v>300</v>
      </c>
      <c r="G207" t="s">
        <v>684</v>
      </c>
      <c r="H207" t="s">
        <v>302</v>
      </c>
      <c r="I207" t="s">
        <v>303</v>
      </c>
      <c r="J207" t="s">
        <v>300</v>
      </c>
      <c r="K207" t="s">
        <v>263</v>
      </c>
      <c r="L207" t="s">
        <v>305</v>
      </c>
      <c r="M207" t="s">
        <v>306</v>
      </c>
      <c r="N207" t="s">
        <v>300</v>
      </c>
      <c r="O207" t="s">
        <v>1102</v>
      </c>
      <c r="P207" t="s">
        <v>300</v>
      </c>
      <c r="Q207" t="s">
        <v>307</v>
      </c>
      <c r="R207" t="s">
        <v>300</v>
      </c>
      <c r="S207" t="s">
        <v>321</v>
      </c>
      <c r="T207" t="str">
        <f>IF(Table134568[[#This Row],[Pentecostés]]="","",""", """)</f>
        <v/>
      </c>
      <c r="V207" t="str">
        <f>IF(Table134568[[#This Row],[Virgen]]="","",""", """)</f>
        <v/>
      </c>
      <c r="X207" t="str">
        <f>IF(Table134568[[#This Row],[Niños]]="","",""", """)</f>
        <v/>
      </c>
      <c r="Z207" t="str">
        <f>IF(Table134568[[#This Row],[Laudes]]="","",""", """)</f>
        <v/>
      </c>
      <c r="AB207" t="str">
        <f>IF(Table134568[[#This Row],[Entrada]]="","",""", """)</f>
        <v/>
      </c>
      <c r="AD207" t="s">
        <v>310</v>
      </c>
      <c r="AE207" s="22"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311</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x14ac:dyDescent="0.25">
      <c r="A208">
        <v>156</v>
      </c>
      <c r="B208" t="s">
        <v>297</v>
      </c>
      <c r="C208">
        <v>208</v>
      </c>
      <c r="D208" t="s">
        <v>298</v>
      </c>
      <c r="E208" t="s">
        <v>299</v>
      </c>
      <c r="F208" t="s">
        <v>300</v>
      </c>
      <c r="G208" t="s">
        <v>685</v>
      </c>
      <c r="H208" t="s">
        <v>302</v>
      </c>
      <c r="I208" t="s">
        <v>303</v>
      </c>
      <c r="J208" t="s">
        <v>300</v>
      </c>
      <c r="K208" t="s">
        <v>686</v>
      </c>
      <c r="L208" t="s">
        <v>305</v>
      </c>
      <c r="M208" t="s">
        <v>306</v>
      </c>
      <c r="N208" t="s">
        <v>300</v>
      </c>
      <c r="O208" t="s">
        <v>1102</v>
      </c>
      <c r="P208" t="s">
        <v>300</v>
      </c>
      <c r="Q208" t="s">
        <v>307</v>
      </c>
      <c r="R208" t="s">
        <v>300</v>
      </c>
      <c r="S208" t="s">
        <v>320</v>
      </c>
      <c r="T208" t="str">
        <f>IF(Table134568[[#This Row],[Pentecostés]]="","",""", """)</f>
        <v>", "</v>
      </c>
      <c r="U208" t="s">
        <v>321</v>
      </c>
      <c r="V208" t="str">
        <f>IF(Table134568[[#This Row],[Virgen]]="","",""", """)</f>
        <v/>
      </c>
      <c r="X208" t="str">
        <f>IF(Table134568[[#This Row],[Niños]]="","",""", """)</f>
        <v/>
      </c>
      <c r="Z208" t="str">
        <f>IF(Table134568[[#This Row],[Laudes]]="","",""", """)</f>
        <v/>
      </c>
      <c r="AB208" t="str">
        <f>IF(Table134568[[#This Row],[Entrada]]="","",""", """)</f>
        <v/>
      </c>
      <c r="AD208" t="s">
        <v>310</v>
      </c>
      <c r="AE208" s="22"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311</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x14ac:dyDescent="0.25">
      <c r="A209">
        <v>244</v>
      </c>
      <c r="B209" t="s">
        <v>297</v>
      </c>
      <c r="C209">
        <v>209</v>
      </c>
      <c r="D209" t="s">
        <v>298</v>
      </c>
      <c r="E209" t="s">
        <v>299</v>
      </c>
      <c r="F209" t="s">
        <v>300</v>
      </c>
      <c r="G209" t="s">
        <v>687</v>
      </c>
      <c r="H209" t="s">
        <v>302</v>
      </c>
      <c r="I209" t="s">
        <v>303</v>
      </c>
      <c r="J209" t="s">
        <v>300</v>
      </c>
      <c r="K209" t="s">
        <v>688</v>
      </c>
      <c r="L209" t="s">
        <v>305</v>
      </c>
      <c r="M209" t="s">
        <v>306</v>
      </c>
      <c r="N209" t="s">
        <v>300</v>
      </c>
      <c r="O209" s="4" t="s">
        <v>1100</v>
      </c>
      <c r="P209" t="s">
        <v>300</v>
      </c>
      <c r="Q209" t="s">
        <v>307</v>
      </c>
      <c r="R209" t="s">
        <v>300</v>
      </c>
      <c r="S209" t="s">
        <v>320</v>
      </c>
      <c r="T209" t="str">
        <f>IF(Table134568[[#This Row],[Pentecostés]]="","",""", """)</f>
        <v>", "</v>
      </c>
      <c r="U209" t="s">
        <v>321</v>
      </c>
      <c r="V209" t="str">
        <f>IF(Table134568[[#This Row],[Virgen]]="","",""", """)</f>
        <v/>
      </c>
      <c r="X209" t="str">
        <f>IF(Table134568[[#This Row],[Niños]]="","",""", """)</f>
        <v/>
      </c>
      <c r="Z209" t="str">
        <f>IF(Table134568[[#This Row],[Laudes]]="","",""", """)</f>
        <v/>
      </c>
      <c r="AB209" t="str">
        <f>IF(Table134568[[#This Row],[Entrada]]="","",""", """)</f>
        <v/>
      </c>
      <c r="AD209" t="s">
        <v>310</v>
      </c>
      <c r="AE209" s="22"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311</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x14ac:dyDescent="0.25">
      <c r="A210">
        <v>157</v>
      </c>
      <c r="B210" t="s">
        <v>297</v>
      </c>
      <c r="C210">
        <v>210</v>
      </c>
      <c r="D210" t="s">
        <v>298</v>
      </c>
      <c r="E210" t="s">
        <v>299</v>
      </c>
      <c r="F210" t="s">
        <v>300</v>
      </c>
      <c r="G210" t="s">
        <v>689</v>
      </c>
      <c r="H210" t="s">
        <v>302</v>
      </c>
      <c r="I210" t="s">
        <v>303</v>
      </c>
      <c r="J210" t="s">
        <v>300</v>
      </c>
      <c r="K210" t="s">
        <v>690</v>
      </c>
      <c r="L210" t="s">
        <v>305</v>
      </c>
      <c r="M210" t="s">
        <v>306</v>
      </c>
      <c r="N210" t="s">
        <v>300</v>
      </c>
      <c r="O210" t="s">
        <v>1102</v>
      </c>
      <c r="P210" t="s">
        <v>300</v>
      </c>
      <c r="Q210" t="s">
        <v>307</v>
      </c>
      <c r="R210" t="s">
        <v>300</v>
      </c>
      <c r="S210" t="s">
        <v>314</v>
      </c>
      <c r="T210" t="str">
        <f>IF(Table134568[[#This Row],[Pentecostés]]="","",""", """)</f>
        <v>", "</v>
      </c>
      <c r="U210" t="s">
        <v>321</v>
      </c>
      <c r="V210" t="str">
        <f>IF(Table134568[[#This Row],[Virgen]]="","",""", """)</f>
        <v/>
      </c>
      <c r="X210" t="str">
        <f>IF(Table134568[[#This Row],[Niños]]="","",""", """)</f>
        <v/>
      </c>
      <c r="Z210" t="str">
        <f>IF(Table134568[[#This Row],[Laudes]]="","",""", """)</f>
        <v/>
      </c>
      <c r="AB210" t="str">
        <f>IF(Table134568[[#This Row],[Entrada]]="","",""", """)</f>
        <v/>
      </c>
      <c r="AD210" t="s">
        <v>310</v>
      </c>
      <c r="AE210" s="22"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311</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x14ac:dyDescent="0.25">
      <c r="A211">
        <v>220</v>
      </c>
      <c r="B211" t="s">
        <v>297</v>
      </c>
      <c r="C211">
        <v>211</v>
      </c>
      <c r="D211" t="s">
        <v>298</v>
      </c>
      <c r="E211" t="s">
        <v>299</v>
      </c>
      <c r="F211" t="s">
        <v>300</v>
      </c>
      <c r="G211" t="s">
        <v>691</v>
      </c>
      <c r="H211" t="s">
        <v>302</v>
      </c>
      <c r="I211" t="s">
        <v>303</v>
      </c>
      <c r="J211" t="s">
        <v>300</v>
      </c>
      <c r="K211" t="s">
        <v>692</v>
      </c>
      <c r="L211" t="s">
        <v>305</v>
      </c>
      <c r="M211" t="s">
        <v>306</v>
      </c>
      <c r="N211" t="s">
        <v>300</v>
      </c>
      <c r="O211" s="7" t="s">
        <v>1101</v>
      </c>
      <c r="P211" t="s">
        <v>300</v>
      </c>
      <c r="Q211" t="s">
        <v>307</v>
      </c>
      <c r="R211" t="s">
        <v>300</v>
      </c>
      <c r="S211" t="s">
        <v>286</v>
      </c>
      <c r="T211" t="str">
        <f>IF(Table134568[[#This Row],[Pentecostés]]="","",""", """)</f>
        <v/>
      </c>
      <c r="V211" t="str">
        <f>IF(Table134568[[#This Row],[Virgen]]="","",""", """)</f>
        <v/>
      </c>
      <c r="X211" t="str">
        <f>IF(Table134568[[#This Row],[Niños]]="","",""", """)</f>
        <v/>
      </c>
      <c r="Z211" t="str">
        <f>IF(Table134568[[#This Row],[Laudes]]="","",""", """)</f>
        <v/>
      </c>
      <c r="AB211" t="str">
        <f>IF(Table134568[[#This Row],[Entrada]]="","",""", """)</f>
        <v/>
      </c>
      <c r="AD211" t="s">
        <v>310</v>
      </c>
      <c r="AE211" s="22"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311</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x14ac:dyDescent="0.25">
      <c r="A212">
        <v>158</v>
      </c>
      <c r="B212" t="s">
        <v>297</v>
      </c>
      <c r="C212">
        <v>212</v>
      </c>
      <c r="D212" t="s">
        <v>298</v>
      </c>
      <c r="E212" t="s">
        <v>299</v>
      </c>
      <c r="F212" t="s">
        <v>300</v>
      </c>
      <c r="G212" t="s">
        <v>693</v>
      </c>
      <c r="H212" t="s">
        <v>302</v>
      </c>
      <c r="I212" t="s">
        <v>303</v>
      </c>
      <c r="J212" t="s">
        <v>300</v>
      </c>
      <c r="K212" t="s">
        <v>694</v>
      </c>
      <c r="L212" t="s">
        <v>305</v>
      </c>
      <c r="M212" t="s">
        <v>306</v>
      </c>
      <c r="N212" t="s">
        <v>300</v>
      </c>
      <c r="O212" t="s">
        <v>1102</v>
      </c>
      <c r="P212" t="s">
        <v>300</v>
      </c>
      <c r="Q212" t="s">
        <v>307</v>
      </c>
      <c r="R212" t="s">
        <v>300</v>
      </c>
      <c r="S212" t="s">
        <v>320</v>
      </c>
      <c r="T212" t="str">
        <f>IF(Table134568[[#This Row],[Pentecostés]]="","",""", """)</f>
        <v>", "</v>
      </c>
      <c r="U212" t="s">
        <v>286</v>
      </c>
      <c r="V212" t="str">
        <f>IF(Table134568[[#This Row],[Virgen]]="","",""", """)</f>
        <v/>
      </c>
      <c r="X212" t="str">
        <f>IF(Table134568[[#This Row],[Niños]]="","",""", """)</f>
        <v/>
      </c>
      <c r="Z212" t="str">
        <f>IF(Table134568[[#This Row],[Laudes]]="","",""", """)</f>
        <v/>
      </c>
      <c r="AB212" t="str">
        <f>IF(Table134568[[#This Row],[Entrada]]="","",""", """)</f>
        <v/>
      </c>
      <c r="AD212" t="s">
        <v>310</v>
      </c>
      <c r="AE212" s="22"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311</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x14ac:dyDescent="0.25">
      <c r="A213">
        <v>159</v>
      </c>
      <c r="B213" t="s">
        <v>297</v>
      </c>
      <c r="C213">
        <v>213</v>
      </c>
      <c r="D213" t="s">
        <v>298</v>
      </c>
      <c r="E213" t="s">
        <v>299</v>
      </c>
      <c r="F213" t="s">
        <v>300</v>
      </c>
      <c r="G213" t="s">
        <v>695</v>
      </c>
      <c r="H213" t="s">
        <v>302</v>
      </c>
      <c r="I213" t="s">
        <v>303</v>
      </c>
      <c r="J213" t="s">
        <v>300</v>
      </c>
      <c r="K213" t="s">
        <v>696</v>
      </c>
      <c r="L213" t="s">
        <v>305</v>
      </c>
      <c r="M213" t="s">
        <v>306</v>
      </c>
      <c r="N213" t="s">
        <v>300</v>
      </c>
      <c r="O213" t="s">
        <v>1102</v>
      </c>
      <c r="P213" t="s">
        <v>300</v>
      </c>
      <c r="Q213" t="s">
        <v>307</v>
      </c>
      <c r="R213" t="s">
        <v>300</v>
      </c>
      <c r="S213" t="s">
        <v>282</v>
      </c>
      <c r="T213" t="str">
        <f>IF(Table134568[[#This Row],[Pentecostés]]="","",""", """)</f>
        <v/>
      </c>
      <c r="V213" t="str">
        <f>IF(Table134568[[#This Row],[Virgen]]="","",""", """)</f>
        <v/>
      </c>
      <c r="X213" t="str">
        <f>IF(Table134568[[#This Row],[Niños]]="","",""", """)</f>
        <v/>
      </c>
      <c r="Z213" t="str">
        <f>IF(Table134568[[#This Row],[Laudes]]="","",""", """)</f>
        <v/>
      </c>
      <c r="AB213" t="str">
        <f>IF(Table134568[[#This Row],[Entrada]]="","",""", """)</f>
        <v/>
      </c>
      <c r="AD213" t="s">
        <v>310</v>
      </c>
      <c r="AE213" s="22"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311</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x14ac:dyDescent="0.25">
      <c r="A214">
        <v>236</v>
      </c>
      <c r="B214" t="s">
        <v>297</v>
      </c>
      <c r="C214">
        <v>214</v>
      </c>
      <c r="D214" t="s">
        <v>298</v>
      </c>
      <c r="E214" t="s">
        <v>299</v>
      </c>
      <c r="F214" t="s">
        <v>300</v>
      </c>
      <c r="G214" t="s">
        <v>697</v>
      </c>
      <c r="H214" t="s">
        <v>302</v>
      </c>
      <c r="I214" t="s">
        <v>303</v>
      </c>
      <c r="J214" t="s">
        <v>300</v>
      </c>
      <c r="K214" t="s">
        <v>698</v>
      </c>
      <c r="L214" t="s">
        <v>305</v>
      </c>
      <c r="M214" t="s">
        <v>306</v>
      </c>
      <c r="N214" t="s">
        <v>300</v>
      </c>
      <c r="O214" s="8" t="s">
        <v>1099</v>
      </c>
      <c r="P214" t="s">
        <v>300</v>
      </c>
      <c r="Q214" t="s">
        <v>307</v>
      </c>
      <c r="R214" t="s">
        <v>300</v>
      </c>
      <c r="S214" t="s">
        <v>282</v>
      </c>
      <c r="T214" t="str">
        <f>IF(Table134568[[#This Row],[Pentecostés]]="","",""", """)</f>
        <v>", "</v>
      </c>
      <c r="U214" t="s">
        <v>284</v>
      </c>
      <c r="V214" t="str">
        <f>IF(Table134568[[#This Row],[Virgen]]="","",""", """)</f>
        <v>", "</v>
      </c>
      <c r="W214" t="s">
        <v>351</v>
      </c>
      <c r="X214" t="str">
        <f>IF(Table134568[[#This Row],[Niños]]="","",""", """)</f>
        <v/>
      </c>
      <c r="Z214" t="str">
        <f>IF(Table134568[[#This Row],[Laudes]]="","",""", """)</f>
        <v/>
      </c>
      <c r="AB214" t="str">
        <f>IF(Table134568[[#This Row],[Entrada]]="","",""", """)</f>
        <v/>
      </c>
      <c r="AD214" t="s">
        <v>310</v>
      </c>
      <c r="AE214" s="22"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311</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x14ac:dyDescent="0.25">
      <c r="A215">
        <v>160</v>
      </c>
      <c r="B215" t="s">
        <v>297</v>
      </c>
      <c r="C215">
        <v>215</v>
      </c>
      <c r="D215" t="s">
        <v>298</v>
      </c>
      <c r="E215" t="s">
        <v>299</v>
      </c>
      <c r="F215" t="s">
        <v>300</v>
      </c>
      <c r="G215" t="s">
        <v>699</v>
      </c>
      <c r="H215" t="s">
        <v>302</v>
      </c>
      <c r="I215" t="s">
        <v>303</v>
      </c>
      <c r="J215" t="s">
        <v>300</v>
      </c>
      <c r="K215" t="s">
        <v>700</v>
      </c>
      <c r="L215" t="s">
        <v>305</v>
      </c>
      <c r="M215" t="s">
        <v>306</v>
      </c>
      <c r="N215" t="s">
        <v>300</v>
      </c>
      <c r="O215" t="s">
        <v>1102</v>
      </c>
      <c r="P215" t="s">
        <v>300</v>
      </c>
      <c r="Q215" t="s">
        <v>307</v>
      </c>
      <c r="R215" t="s">
        <v>300</v>
      </c>
      <c r="S215" t="s">
        <v>309</v>
      </c>
      <c r="T215" t="str">
        <f>IF(Table134568[[#This Row],[Pentecostés]]="","",""", """)</f>
        <v/>
      </c>
      <c r="V215" t="str">
        <f>IF(Table134568[[#This Row],[Virgen]]="","",""", """)</f>
        <v/>
      </c>
      <c r="X215" t="str">
        <f>IF(Table134568[[#This Row],[Niños]]="","",""", """)</f>
        <v/>
      </c>
      <c r="Z215" t="str">
        <f>IF(Table134568[[#This Row],[Laudes]]="","",""", """)</f>
        <v/>
      </c>
      <c r="AB215" t="str">
        <f>IF(Table134568[[#This Row],[Entrada]]="","",""", """)</f>
        <v/>
      </c>
      <c r="AD215" t="s">
        <v>310</v>
      </c>
      <c r="AE215" s="22"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311</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x14ac:dyDescent="0.25">
      <c r="A216">
        <v>161</v>
      </c>
      <c r="B216" t="s">
        <v>297</v>
      </c>
      <c r="C216">
        <v>216</v>
      </c>
      <c r="D216" t="s">
        <v>298</v>
      </c>
      <c r="E216" t="s">
        <v>299</v>
      </c>
      <c r="F216" t="s">
        <v>300</v>
      </c>
      <c r="G216" t="s">
        <v>701</v>
      </c>
      <c r="H216" t="s">
        <v>302</v>
      </c>
      <c r="I216" t="s">
        <v>303</v>
      </c>
      <c r="J216" t="s">
        <v>300</v>
      </c>
      <c r="K216" t="s">
        <v>702</v>
      </c>
      <c r="L216" t="s">
        <v>305</v>
      </c>
      <c r="M216" t="s">
        <v>306</v>
      </c>
      <c r="N216" t="s">
        <v>300</v>
      </c>
      <c r="O216" t="s">
        <v>1102</v>
      </c>
      <c r="P216" t="s">
        <v>300</v>
      </c>
      <c r="Q216" t="s">
        <v>307</v>
      </c>
      <c r="R216" t="s">
        <v>300</v>
      </c>
      <c r="S216" t="s">
        <v>321</v>
      </c>
      <c r="T216" t="str">
        <f>IF(Table134568[[#This Row],[Pentecostés]]="","",""", """)</f>
        <v/>
      </c>
      <c r="V216" t="str">
        <f>IF(Table134568[[#This Row],[Virgen]]="","",""", """)</f>
        <v/>
      </c>
      <c r="X216" t="str">
        <f>IF(Table134568[[#This Row],[Niños]]="","",""", """)</f>
        <v/>
      </c>
      <c r="Z216" t="str">
        <f>IF(Table134568[[#This Row],[Laudes]]="","",""", """)</f>
        <v/>
      </c>
      <c r="AB216" t="str">
        <f>IF(Table134568[[#This Row],[Entrada]]="","",""", """)</f>
        <v/>
      </c>
      <c r="AD216" t="s">
        <v>310</v>
      </c>
      <c r="AE216" s="22"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311</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x14ac:dyDescent="0.25">
      <c r="A217">
        <v>162</v>
      </c>
      <c r="B217" t="s">
        <v>297</v>
      </c>
      <c r="C217">
        <v>217</v>
      </c>
      <c r="D217" t="s">
        <v>298</v>
      </c>
      <c r="E217" t="s">
        <v>299</v>
      </c>
      <c r="F217" t="s">
        <v>300</v>
      </c>
      <c r="G217" t="s">
        <v>703</v>
      </c>
      <c r="H217" t="s">
        <v>302</v>
      </c>
      <c r="I217" t="s">
        <v>303</v>
      </c>
      <c r="J217" t="s">
        <v>300</v>
      </c>
      <c r="K217" t="s">
        <v>704</v>
      </c>
      <c r="L217" t="s">
        <v>305</v>
      </c>
      <c r="M217" t="s">
        <v>306</v>
      </c>
      <c r="N217" t="s">
        <v>300</v>
      </c>
      <c r="O217" t="s">
        <v>1102</v>
      </c>
      <c r="P217" t="s">
        <v>300</v>
      </c>
      <c r="Q217" t="s">
        <v>307</v>
      </c>
      <c r="R217" t="s">
        <v>300</v>
      </c>
      <c r="S217" t="s">
        <v>320</v>
      </c>
      <c r="T217" t="str">
        <f>IF(Table134568[[#This Row],[Pentecostés]]="","",""", """)</f>
        <v>", "</v>
      </c>
      <c r="U217" t="s">
        <v>321</v>
      </c>
      <c r="V217" t="str">
        <f>IF(Table134568[[#This Row],[Virgen]]="","",""", """)</f>
        <v/>
      </c>
      <c r="X217" t="str">
        <f>IF(Table134568[[#This Row],[Niños]]="","",""", """)</f>
        <v/>
      </c>
      <c r="Z217" t="str">
        <f>IF(Table134568[[#This Row],[Laudes]]="","",""", """)</f>
        <v/>
      </c>
      <c r="AB217" t="str">
        <f>IF(Table134568[[#This Row],[Entrada]]="","",""", """)</f>
        <v/>
      </c>
      <c r="AD217" t="s">
        <v>310</v>
      </c>
      <c r="AE217" s="22"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311</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x14ac:dyDescent="0.25">
      <c r="A218">
        <v>163</v>
      </c>
      <c r="B218" t="s">
        <v>297</v>
      </c>
      <c r="C218">
        <v>218</v>
      </c>
      <c r="D218" t="s">
        <v>298</v>
      </c>
      <c r="E218" t="s">
        <v>299</v>
      </c>
      <c r="F218" t="s">
        <v>300</v>
      </c>
      <c r="G218" t="s">
        <v>705</v>
      </c>
      <c r="H218" t="s">
        <v>302</v>
      </c>
      <c r="I218" t="s">
        <v>303</v>
      </c>
      <c r="J218" t="s">
        <v>300</v>
      </c>
      <c r="K218" t="s">
        <v>706</v>
      </c>
      <c r="L218" t="s">
        <v>305</v>
      </c>
      <c r="M218" t="s">
        <v>306</v>
      </c>
      <c r="N218" t="s">
        <v>300</v>
      </c>
      <c r="O218" t="s">
        <v>1102</v>
      </c>
      <c r="P218" t="s">
        <v>300</v>
      </c>
      <c r="Q218" t="s">
        <v>307</v>
      </c>
      <c r="R218" t="s">
        <v>300</v>
      </c>
      <c r="S218" t="s">
        <v>344</v>
      </c>
      <c r="T218" t="str">
        <f>IF(Table134568[[#This Row],[Pentecostés]]="","",""", """)</f>
        <v>", "</v>
      </c>
      <c r="U218" t="s">
        <v>320</v>
      </c>
      <c r="V218" t="str">
        <f>IF(Table134568[[#This Row],[Virgen]]="","",""", """)</f>
        <v/>
      </c>
      <c r="X218" t="str">
        <f>IF(Table134568[[#This Row],[Niños]]="","",""", """)</f>
        <v/>
      </c>
      <c r="Z218" t="str">
        <f>IF(Table134568[[#This Row],[Laudes]]="","",""", """)</f>
        <v/>
      </c>
      <c r="AB218" t="str">
        <f>IF(Table134568[[#This Row],[Entrada]]="","",""", """)</f>
        <v/>
      </c>
      <c r="AD218" t="s">
        <v>310</v>
      </c>
      <c r="AE218" s="22"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311</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x14ac:dyDescent="0.25">
      <c r="A219">
        <v>164</v>
      </c>
      <c r="B219" t="s">
        <v>297</v>
      </c>
      <c r="C219">
        <v>219</v>
      </c>
      <c r="D219" t="s">
        <v>298</v>
      </c>
      <c r="E219" t="s">
        <v>299</v>
      </c>
      <c r="F219" t="s">
        <v>300</v>
      </c>
      <c r="G219" t="s">
        <v>707</v>
      </c>
      <c r="H219" t="s">
        <v>302</v>
      </c>
      <c r="I219" t="s">
        <v>303</v>
      </c>
      <c r="J219" t="s">
        <v>300</v>
      </c>
      <c r="K219" t="s">
        <v>124</v>
      </c>
      <c r="L219" t="s">
        <v>305</v>
      </c>
      <c r="M219" t="s">
        <v>306</v>
      </c>
      <c r="N219" t="s">
        <v>300</v>
      </c>
      <c r="O219" t="s">
        <v>1102</v>
      </c>
      <c r="P219" t="s">
        <v>300</v>
      </c>
      <c r="Q219" t="s">
        <v>307</v>
      </c>
      <c r="R219" t="s">
        <v>300</v>
      </c>
      <c r="S219" t="s">
        <v>282</v>
      </c>
      <c r="T219" t="str">
        <f>IF(Table134568[[#This Row],[Pentecostés]]="","",""", """)</f>
        <v>", "</v>
      </c>
      <c r="U219" t="s">
        <v>286</v>
      </c>
      <c r="V219" t="str">
        <f>IF(Table134568[[#This Row],[Virgen]]="","",""", """)</f>
        <v>", "</v>
      </c>
      <c r="W219" t="s">
        <v>2210</v>
      </c>
      <c r="X219" t="str">
        <f>IF(Table134568[[#This Row],[Niños]]="","",""", """)</f>
        <v/>
      </c>
      <c r="Z219" t="str">
        <f>IF(Table134568[[#This Row],[Laudes]]="","",""", """)</f>
        <v/>
      </c>
      <c r="AB219" t="str">
        <f>IF(Table134568[[#This Row],[Entrada]]="","",""", """)</f>
        <v/>
      </c>
      <c r="AD219" t="s">
        <v>310</v>
      </c>
      <c r="AE219" s="22"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311</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x14ac:dyDescent="0.25">
      <c r="A220">
        <v>165</v>
      </c>
      <c r="B220" t="s">
        <v>297</v>
      </c>
      <c r="C220">
        <v>220</v>
      </c>
      <c r="D220" t="s">
        <v>298</v>
      </c>
      <c r="E220" t="s">
        <v>299</v>
      </c>
      <c r="F220" t="s">
        <v>300</v>
      </c>
      <c r="G220" t="s">
        <v>708</v>
      </c>
      <c r="H220" t="s">
        <v>302</v>
      </c>
      <c r="I220" t="s">
        <v>303</v>
      </c>
      <c r="J220" t="s">
        <v>300</v>
      </c>
      <c r="K220" t="s">
        <v>124</v>
      </c>
      <c r="L220" t="s">
        <v>305</v>
      </c>
      <c r="M220" t="s">
        <v>306</v>
      </c>
      <c r="N220" t="s">
        <v>300</v>
      </c>
      <c r="O220" t="s">
        <v>1102</v>
      </c>
      <c r="P220" t="s">
        <v>300</v>
      </c>
      <c r="Q220" t="s">
        <v>307</v>
      </c>
      <c r="R220" t="s">
        <v>300</v>
      </c>
      <c r="S220" t="s">
        <v>320</v>
      </c>
      <c r="T220" t="str">
        <f>IF(Table134568[[#This Row],[Pentecostés]]="","",""", """)</f>
        <v>", "</v>
      </c>
      <c r="U220" t="s">
        <v>292</v>
      </c>
      <c r="V220" t="str">
        <f>IF(Table134568[[#This Row],[Virgen]]="","",""", """)</f>
        <v>", "</v>
      </c>
      <c r="W220" t="s">
        <v>321</v>
      </c>
      <c r="X220" t="str">
        <f>IF(Table134568[[#This Row],[Niños]]="","",""", """)</f>
        <v/>
      </c>
      <c r="Z220" t="str">
        <f>IF(Table134568[[#This Row],[Laudes]]="","",""", """)</f>
        <v/>
      </c>
      <c r="AB220" t="str">
        <f>IF(Table134568[[#This Row],[Entrada]]="","",""", """)</f>
        <v/>
      </c>
      <c r="AD220" t="s">
        <v>310</v>
      </c>
      <c r="AE220" s="22"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311</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x14ac:dyDescent="0.25">
      <c r="A221">
        <v>166</v>
      </c>
      <c r="B221" t="s">
        <v>297</v>
      </c>
      <c r="C221">
        <v>221</v>
      </c>
      <c r="D221" t="s">
        <v>298</v>
      </c>
      <c r="E221" t="s">
        <v>299</v>
      </c>
      <c r="F221" t="s">
        <v>300</v>
      </c>
      <c r="G221" t="s">
        <v>709</v>
      </c>
      <c r="H221" t="s">
        <v>302</v>
      </c>
      <c r="I221" t="s">
        <v>303</v>
      </c>
      <c r="J221" t="s">
        <v>300</v>
      </c>
      <c r="K221" t="s">
        <v>710</v>
      </c>
      <c r="L221" t="s">
        <v>305</v>
      </c>
      <c r="M221" t="s">
        <v>306</v>
      </c>
      <c r="N221" t="s">
        <v>300</v>
      </c>
      <c r="O221" t="s">
        <v>1102</v>
      </c>
      <c r="P221" t="s">
        <v>300</v>
      </c>
      <c r="Q221" t="s">
        <v>307</v>
      </c>
      <c r="R221" t="s">
        <v>300</v>
      </c>
      <c r="S221" t="s">
        <v>342</v>
      </c>
      <c r="T221" t="str">
        <f>IF(Table134568[[#This Row],[Pentecostés]]="","",""", """)</f>
        <v>", "</v>
      </c>
      <c r="U221" t="s">
        <v>284</v>
      </c>
      <c r="V221" t="str">
        <f>IF(Table134568[[#This Row],[Virgen]]="","",""", """)</f>
        <v>", "</v>
      </c>
      <c r="W221" t="s">
        <v>313</v>
      </c>
      <c r="X221" t="str">
        <f>IF(Table134568[[#This Row],[Niños]]="","",""", """)</f>
        <v>", "</v>
      </c>
      <c r="Y221" t="s">
        <v>321</v>
      </c>
      <c r="Z221" t="str">
        <f>IF(Table134568[[#This Row],[Laudes]]="","",""", """)</f>
        <v/>
      </c>
      <c r="AB221" t="str">
        <f>IF(Table134568[[#This Row],[Entrada]]="","",""", """)</f>
        <v/>
      </c>
      <c r="AD221" t="s">
        <v>310</v>
      </c>
      <c r="AE221" s="22"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311</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x14ac:dyDescent="0.25">
      <c r="A222">
        <v>167</v>
      </c>
      <c r="B222" t="s">
        <v>297</v>
      </c>
      <c r="C222">
        <v>222</v>
      </c>
      <c r="D222" t="s">
        <v>298</v>
      </c>
      <c r="E222" t="s">
        <v>299</v>
      </c>
      <c r="F222" t="s">
        <v>300</v>
      </c>
      <c r="G222" t="s">
        <v>711</v>
      </c>
      <c r="H222" t="s">
        <v>302</v>
      </c>
      <c r="I222" t="s">
        <v>303</v>
      </c>
      <c r="J222" t="s">
        <v>300</v>
      </c>
      <c r="K222" t="s">
        <v>712</v>
      </c>
      <c r="L222" t="s">
        <v>305</v>
      </c>
      <c r="M222" t="s">
        <v>306</v>
      </c>
      <c r="N222" t="s">
        <v>300</v>
      </c>
      <c r="O222" t="s">
        <v>1102</v>
      </c>
      <c r="P222" t="s">
        <v>300</v>
      </c>
      <c r="Q222" t="s">
        <v>307</v>
      </c>
      <c r="R222" t="s">
        <v>300</v>
      </c>
      <c r="S222" t="s">
        <v>344</v>
      </c>
      <c r="T222" t="str">
        <f>IF(Table134568[[#This Row],[Pentecostés]]="","",""", """)</f>
        <v>", "</v>
      </c>
      <c r="U222" t="s">
        <v>284</v>
      </c>
      <c r="V222" t="str">
        <f>IF(Table134568[[#This Row],[Virgen]]="","",""", """)</f>
        <v>", "</v>
      </c>
      <c r="W222" t="s">
        <v>286</v>
      </c>
      <c r="X222" t="str">
        <f>IF(Table134568[[#This Row],[Niños]]="","",""", """)</f>
        <v>", "</v>
      </c>
      <c r="Y222" t="s">
        <v>315</v>
      </c>
      <c r="Z222" t="str">
        <f>IF(Table134568[[#This Row],[Laudes]]="","",""", """)</f>
        <v/>
      </c>
      <c r="AB222" t="str">
        <f>IF(Table134568[[#This Row],[Entrada]]="","",""", """)</f>
        <v/>
      </c>
      <c r="AD222" t="s">
        <v>310</v>
      </c>
      <c r="AE222" s="22"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311</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x14ac:dyDescent="0.25">
      <c r="A223">
        <v>168</v>
      </c>
      <c r="B223" t="s">
        <v>297</v>
      </c>
      <c r="C223">
        <v>223</v>
      </c>
      <c r="D223" t="s">
        <v>298</v>
      </c>
      <c r="E223" t="s">
        <v>299</v>
      </c>
      <c r="F223" t="s">
        <v>300</v>
      </c>
      <c r="G223" t="s">
        <v>713</v>
      </c>
      <c r="H223" t="s">
        <v>302</v>
      </c>
      <c r="I223" t="s">
        <v>303</v>
      </c>
      <c r="J223" t="s">
        <v>300</v>
      </c>
      <c r="K223" t="s">
        <v>714</v>
      </c>
      <c r="L223" t="s">
        <v>305</v>
      </c>
      <c r="M223" t="s">
        <v>306</v>
      </c>
      <c r="N223" t="s">
        <v>300</v>
      </c>
      <c r="O223" t="s">
        <v>1102</v>
      </c>
      <c r="P223" t="s">
        <v>300</v>
      </c>
      <c r="Q223" t="s">
        <v>307</v>
      </c>
      <c r="R223" t="s">
        <v>300</v>
      </c>
      <c r="S223" t="s">
        <v>342</v>
      </c>
      <c r="T223" t="str">
        <f>IF(Table134568[[#This Row],[Pentecostés]]="","",""", """)</f>
        <v>", "</v>
      </c>
      <c r="U223" t="s">
        <v>288</v>
      </c>
      <c r="V223" t="str">
        <f>IF(Table134568[[#This Row],[Virgen]]="","",""", """)</f>
        <v/>
      </c>
      <c r="X223" t="str">
        <f>IF(Table134568[[#This Row],[Niños]]="","",""", """)</f>
        <v/>
      </c>
      <c r="Z223" t="str">
        <f>IF(Table134568[[#This Row],[Laudes]]="","",""", """)</f>
        <v/>
      </c>
      <c r="AB223" t="str">
        <f>IF(Table134568[[#This Row],[Entrada]]="","",""", """)</f>
        <v/>
      </c>
      <c r="AD223" t="s">
        <v>310</v>
      </c>
      <c r="AE223" s="22"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311</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x14ac:dyDescent="0.25">
      <c r="A224">
        <v>169</v>
      </c>
      <c r="B224" t="s">
        <v>297</v>
      </c>
      <c r="C224">
        <v>224</v>
      </c>
      <c r="D224" t="s">
        <v>298</v>
      </c>
      <c r="E224" t="s">
        <v>299</v>
      </c>
      <c r="F224" t="s">
        <v>300</v>
      </c>
      <c r="G224" t="s">
        <v>715</v>
      </c>
      <c r="H224" t="s">
        <v>302</v>
      </c>
      <c r="I224" t="s">
        <v>303</v>
      </c>
      <c r="J224" t="s">
        <v>300</v>
      </c>
      <c r="K224" t="s">
        <v>686</v>
      </c>
      <c r="L224" t="s">
        <v>305</v>
      </c>
      <c r="M224" t="s">
        <v>306</v>
      </c>
      <c r="N224" t="s">
        <v>300</v>
      </c>
      <c r="O224" t="s">
        <v>1102</v>
      </c>
      <c r="P224" t="s">
        <v>300</v>
      </c>
      <c r="Q224" t="s">
        <v>307</v>
      </c>
      <c r="R224" t="s">
        <v>300</v>
      </c>
      <c r="S224" t="s">
        <v>342</v>
      </c>
      <c r="T224" t="str">
        <f>IF(Table134568[[#This Row],[Pentecostés]]="","",""", """)</f>
        <v>", "</v>
      </c>
      <c r="U224" t="s">
        <v>288</v>
      </c>
      <c r="V224" t="str">
        <f>IF(Table134568[[#This Row],[Virgen]]="","",""", """)</f>
        <v/>
      </c>
      <c r="X224" t="str">
        <f>IF(Table134568[[#This Row],[Niños]]="","",""", """)</f>
        <v/>
      </c>
      <c r="Z224" t="str">
        <f>IF(Table134568[[#This Row],[Laudes]]="","",""", """)</f>
        <v/>
      </c>
      <c r="AB224" t="str">
        <f>IF(Table134568[[#This Row],[Entrada]]="","",""", """)</f>
        <v/>
      </c>
      <c r="AD224" t="s">
        <v>310</v>
      </c>
      <c r="AE224" s="22"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311</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x14ac:dyDescent="0.25">
      <c r="A225">
        <v>170</v>
      </c>
      <c r="B225" t="s">
        <v>297</v>
      </c>
      <c r="C225">
        <v>225</v>
      </c>
      <c r="D225" t="s">
        <v>298</v>
      </c>
      <c r="E225" t="s">
        <v>299</v>
      </c>
      <c r="F225" t="s">
        <v>300</v>
      </c>
      <c r="G225" t="s">
        <v>716</v>
      </c>
      <c r="H225" t="s">
        <v>302</v>
      </c>
      <c r="I225" t="s">
        <v>303</v>
      </c>
      <c r="J225" t="s">
        <v>300</v>
      </c>
      <c r="K225" t="s">
        <v>717</v>
      </c>
      <c r="L225" t="s">
        <v>305</v>
      </c>
      <c r="M225" t="s">
        <v>306</v>
      </c>
      <c r="N225" t="s">
        <v>300</v>
      </c>
      <c r="O225" t="s">
        <v>1102</v>
      </c>
      <c r="P225" t="s">
        <v>300</v>
      </c>
      <c r="Q225" t="s">
        <v>307</v>
      </c>
      <c r="R225" t="s">
        <v>300</v>
      </c>
      <c r="S225" t="s">
        <v>292</v>
      </c>
      <c r="T225" t="str">
        <f>IF(Table134568[[#This Row],[Pentecostés]]="","",""", """)</f>
        <v>", "</v>
      </c>
      <c r="U225" t="s">
        <v>321</v>
      </c>
      <c r="V225" t="str">
        <f>IF(Table134568[[#This Row],[Virgen]]="","",""", """)</f>
        <v/>
      </c>
      <c r="X225" t="str">
        <f>IF(Table134568[[#This Row],[Niños]]="","",""", """)</f>
        <v/>
      </c>
      <c r="Z225" t="str">
        <f>IF(Table134568[[#This Row],[Laudes]]="","",""", """)</f>
        <v/>
      </c>
      <c r="AB225" t="str">
        <f>IF(Table134568[[#This Row],[Entrada]]="","",""", """)</f>
        <v/>
      </c>
      <c r="AD225" t="s">
        <v>310</v>
      </c>
      <c r="AE225" s="22"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311</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x14ac:dyDescent="0.25">
      <c r="A226">
        <v>171</v>
      </c>
      <c r="B226" t="s">
        <v>297</v>
      </c>
      <c r="C226">
        <v>226</v>
      </c>
      <c r="D226" t="s">
        <v>298</v>
      </c>
      <c r="E226" t="s">
        <v>299</v>
      </c>
      <c r="F226" t="s">
        <v>300</v>
      </c>
      <c r="G226" t="s">
        <v>718</v>
      </c>
      <c r="H226" t="s">
        <v>302</v>
      </c>
      <c r="I226" t="s">
        <v>303</v>
      </c>
      <c r="J226" t="s">
        <v>300</v>
      </c>
      <c r="K226" t="s">
        <v>719</v>
      </c>
      <c r="L226" t="s">
        <v>305</v>
      </c>
      <c r="M226" t="s">
        <v>306</v>
      </c>
      <c r="N226" t="s">
        <v>300</v>
      </c>
      <c r="O226" t="s">
        <v>1102</v>
      </c>
      <c r="P226" t="s">
        <v>300</v>
      </c>
      <c r="Q226" t="s">
        <v>307</v>
      </c>
      <c r="R226" t="s">
        <v>300</v>
      </c>
      <c r="S226" t="s">
        <v>284</v>
      </c>
      <c r="T226" t="str">
        <f>IF(Table134568[[#This Row],[Pentecostés]]="","",""", """)</f>
        <v/>
      </c>
      <c r="V226" t="str">
        <f>IF(Table134568[[#This Row],[Virgen]]="","",""", """)</f>
        <v/>
      </c>
      <c r="X226" t="str">
        <f>IF(Table134568[[#This Row],[Niños]]="","",""", """)</f>
        <v/>
      </c>
      <c r="Z226" t="str">
        <f>IF(Table134568[[#This Row],[Laudes]]="","",""", """)</f>
        <v/>
      </c>
      <c r="AB226" t="str">
        <f>IF(Table134568[[#This Row],[Entrada]]="","",""", """)</f>
        <v/>
      </c>
      <c r="AD226" t="s">
        <v>310</v>
      </c>
      <c r="AE226" s="22"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311</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x14ac:dyDescent="0.25">
      <c r="A227">
        <v>172</v>
      </c>
      <c r="B227" t="s">
        <v>297</v>
      </c>
      <c r="C227">
        <v>227</v>
      </c>
      <c r="D227" t="s">
        <v>298</v>
      </c>
      <c r="E227" t="s">
        <v>299</v>
      </c>
      <c r="F227" t="s">
        <v>300</v>
      </c>
      <c r="G227" t="s">
        <v>720</v>
      </c>
      <c r="H227" t="s">
        <v>302</v>
      </c>
      <c r="I227" t="s">
        <v>303</v>
      </c>
      <c r="J227" t="s">
        <v>300</v>
      </c>
      <c r="K227" t="s">
        <v>721</v>
      </c>
      <c r="L227" t="s">
        <v>305</v>
      </c>
      <c r="M227" t="s">
        <v>306</v>
      </c>
      <c r="N227" t="s">
        <v>300</v>
      </c>
      <c r="O227" t="s">
        <v>1102</v>
      </c>
      <c r="P227" t="s">
        <v>300</v>
      </c>
      <c r="Q227" t="s">
        <v>307</v>
      </c>
      <c r="R227" t="s">
        <v>300</v>
      </c>
      <c r="S227" t="s">
        <v>344</v>
      </c>
      <c r="T227" t="str">
        <f>IF(Table134568[[#This Row],[Pentecostés]]="","",""", """)</f>
        <v>", "</v>
      </c>
      <c r="U227" t="s">
        <v>314</v>
      </c>
      <c r="V227" t="str">
        <f>IF(Table134568[[#This Row],[Virgen]]="","",""", """)</f>
        <v>", "</v>
      </c>
      <c r="W227" t="s">
        <v>315</v>
      </c>
      <c r="X227" t="str">
        <f>IF(Table134568[[#This Row],[Niños]]="","",""", """)</f>
        <v/>
      </c>
      <c r="Z227" t="str">
        <f>IF(Table134568[[#This Row],[Laudes]]="","",""", """)</f>
        <v/>
      </c>
      <c r="AB227" t="str">
        <f>IF(Table134568[[#This Row],[Entrada]]="","",""", """)</f>
        <v/>
      </c>
      <c r="AD227" t="s">
        <v>310</v>
      </c>
      <c r="AE227" s="22"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311</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x14ac:dyDescent="0.25">
      <c r="A228">
        <v>173</v>
      </c>
      <c r="B228" t="s">
        <v>297</v>
      </c>
      <c r="C228">
        <v>228</v>
      </c>
      <c r="D228" t="s">
        <v>298</v>
      </c>
      <c r="E228" t="s">
        <v>299</v>
      </c>
      <c r="F228" t="s">
        <v>300</v>
      </c>
      <c r="G228" t="s">
        <v>722</v>
      </c>
      <c r="H228" t="s">
        <v>302</v>
      </c>
      <c r="I228" t="s">
        <v>303</v>
      </c>
      <c r="J228" t="s">
        <v>300</v>
      </c>
      <c r="K228" t="s">
        <v>723</v>
      </c>
      <c r="L228" t="s">
        <v>305</v>
      </c>
      <c r="M228" t="s">
        <v>306</v>
      </c>
      <c r="N228" t="s">
        <v>300</v>
      </c>
      <c r="O228" t="s">
        <v>1102</v>
      </c>
      <c r="P228" t="s">
        <v>300</v>
      </c>
      <c r="Q228" t="s">
        <v>307</v>
      </c>
      <c r="R228" t="s">
        <v>300</v>
      </c>
      <c r="S228" t="s">
        <v>284</v>
      </c>
      <c r="T228" t="str">
        <f>IF(Table134568[[#This Row],[Pentecostés]]="","",""", """)</f>
        <v/>
      </c>
      <c r="V228" t="str">
        <f>IF(Table134568[[#This Row],[Virgen]]="","",""", """)</f>
        <v/>
      </c>
      <c r="X228" t="str">
        <f>IF(Table134568[[#This Row],[Niños]]="","",""", """)</f>
        <v/>
      </c>
      <c r="Z228" t="str">
        <f>IF(Table134568[[#This Row],[Laudes]]="","",""", """)</f>
        <v/>
      </c>
      <c r="AB228" t="str">
        <f>IF(Table134568[[#This Row],[Entrada]]="","",""", """)</f>
        <v/>
      </c>
      <c r="AD228" t="s">
        <v>310</v>
      </c>
      <c r="AE228" s="22"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311</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x14ac:dyDescent="0.25">
      <c r="A229">
        <v>174</v>
      </c>
      <c r="B229" t="s">
        <v>297</v>
      </c>
      <c r="C229">
        <v>229</v>
      </c>
      <c r="D229" t="s">
        <v>298</v>
      </c>
      <c r="E229" t="s">
        <v>299</v>
      </c>
      <c r="F229" t="s">
        <v>300</v>
      </c>
      <c r="G229" t="s">
        <v>724</v>
      </c>
      <c r="H229" t="s">
        <v>302</v>
      </c>
      <c r="I229" t="s">
        <v>303</v>
      </c>
      <c r="J229" t="s">
        <v>300</v>
      </c>
      <c r="K229" t="s">
        <v>124</v>
      </c>
      <c r="L229" t="s">
        <v>305</v>
      </c>
      <c r="M229" t="s">
        <v>306</v>
      </c>
      <c r="N229" t="s">
        <v>300</v>
      </c>
      <c r="O229" t="s">
        <v>1102</v>
      </c>
      <c r="P229" t="s">
        <v>300</v>
      </c>
      <c r="Q229" t="s">
        <v>307</v>
      </c>
      <c r="R229" t="s">
        <v>300</v>
      </c>
      <c r="S229" t="s">
        <v>344</v>
      </c>
      <c r="T229" t="str">
        <f>IF(Table134568[[#This Row],[Pentecostés]]="","",""", """)</f>
        <v>", "</v>
      </c>
      <c r="U229" t="s">
        <v>284</v>
      </c>
      <c r="V229" t="str">
        <f>IF(Table134568[[#This Row],[Virgen]]="","",""", """)</f>
        <v>", "</v>
      </c>
      <c r="W229" t="s">
        <v>321</v>
      </c>
      <c r="X229" t="str">
        <f>IF(Table134568[[#This Row],[Niños]]="","",""", """)</f>
        <v>", "</v>
      </c>
      <c r="Y229" t="s">
        <v>315</v>
      </c>
      <c r="Z229" t="str">
        <f>IF(Table134568[[#This Row],[Laudes]]="","",""", """)</f>
        <v/>
      </c>
      <c r="AB229" t="str">
        <f>IF(Table134568[[#This Row],[Entrada]]="","",""", """)</f>
        <v/>
      </c>
      <c r="AD229" t="s">
        <v>310</v>
      </c>
      <c r="AE229" s="22"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311</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x14ac:dyDescent="0.25">
      <c r="A230">
        <v>175</v>
      </c>
      <c r="B230" t="s">
        <v>297</v>
      </c>
      <c r="C230">
        <v>230</v>
      </c>
      <c r="D230" t="s">
        <v>298</v>
      </c>
      <c r="E230" t="s">
        <v>299</v>
      </c>
      <c r="F230" t="s">
        <v>300</v>
      </c>
      <c r="G230" t="s">
        <v>725</v>
      </c>
      <c r="H230" t="s">
        <v>302</v>
      </c>
      <c r="I230" t="s">
        <v>303</v>
      </c>
      <c r="J230" t="s">
        <v>300</v>
      </c>
      <c r="K230" t="s">
        <v>726</v>
      </c>
      <c r="L230" t="s">
        <v>305</v>
      </c>
      <c r="M230" t="s">
        <v>306</v>
      </c>
      <c r="N230" t="s">
        <v>300</v>
      </c>
      <c r="O230" t="s">
        <v>1102</v>
      </c>
      <c r="P230" t="s">
        <v>300</v>
      </c>
      <c r="Q230" t="s">
        <v>307</v>
      </c>
      <c r="R230" t="s">
        <v>300</v>
      </c>
      <c r="S230" t="s">
        <v>286</v>
      </c>
      <c r="T230" t="str">
        <f>IF(Table134568[[#This Row],[Pentecostés]]="","",""", """)</f>
        <v/>
      </c>
      <c r="V230" t="str">
        <f>IF(Table134568[[#This Row],[Virgen]]="","",""", """)</f>
        <v/>
      </c>
      <c r="X230" t="str">
        <f>IF(Table134568[[#This Row],[Niños]]="","",""", """)</f>
        <v/>
      </c>
      <c r="Z230" t="str">
        <f>IF(Table134568[[#This Row],[Laudes]]="","",""", """)</f>
        <v/>
      </c>
      <c r="AB230" t="str">
        <f>IF(Table134568[[#This Row],[Entrada]]="","",""", """)</f>
        <v/>
      </c>
      <c r="AD230" t="s">
        <v>310</v>
      </c>
      <c r="AE230" s="22"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311</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x14ac:dyDescent="0.25">
      <c r="A231">
        <v>176</v>
      </c>
      <c r="B231" t="s">
        <v>297</v>
      </c>
      <c r="C231">
        <v>231</v>
      </c>
      <c r="D231" t="s">
        <v>298</v>
      </c>
      <c r="E231" t="s">
        <v>299</v>
      </c>
      <c r="F231" t="s">
        <v>300</v>
      </c>
      <c r="G231" t="s">
        <v>727</v>
      </c>
      <c r="H231" t="s">
        <v>302</v>
      </c>
      <c r="I231" t="s">
        <v>303</v>
      </c>
      <c r="J231" t="s">
        <v>300</v>
      </c>
      <c r="K231" t="s">
        <v>728</v>
      </c>
      <c r="L231" t="s">
        <v>305</v>
      </c>
      <c r="M231" t="s">
        <v>306</v>
      </c>
      <c r="N231" t="s">
        <v>300</v>
      </c>
      <c r="O231" t="s">
        <v>1102</v>
      </c>
      <c r="P231" t="s">
        <v>300</v>
      </c>
      <c r="Q231" t="s">
        <v>307</v>
      </c>
      <c r="R231" t="s">
        <v>300</v>
      </c>
      <c r="S231" t="s">
        <v>344</v>
      </c>
      <c r="T231" t="str">
        <f>IF(Table134568[[#This Row],[Pentecostés]]="","",""", """)</f>
        <v>", "</v>
      </c>
      <c r="U231" t="s">
        <v>288</v>
      </c>
      <c r="V231" t="str">
        <f>IF(Table134568[[#This Row],[Virgen]]="","",""", """)</f>
        <v>", "</v>
      </c>
      <c r="W231" t="s">
        <v>315</v>
      </c>
      <c r="X231" t="str">
        <f>IF(Table134568[[#This Row],[Niños]]="","",""", """)</f>
        <v/>
      </c>
      <c r="Z231" t="str">
        <f>IF(Table134568[[#This Row],[Laudes]]="","",""", """)</f>
        <v/>
      </c>
      <c r="AB231" t="str">
        <f>IF(Table134568[[#This Row],[Entrada]]="","",""", """)</f>
        <v/>
      </c>
      <c r="AD231" t="s">
        <v>310</v>
      </c>
      <c r="AE231" s="22"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311</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x14ac:dyDescent="0.25">
      <c r="A232">
        <v>177</v>
      </c>
      <c r="B232" t="s">
        <v>297</v>
      </c>
      <c r="C232">
        <v>232</v>
      </c>
      <c r="D232" t="s">
        <v>298</v>
      </c>
      <c r="E232" t="s">
        <v>299</v>
      </c>
      <c r="F232" t="s">
        <v>300</v>
      </c>
      <c r="G232" t="s">
        <v>729</v>
      </c>
      <c r="H232" t="s">
        <v>302</v>
      </c>
      <c r="I232" t="s">
        <v>303</v>
      </c>
      <c r="J232" t="s">
        <v>300</v>
      </c>
      <c r="K232" t="s">
        <v>730</v>
      </c>
      <c r="L232" t="s">
        <v>305</v>
      </c>
      <c r="M232" t="s">
        <v>306</v>
      </c>
      <c r="N232" t="s">
        <v>300</v>
      </c>
      <c r="O232" t="s">
        <v>1102</v>
      </c>
      <c r="P232" t="s">
        <v>300</v>
      </c>
      <c r="Q232" t="s">
        <v>307</v>
      </c>
      <c r="R232" t="s">
        <v>300</v>
      </c>
      <c r="S232" t="s">
        <v>315</v>
      </c>
      <c r="T232" t="str">
        <f>IF(Table134568[[#This Row],[Pentecostés]]="","",""", """)</f>
        <v/>
      </c>
      <c r="V232" t="str">
        <f>IF(Table134568[[#This Row],[Virgen]]="","",""", """)</f>
        <v/>
      </c>
      <c r="X232" t="str">
        <f>IF(Table134568[[#This Row],[Niños]]="","",""", """)</f>
        <v/>
      </c>
      <c r="Z232" t="str">
        <f>IF(Table134568[[#This Row],[Laudes]]="","",""", """)</f>
        <v/>
      </c>
      <c r="AB232" t="str">
        <f>IF(Table134568[[#This Row],[Entrada]]="","",""", """)</f>
        <v/>
      </c>
      <c r="AD232" t="s">
        <v>310</v>
      </c>
      <c r="AE232" s="22"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311</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x14ac:dyDescent="0.25">
      <c r="A233">
        <v>178</v>
      </c>
      <c r="B233" t="s">
        <v>297</v>
      </c>
      <c r="C233">
        <v>233</v>
      </c>
      <c r="D233" t="s">
        <v>298</v>
      </c>
      <c r="E233" t="s">
        <v>299</v>
      </c>
      <c r="F233" t="s">
        <v>300</v>
      </c>
      <c r="G233" t="s">
        <v>731</v>
      </c>
      <c r="H233" t="s">
        <v>302</v>
      </c>
      <c r="I233" t="s">
        <v>303</v>
      </c>
      <c r="J233" t="s">
        <v>300</v>
      </c>
      <c r="K233" t="s">
        <v>732</v>
      </c>
      <c r="L233" t="s">
        <v>305</v>
      </c>
      <c r="M233" t="s">
        <v>306</v>
      </c>
      <c r="N233" t="s">
        <v>300</v>
      </c>
      <c r="O233" t="s">
        <v>1102</v>
      </c>
      <c r="P233" t="s">
        <v>300</v>
      </c>
      <c r="Q233" t="s">
        <v>307</v>
      </c>
      <c r="R233" t="s">
        <v>300</v>
      </c>
      <c r="S233" t="s">
        <v>342</v>
      </c>
      <c r="T233" t="str">
        <f>IF(Table134568[[#This Row],[Pentecostés]]="","",""", """)</f>
        <v>", "</v>
      </c>
      <c r="U233" t="s">
        <v>288</v>
      </c>
      <c r="V233" t="str">
        <f>IF(Table134568[[#This Row],[Virgen]]="","",""", """)</f>
        <v/>
      </c>
      <c r="X233" t="str">
        <f>IF(Table134568[[#This Row],[Niños]]="","",""", """)</f>
        <v/>
      </c>
      <c r="Z233" t="str">
        <f>IF(Table134568[[#This Row],[Laudes]]="","",""", """)</f>
        <v/>
      </c>
      <c r="AB233" t="str">
        <f>IF(Table134568[[#This Row],[Entrada]]="","",""", """)</f>
        <v/>
      </c>
      <c r="AD233" t="s">
        <v>310</v>
      </c>
      <c r="AE233" s="22"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311</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x14ac:dyDescent="0.25">
      <c r="A234">
        <v>245</v>
      </c>
      <c r="B234" t="s">
        <v>297</v>
      </c>
      <c r="C234">
        <v>234</v>
      </c>
      <c r="D234" t="s">
        <v>298</v>
      </c>
      <c r="E234" t="s">
        <v>299</v>
      </c>
      <c r="F234" t="s">
        <v>300</v>
      </c>
      <c r="G234" t="s">
        <v>733</v>
      </c>
      <c r="H234" t="s">
        <v>302</v>
      </c>
      <c r="I234" t="s">
        <v>303</v>
      </c>
      <c r="J234" t="s">
        <v>300</v>
      </c>
      <c r="K234" t="s">
        <v>734</v>
      </c>
      <c r="L234" t="s">
        <v>305</v>
      </c>
      <c r="M234" t="s">
        <v>306</v>
      </c>
      <c r="N234" t="s">
        <v>300</v>
      </c>
      <c r="O234" t="s">
        <v>1102</v>
      </c>
      <c r="P234" t="s">
        <v>300</v>
      </c>
      <c r="Q234" t="s">
        <v>307</v>
      </c>
      <c r="R234" t="s">
        <v>300</v>
      </c>
      <c r="S234" t="s">
        <v>320</v>
      </c>
      <c r="T234" t="str">
        <f>IF(Table134568[[#This Row],[Pentecostés]]="","",""", """)</f>
        <v>", "</v>
      </c>
      <c r="U234" t="s">
        <v>1097</v>
      </c>
      <c r="V234" t="str">
        <f>IF(Table134568[[#This Row],[Virgen]]="","",""", """)</f>
        <v>", "</v>
      </c>
      <c r="W234" t="s">
        <v>321</v>
      </c>
      <c r="X234" t="str">
        <f>IF(Table134568[[#This Row],[Niños]]="","",""", """)</f>
        <v/>
      </c>
      <c r="Z234" t="str">
        <f>IF(Table134568[[#This Row],[Laudes]]="","",""", """)</f>
        <v/>
      </c>
      <c r="AB234" t="str">
        <f>IF(Table134568[[#This Row],[Entrada]]="","",""", """)</f>
        <v/>
      </c>
      <c r="AD234" t="s">
        <v>310</v>
      </c>
      <c r="AE234" s="22"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311</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x14ac:dyDescent="0.25">
      <c r="A235">
        <v>246</v>
      </c>
      <c r="B235" t="s">
        <v>297</v>
      </c>
      <c r="C235">
        <v>235</v>
      </c>
      <c r="D235" t="s">
        <v>298</v>
      </c>
      <c r="E235" t="s">
        <v>299</v>
      </c>
      <c r="F235" t="s">
        <v>300</v>
      </c>
      <c r="G235" t="s">
        <v>735</v>
      </c>
      <c r="H235" t="s">
        <v>302</v>
      </c>
      <c r="I235" t="s">
        <v>303</v>
      </c>
      <c r="J235" t="s">
        <v>300</v>
      </c>
      <c r="K235" t="s">
        <v>736</v>
      </c>
      <c r="L235" t="s">
        <v>305</v>
      </c>
      <c r="M235" t="s">
        <v>306</v>
      </c>
      <c r="N235" t="s">
        <v>300</v>
      </c>
      <c r="O235" s="8" t="s">
        <v>1099</v>
      </c>
      <c r="P235" t="s">
        <v>300</v>
      </c>
      <c r="Q235" t="s">
        <v>307</v>
      </c>
      <c r="R235" t="s">
        <v>300</v>
      </c>
      <c r="S235" t="s">
        <v>321</v>
      </c>
      <c r="T235" t="str">
        <f>IF(Table134568[[#This Row],[Pentecostés]]="","",""", """)</f>
        <v/>
      </c>
      <c r="V235" t="str">
        <f>IF(Table134568[[#This Row],[Virgen]]="","",""", """)</f>
        <v/>
      </c>
      <c r="X235" t="str">
        <f>IF(Table134568[[#This Row],[Niños]]="","",""", """)</f>
        <v/>
      </c>
      <c r="Z235" t="str">
        <f>IF(Table134568[[#This Row],[Laudes]]="","",""", """)</f>
        <v/>
      </c>
      <c r="AB235" t="str">
        <f>IF(Table134568[[#This Row],[Entrada]]="","",""", """)</f>
        <v/>
      </c>
      <c r="AD235" t="s">
        <v>310</v>
      </c>
      <c r="AE235" s="22"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311</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x14ac:dyDescent="0.25">
      <c r="B236" t="s">
        <v>297</v>
      </c>
      <c r="D236" t="s">
        <v>298</v>
      </c>
      <c r="E236" t="s">
        <v>299</v>
      </c>
      <c r="F236" t="s">
        <v>300</v>
      </c>
      <c r="H236" t="s">
        <v>302</v>
      </c>
      <c r="I236" t="s">
        <v>303</v>
      </c>
      <c r="J236" t="s">
        <v>300</v>
      </c>
      <c r="L236" t="s">
        <v>305</v>
      </c>
      <c r="M236" t="s">
        <v>306</v>
      </c>
      <c r="N236" t="s">
        <v>300</v>
      </c>
      <c r="P236" t="s">
        <v>300</v>
      </c>
      <c r="Q236" t="s">
        <v>307</v>
      </c>
      <c r="R236" t="s">
        <v>300</v>
      </c>
      <c r="S236" t="s">
        <v>292</v>
      </c>
      <c r="T236" t="str">
        <f>IF(Table134568[[#This Row],[Pentecostés]]="","",""", """)</f>
        <v>", "</v>
      </c>
      <c r="U236" t="s">
        <v>314</v>
      </c>
      <c r="V236" t="str">
        <f>IF(Table134568[[#This Row],[Virgen]]="","",""", """)</f>
        <v>", "</v>
      </c>
      <c r="W236" t="s">
        <v>321</v>
      </c>
      <c r="X236" t="str">
        <f>IF(Table134568[[#This Row],[Niños]]="","",""", """)</f>
        <v/>
      </c>
      <c r="Z236" t="str">
        <f>IF(Table134568[[#This Row],[Laudes]]="","",""", """)</f>
        <v/>
      </c>
      <c r="AB236" t="str">
        <f>IF(Table134568[[#This Row],[Entrada]]="","",""", """)</f>
        <v/>
      </c>
      <c r="AD236" t="s">
        <v>310</v>
      </c>
      <c r="AE236" s="22"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311</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x14ac:dyDescent="0.25">
      <c r="B237" t="s">
        <v>297</v>
      </c>
      <c r="D237" t="s">
        <v>298</v>
      </c>
      <c r="E237" t="s">
        <v>299</v>
      </c>
      <c r="F237" t="s">
        <v>300</v>
      </c>
      <c r="H237" t="s">
        <v>302</v>
      </c>
      <c r="I237" t="s">
        <v>303</v>
      </c>
      <c r="J237" t="s">
        <v>300</v>
      </c>
      <c r="L237" t="s">
        <v>305</v>
      </c>
      <c r="M237" t="s">
        <v>306</v>
      </c>
      <c r="N237" t="s">
        <v>300</v>
      </c>
      <c r="P237" t="s">
        <v>300</v>
      </c>
      <c r="Q237" t="s">
        <v>307</v>
      </c>
      <c r="R237" t="s">
        <v>300</v>
      </c>
      <c r="S237" t="s">
        <v>320</v>
      </c>
      <c r="T237" t="str">
        <f>IF(Table134568[[#This Row],[Pentecostés]]="","",""", """)</f>
        <v>", "</v>
      </c>
      <c r="U237" t="s">
        <v>1097</v>
      </c>
      <c r="V237" t="str">
        <f>IF(Table134568[[#This Row],[Virgen]]="","",""", """)</f>
        <v>", "</v>
      </c>
      <c r="W237" t="s">
        <v>292</v>
      </c>
      <c r="X237" t="str">
        <f>IF(Table134568[[#This Row],[Niños]]="","",""", """)</f>
        <v>", "</v>
      </c>
      <c r="Y237" t="s">
        <v>313</v>
      </c>
      <c r="Z237" t="str">
        <f>IF(Table134568[[#This Row],[Laudes]]="","",""", """)</f>
        <v>", "</v>
      </c>
      <c r="AA237" t="s">
        <v>315</v>
      </c>
      <c r="AB237" t="str">
        <f>IF(Table134568[[#This Row],[Entrada]]="","",""", """)</f>
        <v/>
      </c>
      <c r="AD237" t="s">
        <v>310</v>
      </c>
      <c r="AE237" s="22"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311</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x14ac:dyDescent="0.25">
      <c r="B238" t="s">
        <v>297</v>
      </c>
      <c r="D238" t="s">
        <v>298</v>
      </c>
      <c r="E238" t="s">
        <v>299</v>
      </c>
      <c r="F238" t="s">
        <v>300</v>
      </c>
      <c r="H238" t="s">
        <v>302</v>
      </c>
      <c r="I238" t="s">
        <v>303</v>
      </c>
      <c r="J238" t="s">
        <v>300</v>
      </c>
      <c r="L238" t="s">
        <v>305</v>
      </c>
      <c r="M238" t="s">
        <v>306</v>
      </c>
      <c r="N238" t="s">
        <v>300</v>
      </c>
      <c r="O238" s="4"/>
      <c r="P238" t="s">
        <v>300</v>
      </c>
      <c r="Q238" t="s">
        <v>307</v>
      </c>
      <c r="R238" t="s">
        <v>300</v>
      </c>
      <c r="S238" t="s">
        <v>734</v>
      </c>
      <c r="T238" t="str">
        <f>IF(Table134568[[#This Row],[Pentecostés]]="","",""", """)</f>
        <v/>
      </c>
      <c r="V238" t="str">
        <f>IF(Table134568[[#This Row],[Virgen]]="","",""", """)</f>
        <v/>
      </c>
      <c r="X238" t="str">
        <f>IF(Table134568[[#This Row],[Niños]]="","",""", """)</f>
        <v/>
      </c>
      <c r="Z238" t="str">
        <f>IF(Table134568[[#This Row],[Laudes]]="","",""", """)</f>
        <v/>
      </c>
      <c r="AB238" t="str">
        <f>IF(Table134568[[#This Row],[Entrada]]="","",""", """)</f>
        <v/>
      </c>
      <c r="AD238" t="s">
        <v>310</v>
      </c>
      <c r="AE238" s="22"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311</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x14ac:dyDescent="0.25">
      <c r="B239" t="s">
        <v>297</v>
      </c>
      <c r="D239" t="s">
        <v>298</v>
      </c>
      <c r="E239" t="s">
        <v>299</v>
      </c>
      <c r="F239" t="s">
        <v>300</v>
      </c>
      <c r="H239" t="s">
        <v>302</v>
      </c>
      <c r="I239" t="s">
        <v>303</v>
      </c>
      <c r="J239" t="s">
        <v>300</v>
      </c>
      <c r="L239" t="s">
        <v>305</v>
      </c>
      <c r="M239" t="s">
        <v>306</v>
      </c>
      <c r="N239" t="s">
        <v>300</v>
      </c>
      <c r="O239" s="4"/>
      <c r="P239" t="s">
        <v>300</v>
      </c>
      <c r="Q239" t="s">
        <v>307</v>
      </c>
      <c r="R239" t="s">
        <v>300</v>
      </c>
      <c r="S239" t="s">
        <v>737</v>
      </c>
      <c r="T239" t="str">
        <f>IF(Table134568[[#This Row],[Pentecostés]]="","",""", """)</f>
        <v/>
      </c>
      <c r="V239" t="str">
        <f>IF(Table134568[[#This Row],[Virgen]]="","",""", """)</f>
        <v/>
      </c>
      <c r="X239" t="str">
        <f>IF(Table134568[[#This Row],[Niños]]="","",""", """)</f>
        <v/>
      </c>
      <c r="Z239" t="str">
        <f>IF(Table134568[[#This Row],[Laudes]]="","",""", """)</f>
        <v/>
      </c>
      <c r="AB239" t="str">
        <f>IF(Table134568[[#This Row],[Entrada]]="","",""", """)</f>
        <v/>
      </c>
      <c r="AD239" t="s">
        <v>310</v>
      </c>
      <c r="AE239" s="22" t="s">
        <v>738</v>
      </c>
      <c r="AF239" t="s">
        <v>311</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28515625" bestFit="1" customWidth="1"/>
    <col min="2" max="2" width="24.140625" customWidth="1"/>
    <col min="3" max="3" width="8.7109375" bestFit="1" customWidth="1"/>
    <col min="5" max="5" width="147.85546875" bestFit="1" customWidth="1"/>
  </cols>
  <sheetData>
    <row r="1" spans="1:6" ht="36" x14ac:dyDescent="0.55000000000000004">
      <c r="A1" s="18"/>
      <c r="B1" s="23" t="str" cm="1">
        <f t="array" aca="1" ref="B1" ca="1">MID(CELL("filename", A1), FIND("]", CELL("filename", A1)) + 1, 255)</f>
        <v>creando Directorios</v>
      </c>
      <c r="C1" s="23"/>
      <c r="D1" s="23"/>
      <c r="E1" s="23"/>
      <c r="F1" s="10"/>
    </row>
    <row r="2" spans="1:6" x14ac:dyDescent="0.25">
      <c r="A2" t="s">
        <v>142</v>
      </c>
      <c r="B2" t="s">
        <v>753</v>
      </c>
      <c r="C2" t="s">
        <v>1107</v>
      </c>
      <c r="D2" t="s">
        <v>739</v>
      </c>
      <c r="E2" t="s">
        <v>743</v>
      </c>
      <c r="F2" t="s">
        <v>1349</v>
      </c>
    </row>
    <row r="3" spans="1:6" hidden="1" x14ac:dyDescent="0.25">
      <c r="A3">
        <v>1</v>
      </c>
      <c r="B3" t="s">
        <v>2188</v>
      </c>
      <c r="C3" t="s">
        <v>1112</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x14ac:dyDescent="0.25">
      <c r="A4">
        <v>2</v>
      </c>
      <c r="B4" t="s">
        <v>1113</v>
      </c>
      <c r="C4" t="s">
        <v>1112</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x14ac:dyDescent="0.25">
      <c r="A5">
        <v>3</v>
      </c>
      <c r="B5" t="s">
        <v>1114</v>
      </c>
      <c r="C5" t="s">
        <v>1112</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x14ac:dyDescent="0.25">
      <c r="A6">
        <v>4</v>
      </c>
      <c r="B6" t="s">
        <v>1115</v>
      </c>
      <c r="C6" t="s">
        <v>1112</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x14ac:dyDescent="0.25">
      <c r="A7">
        <v>5</v>
      </c>
      <c r="B7" t="s">
        <v>1116</v>
      </c>
      <c r="C7" t="s">
        <v>1112</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x14ac:dyDescent="0.25">
      <c r="A8">
        <v>6</v>
      </c>
      <c r="B8" t="s">
        <v>1117</v>
      </c>
      <c r="C8" t="s">
        <v>1112</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x14ac:dyDescent="0.25">
      <c r="A9">
        <v>7</v>
      </c>
      <c r="B9" t="s">
        <v>1118</v>
      </c>
      <c r="C9" t="s">
        <v>1112</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x14ac:dyDescent="0.25">
      <c r="A10">
        <v>8</v>
      </c>
      <c r="B10" t="s">
        <v>1119</v>
      </c>
      <c r="C10" t="s">
        <v>1112</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x14ac:dyDescent="0.25">
      <c r="A11">
        <v>9</v>
      </c>
      <c r="B11" t="s">
        <v>1120</v>
      </c>
      <c r="C11" t="s">
        <v>1112</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x14ac:dyDescent="0.25">
      <c r="A12">
        <v>10</v>
      </c>
      <c r="B12" t="s">
        <v>1121</v>
      </c>
      <c r="C12" t="s">
        <v>1112</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x14ac:dyDescent="0.25">
      <c r="A13">
        <v>11</v>
      </c>
      <c r="B13" t="s">
        <v>1122</v>
      </c>
      <c r="C13" t="s">
        <v>1112</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x14ac:dyDescent="0.25">
      <c r="A14">
        <v>12</v>
      </c>
      <c r="B14" t="s">
        <v>1123</v>
      </c>
      <c r="C14" t="s">
        <v>1112</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x14ac:dyDescent="0.25">
      <c r="A15">
        <v>13</v>
      </c>
      <c r="B15" t="s">
        <v>1124</v>
      </c>
      <c r="C15" t="s">
        <v>1112</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x14ac:dyDescent="0.25">
      <c r="A16">
        <v>14</v>
      </c>
      <c r="B16" t="s">
        <v>1125</v>
      </c>
      <c r="C16" t="s">
        <v>1112</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x14ac:dyDescent="0.25">
      <c r="A17">
        <v>15</v>
      </c>
      <c r="B17" t="s">
        <v>1126</v>
      </c>
      <c r="C17" t="s">
        <v>1112</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x14ac:dyDescent="0.25">
      <c r="A18">
        <v>16</v>
      </c>
      <c r="B18" t="s">
        <v>1127</v>
      </c>
      <c r="C18" t="s">
        <v>1112</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x14ac:dyDescent="0.25">
      <c r="A19">
        <v>17</v>
      </c>
      <c r="B19" t="s">
        <v>1128</v>
      </c>
      <c r="C19" t="s">
        <v>1112</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x14ac:dyDescent="0.25">
      <c r="A20">
        <v>18</v>
      </c>
      <c r="B20" t="s">
        <v>1129</v>
      </c>
      <c r="C20" t="s">
        <v>1112</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x14ac:dyDescent="0.25">
      <c r="A21">
        <v>19</v>
      </c>
      <c r="B21" t="s">
        <v>1130</v>
      </c>
      <c r="C21" t="s">
        <v>1112</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x14ac:dyDescent="0.25">
      <c r="A22">
        <v>20</v>
      </c>
      <c r="B22" t="s">
        <v>1131</v>
      </c>
      <c r="C22" t="s">
        <v>1112</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x14ac:dyDescent="0.25">
      <c r="A23">
        <v>21</v>
      </c>
      <c r="B23" t="s">
        <v>1132</v>
      </c>
      <c r="C23" t="s">
        <v>1112</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x14ac:dyDescent="0.25">
      <c r="A24">
        <v>22</v>
      </c>
      <c r="B24" t="s">
        <v>1133</v>
      </c>
      <c r="C24" t="s">
        <v>1112</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x14ac:dyDescent="0.25">
      <c r="A25">
        <v>23</v>
      </c>
      <c r="B25" t="s">
        <v>1134</v>
      </c>
      <c r="C25" t="s">
        <v>1327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x14ac:dyDescent="0.25">
      <c r="A26">
        <v>24</v>
      </c>
      <c r="B26" t="s">
        <v>1135</v>
      </c>
      <c r="C26" t="s">
        <v>1327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x14ac:dyDescent="0.25">
      <c r="A27">
        <v>179</v>
      </c>
      <c r="B27" t="s">
        <v>1285</v>
      </c>
      <c r="C27" t="s">
        <v>1348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x14ac:dyDescent="0.25">
      <c r="A28">
        <v>180</v>
      </c>
      <c r="B28" t="s">
        <v>1286</v>
      </c>
      <c r="C28" t="s">
        <v>1348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x14ac:dyDescent="0.25">
      <c r="A29">
        <v>181</v>
      </c>
      <c r="B29" t="s">
        <v>2189</v>
      </c>
      <c r="C29" t="s">
        <v>1348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x14ac:dyDescent="0.25">
      <c r="A30">
        <v>182</v>
      </c>
      <c r="B30" t="s">
        <v>1287</v>
      </c>
      <c r="C30" t="s">
        <v>1348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x14ac:dyDescent="0.25">
      <c r="A31">
        <v>25</v>
      </c>
      <c r="B31" t="s">
        <v>1136</v>
      </c>
      <c r="C31" t="s">
        <v>1327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x14ac:dyDescent="0.25">
      <c r="A32">
        <v>26</v>
      </c>
      <c r="B32" t="s">
        <v>1137</v>
      </c>
      <c r="C32" t="s">
        <v>1327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x14ac:dyDescent="0.25">
      <c r="A33">
        <v>183</v>
      </c>
      <c r="B33" t="s">
        <v>1288</v>
      </c>
      <c r="C33" t="s">
        <v>1348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x14ac:dyDescent="0.25">
      <c r="A34">
        <v>27</v>
      </c>
      <c r="B34" t="s">
        <v>1138</v>
      </c>
      <c r="C34" t="s">
        <v>1327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x14ac:dyDescent="0.25">
      <c r="A35">
        <v>28</v>
      </c>
      <c r="B35" t="s">
        <v>1139</v>
      </c>
      <c r="C35" t="s">
        <v>1327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x14ac:dyDescent="0.25">
      <c r="A36">
        <v>29</v>
      </c>
      <c r="B36" t="s">
        <v>1140</v>
      </c>
      <c r="C36" t="s">
        <v>1327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x14ac:dyDescent="0.25">
      <c r="A37">
        <v>30</v>
      </c>
      <c r="B37" t="s">
        <v>1141</v>
      </c>
      <c r="C37" t="s">
        <v>1327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x14ac:dyDescent="0.25">
      <c r="A38">
        <v>31</v>
      </c>
      <c r="B38" t="s">
        <v>1142</v>
      </c>
      <c r="C38" t="s">
        <v>267</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x14ac:dyDescent="0.25">
      <c r="A39">
        <v>32</v>
      </c>
      <c r="B39" t="s">
        <v>1143</v>
      </c>
      <c r="C39" t="s">
        <v>267</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x14ac:dyDescent="0.25">
      <c r="A40">
        <v>33</v>
      </c>
      <c r="B40" t="s">
        <v>1144</v>
      </c>
      <c r="C40" t="s">
        <v>267</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x14ac:dyDescent="0.25">
      <c r="A41">
        <v>34</v>
      </c>
      <c r="B41" t="s">
        <v>1145</v>
      </c>
      <c r="C41" t="s">
        <v>267</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x14ac:dyDescent="0.25">
      <c r="A42">
        <v>35</v>
      </c>
      <c r="B42" t="s">
        <v>1146</v>
      </c>
      <c r="C42" t="s">
        <v>267</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x14ac:dyDescent="0.25">
      <c r="A43">
        <v>36</v>
      </c>
      <c r="B43" t="s">
        <v>1147</v>
      </c>
      <c r="C43" t="s">
        <v>267</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x14ac:dyDescent="0.25">
      <c r="A44">
        <v>185</v>
      </c>
      <c r="B44" t="s">
        <v>1289</v>
      </c>
      <c r="C44" t="s">
        <v>1348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x14ac:dyDescent="0.25">
      <c r="A45">
        <v>37</v>
      </c>
      <c r="B45" t="s">
        <v>1148</v>
      </c>
      <c r="C45" t="s">
        <v>267</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x14ac:dyDescent="0.25">
      <c r="A46">
        <f>+A45+1</f>
        <v>38</v>
      </c>
      <c r="B46" t="s">
        <v>1321</v>
      </c>
      <c r="C46" t="s">
        <v>267</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x14ac:dyDescent="0.25">
      <c r="A47">
        <v>221</v>
      </c>
      <c r="B47" t="s">
        <v>1303</v>
      </c>
      <c r="C47" t="s">
        <v>267</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x14ac:dyDescent="0.25">
      <c r="A48">
        <v>38</v>
      </c>
      <c r="B48" t="s">
        <v>1149</v>
      </c>
      <c r="C48" t="s">
        <v>267</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x14ac:dyDescent="0.25">
      <c r="A49">
        <v>39</v>
      </c>
      <c r="B49" t="s">
        <v>1150</v>
      </c>
      <c r="C49" t="s">
        <v>267</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x14ac:dyDescent="0.25">
      <c r="A50">
        <f>+A49+1</f>
        <v>40</v>
      </c>
      <c r="B50" t="s">
        <v>1322</v>
      </c>
      <c r="C50" t="s">
        <v>267</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x14ac:dyDescent="0.25">
      <c r="A51">
        <v>40</v>
      </c>
      <c r="B51" t="s">
        <v>1151</v>
      </c>
      <c r="C51" t="s">
        <v>267</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x14ac:dyDescent="0.25">
      <c r="A52">
        <v>41</v>
      </c>
      <c r="B52" t="s">
        <v>1152</v>
      </c>
      <c r="C52" t="s">
        <v>267</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x14ac:dyDescent="0.25">
      <c r="A53">
        <v>186</v>
      </c>
      <c r="B53" t="s">
        <v>1290</v>
      </c>
      <c r="C53" t="s">
        <v>1348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x14ac:dyDescent="0.25">
      <c r="A54">
        <v>187</v>
      </c>
      <c r="B54" t="s">
        <v>1063</v>
      </c>
      <c r="C54" t="s">
        <v>1348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x14ac:dyDescent="0.25">
      <c r="A55">
        <v>42</v>
      </c>
      <c r="B55" t="s">
        <v>1153</v>
      </c>
      <c r="C55" t="s">
        <v>267</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x14ac:dyDescent="0.25">
      <c r="A56">
        <v>222</v>
      </c>
      <c r="B56" t="s">
        <v>1304</v>
      </c>
      <c r="C56" t="s">
        <v>267</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x14ac:dyDescent="0.25">
      <c r="A57">
        <v>43</v>
      </c>
      <c r="B57" t="s">
        <v>1154</v>
      </c>
      <c r="C57" t="s">
        <v>267</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x14ac:dyDescent="0.25">
      <c r="A58">
        <v>44</v>
      </c>
      <c r="B58" t="s">
        <v>1155</v>
      </c>
      <c r="C58" t="s">
        <v>267</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x14ac:dyDescent="0.25">
      <c r="A59">
        <v>45</v>
      </c>
      <c r="B59" t="s">
        <v>1035</v>
      </c>
      <c r="C59" t="s">
        <v>1328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x14ac:dyDescent="0.25">
      <c r="A60">
        <v>223</v>
      </c>
      <c r="B60" t="s">
        <v>1305</v>
      </c>
      <c r="C60" t="s">
        <v>1328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x14ac:dyDescent="0.25">
      <c r="A61">
        <v>48</v>
      </c>
      <c r="B61" t="s">
        <v>1157</v>
      </c>
      <c r="C61" t="s">
        <v>1328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x14ac:dyDescent="0.25">
      <c r="A62">
        <v>49</v>
      </c>
      <c r="B62" t="s">
        <v>1158</v>
      </c>
      <c r="C62" t="s">
        <v>1328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x14ac:dyDescent="0.25">
      <c r="A63">
        <v>47</v>
      </c>
      <c r="B63" t="s">
        <v>1156</v>
      </c>
      <c r="C63" t="s">
        <v>1328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x14ac:dyDescent="0.25">
      <c r="A64">
        <v>50</v>
      </c>
      <c r="B64" t="s">
        <v>1159</v>
      </c>
      <c r="C64" t="s">
        <v>1328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x14ac:dyDescent="0.25">
      <c r="A65">
        <v>51</v>
      </c>
      <c r="B65" t="s">
        <v>1160</v>
      </c>
      <c r="C65" t="s">
        <v>1328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x14ac:dyDescent="0.25">
      <c r="A66">
        <v>52</v>
      </c>
      <c r="B66" t="s">
        <v>1161</v>
      </c>
      <c r="C66" t="s">
        <v>1328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x14ac:dyDescent="0.25">
      <c r="A67">
        <v>53</v>
      </c>
      <c r="B67" t="s">
        <v>1162</v>
      </c>
      <c r="C67" t="s">
        <v>1329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x14ac:dyDescent="0.25">
      <c r="A68">
        <v>54</v>
      </c>
      <c r="B68" t="s">
        <v>1163</v>
      </c>
      <c r="C68" t="s">
        <v>1329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x14ac:dyDescent="0.25">
      <c r="A69">
        <v>63</v>
      </c>
      <c r="B69" t="s">
        <v>1172</v>
      </c>
      <c r="C69" t="s">
        <v>1329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x14ac:dyDescent="0.25">
      <c r="A70">
        <v>55</v>
      </c>
      <c r="B70" t="s">
        <v>1164</v>
      </c>
      <c r="C70" t="s">
        <v>1329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x14ac:dyDescent="0.25">
      <c r="A71">
        <v>56</v>
      </c>
      <c r="B71" t="s">
        <v>1165</v>
      </c>
      <c r="C71" t="s">
        <v>1329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x14ac:dyDescent="0.25">
      <c r="A72">
        <v>57</v>
      </c>
      <c r="B72" t="s">
        <v>1166</v>
      </c>
      <c r="C72" t="s">
        <v>1329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x14ac:dyDescent="0.25">
      <c r="A73">
        <v>224</v>
      </c>
      <c r="B73" t="s">
        <v>1306</v>
      </c>
      <c r="C73" t="s">
        <v>1329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x14ac:dyDescent="0.25">
      <c r="A74">
        <v>58</v>
      </c>
      <c r="B74" t="s">
        <v>1167</v>
      </c>
      <c r="C74" t="s">
        <v>1329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x14ac:dyDescent="0.25">
      <c r="A75">
        <v>59</v>
      </c>
      <c r="B75" t="s">
        <v>1168</v>
      </c>
      <c r="C75" t="s">
        <v>1329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x14ac:dyDescent="0.25">
      <c r="A76">
        <v>225</v>
      </c>
      <c r="B76" t="s">
        <v>1307</v>
      </c>
      <c r="C76" t="s">
        <v>1329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x14ac:dyDescent="0.25">
      <c r="A77">
        <v>60</v>
      </c>
      <c r="B77" t="s">
        <v>1169</v>
      </c>
      <c r="C77" t="s">
        <v>1329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x14ac:dyDescent="0.25">
      <c r="A78">
        <v>61</v>
      </c>
      <c r="B78" t="s">
        <v>1170</v>
      </c>
      <c r="C78" t="s">
        <v>1329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x14ac:dyDescent="0.25">
      <c r="A79">
        <v>62</v>
      </c>
      <c r="B79" t="s">
        <v>1171</v>
      </c>
      <c r="C79" t="s">
        <v>1329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x14ac:dyDescent="0.25">
      <c r="A80">
        <v>64</v>
      </c>
      <c r="B80" t="s">
        <v>1173</v>
      </c>
      <c r="C80" t="s">
        <v>1329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x14ac:dyDescent="0.25">
      <c r="A81">
        <v>65</v>
      </c>
      <c r="B81" t="s">
        <v>1174</v>
      </c>
      <c r="C81" t="s">
        <v>1329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x14ac:dyDescent="0.25">
      <c r="A82">
        <v>66</v>
      </c>
      <c r="B82" t="s">
        <v>1175</v>
      </c>
      <c r="C82" t="s">
        <v>1329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x14ac:dyDescent="0.25">
      <c r="A83">
        <v>67</v>
      </c>
      <c r="B83" t="s">
        <v>1176</v>
      </c>
      <c r="C83" t="s">
        <v>1329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x14ac:dyDescent="0.25">
      <c r="A84">
        <v>69</v>
      </c>
      <c r="B84" t="s">
        <v>1178</v>
      </c>
      <c r="C84" t="s">
        <v>1329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x14ac:dyDescent="0.25">
      <c r="A85">
        <v>70</v>
      </c>
      <c r="B85" t="s">
        <v>1179</v>
      </c>
      <c r="C85" t="s">
        <v>1329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x14ac:dyDescent="0.25">
      <c r="A86">
        <v>68</v>
      </c>
      <c r="B86" t="s">
        <v>1177</v>
      </c>
      <c r="C86" t="s">
        <v>1329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x14ac:dyDescent="0.25">
      <c r="A87">
        <v>71</v>
      </c>
      <c r="B87" t="s">
        <v>1180</v>
      </c>
      <c r="C87" t="s">
        <v>1329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x14ac:dyDescent="0.25">
      <c r="A88">
        <v>72</v>
      </c>
      <c r="B88" t="s">
        <v>1181</v>
      </c>
      <c r="C88" t="s">
        <v>1329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x14ac:dyDescent="0.25">
      <c r="A89">
        <v>73</v>
      </c>
      <c r="B89" t="s">
        <v>1182</v>
      </c>
      <c r="C89" t="s">
        <v>1329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x14ac:dyDescent="0.25">
      <c r="A90">
        <v>74</v>
      </c>
      <c r="B90" t="s">
        <v>1183</v>
      </c>
      <c r="C90" t="s">
        <v>1329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x14ac:dyDescent="0.25">
      <c r="A91">
        <v>75</v>
      </c>
      <c r="B91" t="s">
        <v>1184</v>
      </c>
      <c r="C91" t="s">
        <v>1329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x14ac:dyDescent="0.25">
      <c r="A92">
        <v>76</v>
      </c>
      <c r="B92" t="s">
        <v>1185</v>
      </c>
      <c r="C92" t="s">
        <v>1330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x14ac:dyDescent="0.25">
      <c r="A93">
        <v>188</v>
      </c>
      <c r="B93" t="s">
        <v>1291</v>
      </c>
      <c r="C93" t="s">
        <v>1348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x14ac:dyDescent="0.25">
      <c r="A94">
        <v>77</v>
      </c>
      <c r="B94" t="s">
        <v>1186</v>
      </c>
      <c r="C94" t="s">
        <v>1331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x14ac:dyDescent="0.25">
      <c r="A95">
        <v>78</v>
      </c>
      <c r="B95" t="s">
        <v>1187</v>
      </c>
      <c r="C95" t="s">
        <v>1331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x14ac:dyDescent="0.25">
      <c r="A96">
        <v>79</v>
      </c>
      <c r="B96" t="s">
        <v>1188</v>
      </c>
      <c r="C96" t="s">
        <v>1332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x14ac:dyDescent="0.25">
      <c r="A97">
        <v>80</v>
      </c>
      <c r="B97" t="s">
        <v>1189</v>
      </c>
      <c r="C97" t="s">
        <v>1332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x14ac:dyDescent="0.25">
      <c r="A98">
        <v>81</v>
      </c>
      <c r="B98" t="s">
        <v>1190</v>
      </c>
      <c r="C98" t="s">
        <v>1332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x14ac:dyDescent="0.25">
      <c r="A99">
        <v>226</v>
      </c>
      <c r="B99" t="s">
        <v>1308</v>
      </c>
      <c r="C99" t="s">
        <v>1332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x14ac:dyDescent="0.25">
      <c r="A100">
        <v>82</v>
      </c>
      <c r="B100" t="s">
        <v>1191</v>
      </c>
      <c r="C100" t="s">
        <v>1332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x14ac:dyDescent="0.25">
      <c r="A101">
        <v>83</v>
      </c>
      <c r="B101" t="s">
        <v>1192</v>
      </c>
      <c r="C101" t="s">
        <v>1332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x14ac:dyDescent="0.25">
      <c r="A102">
        <f>+A101+1</f>
        <v>84</v>
      </c>
      <c r="B102" t="s">
        <v>1323</v>
      </c>
      <c r="C102" t="s">
        <v>1332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x14ac:dyDescent="0.25">
      <c r="A103">
        <v>84</v>
      </c>
      <c r="B103" t="s">
        <v>1193</v>
      </c>
      <c r="C103" t="s">
        <v>1332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x14ac:dyDescent="0.25">
      <c r="A104">
        <v>85</v>
      </c>
      <c r="B104" t="s">
        <v>1194</v>
      </c>
      <c r="C104" t="s">
        <v>1332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x14ac:dyDescent="0.25">
      <c r="A105">
        <v>86</v>
      </c>
      <c r="B105" t="s">
        <v>1195</v>
      </c>
      <c r="C105" t="s">
        <v>1332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x14ac:dyDescent="0.25">
      <c r="A106">
        <v>227</v>
      </c>
      <c r="B106" t="s">
        <v>1309</v>
      </c>
      <c r="C106" t="s">
        <v>1332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x14ac:dyDescent="0.25">
      <c r="A107">
        <v>87</v>
      </c>
      <c r="B107" t="s">
        <v>1196</v>
      </c>
      <c r="C107" t="s">
        <v>1332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x14ac:dyDescent="0.25">
      <c r="A108">
        <v>88</v>
      </c>
      <c r="B108" t="s">
        <v>2201</v>
      </c>
      <c r="C108" t="s">
        <v>1332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x14ac:dyDescent="0.25">
      <c r="A109">
        <v>89</v>
      </c>
      <c r="B109" t="s">
        <v>1197</v>
      </c>
      <c r="C109" t="s">
        <v>1332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x14ac:dyDescent="0.25">
      <c r="A110">
        <v>90</v>
      </c>
      <c r="B110" t="s">
        <v>2190</v>
      </c>
      <c r="C110" t="s">
        <v>1332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x14ac:dyDescent="0.25">
      <c r="A111">
        <v>91</v>
      </c>
      <c r="B111" t="s">
        <v>1198</v>
      </c>
      <c r="C111" t="s">
        <v>1332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x14ac:dyDescent="0.25">
      <c r="A112">
        <v>92</v>
      </c>
      <c r="B112" t="s">
        <v>1199</v>
      </c>
      <c r="C112" t="s">
        <v>1333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x14ac:dyDescent="0.25">
      <c r="A113">
        <v>93</v>
      </c>
      <c r="B113" t="s">
        <v>1200</v>
      </c>
      <c r="C113" t="s">
        <v>1333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x14ac:dyDescent="0.25">
      <c r="A114">
        <v>228</v>
      </c>
      <c r="B114" t="s">
        <v>1310</v>
      </c>
      <c r="C114" t="s">
        <v>1334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x14ac:dyDescent="0.25">
      <c r="A115">
        <v>94</v>
      </c>
      <c r="B115" t="s">
        <v>1201</v>
      </c>
      <c r="C115" t="s">
        <v>1334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x14ac:dyDescent="0.25">
      <c r="A116">
        <v>95</v>
      </c>
      <c r="B116" t="s">
        <v>1202</v>
      </c>
      <c r="C116" t="s">
        <v>1334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x14ac:dyDescent="0.25">
      <c r="A117">
        <v>96</v>
      </c>
      <c r="B117" t="s">
        <v>1203</v>
      </c>
      <c r="C117" t="s">
        <v>1335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x14ac:dyDescent="0.25">
      <c r="A118">
        <v>97</v>
      </c>
      <c r="B118" t="s">
        <v>1204</v>
      </c>
      <c r="C118" t="s">
        <v>1335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x14ac:dyDescent="0.25">
      <c r="A119">
        <v>98</v>
      </c>
      <c r="B119" t="s">
        <v>1205</v>
      </c>
      <c r="C119" t="s">
        <v>1335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x14ac:dyDescent="0.25">
      <c r="A120">
        <f>+A119+1</f>
        <v>99</v>
      </c>
      <c r="B120" t="s">
        <v>1324</v>
      </c>
      <c r="C120" t="s">
        <v>1335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x14ac:dyDescent="0.25">
      <c r="A121">
        <v>99</v>
      </c>
      <c r="B121" t="s">
        <v>1206</v>
      </c>
      <c r="C121" t="s">
        <v>1335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x14ac:dyDescent="0.25">
      <c r="A122">
        <v>102</v>
      </c>
      <c r="B122" t="s">
        <v>1209</v>
      </c>
      <c r="C122" t="s">
        <v>1335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x14ac:dyDescent="0.25">
      <c r="A123">
        <v>100</v>
      </c>
      <c r="B123" t="s">
        <v>1207</v>
      </c>
      <c r="C123" t="s">
        <v>1335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x14ac:dyDescent="0.25">
      <c r="A124">
        <v>103</v>
      </c>
      <c r="B124" t="s">
        <v>1210</v>
      </c>
      <c r="C124" t="s">
        <v>1335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x14ac:dyDescent="0.25">
      <c r="A125">
        <v>101</v>
      </c>
      <c r="B125" t="s">
        <v>1208</v>
      </c>
      <c r="C125" t="s">
        <v>1335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x14ac:dyDescent="0.25">
      <c r="A126">
        <v>189</v>
      </c>
      <c r="B126" t="s">
        <v>1292</v>
      </c>
      <c r="C126" t="s">
        <v>1348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x14ac:dyDescent="0.25">
      <c r="A127">
        <v>191</v>
      </c>
      <c r="B127" t="s">
        <v>1293</v>
      </c>
      <c r="C127" t="s">
        <v>1348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x14ac:dyDescent="0.25">
      <c r="A128">
        <v>105</v>
      </c>
      <c r="B128" t="s">
        <v>1211</v>
      </c>
      <c r="C128" t="s">
        <v>1335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x14ac:dyDescent="0.25">
      <c r="A129">
        <v>106</v>
      </c>
      <c r="B129" t="s">
        <v>1212</v>
      </c>
      <c r="C129" t="s">
        <v>1335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x14ac:dyDescent="0.25">
      <c r="A130">
        <v>107</v>
      </c>
      <c r="B130" t="s">
        <v>1213</v>
      </c>
      <c r="C130" t="s">
        <v>1335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x14ac:dyDescent="0.25">
      <c r="A131">
        <v>108</v>
      </c>
      <c r="B131" t="s">
        <v>1214</v>
      </c>
      <c r="C131" t="s">
        <v>1081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x14ac:dyDescent="0.25">
      <c r="A132">
        <v>109</v>
      </c>
      <c r="B132" t="s">
        <v>1215</v>
      </c>
      <c r="C132" t="s">
        <v>1081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x14ac:dyDescent="0.25">
      <c r="A133">
        <v>110</v>
      </c>
      <c r="B133" t="s">
        <v>1216</v>
      </c>
      <c r="C133" t="s">
        <v>1081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x14ac:dyDescent="0.25">
      <c r="A134">
        <v>111</v>
      </c>
      <c r="B134" t="s">
        <v>1217</v>
      </c>
      <c r="C134" t="s">
        <v>1081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x14ac:dyDescent="0.25">
      <c r="A135">
        <v>112</v>
      </c>
      <c r="B135" t="s">
        <v>1218</v>
      </c>
      <c r="C135" t="s">
        <v>1081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x14ac:dyDescent="0.25">
      <c r="A136">
        <v>113</v>
      </c>
      <c r="B136" t="s">
        <v>1219</v>
      </c>
      <c r="C136" t="s">
        <v>1081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x14ac:dyDescent="0.25">
      <c r="A137">
        <v>114</v>
      </c>
      <c r="B137" t="s">
        <v>1220</v>
      </c>
      <c r="C137" t="s">
        <v>1081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x14ac:dyDescent="0.25">
      <c r="A138">
        <v>115</v>
      </c>
      <c r="B138" t="s">
        <v>1221</v>
      </c>
      <c r="C138" t="s">
        <v>1081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x14ac:dyDescent="0.25">
      <c r="A139">
        <f>+A138+1</f>
        <v>116</v>
      </c>
      <c r="B139" t="s">
        <v>1325</v>
      </c>
      <c r="C139" t="s">
        <v>1081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x14ac:dyDescent="0.25">
      <c r="A140">
        <v>116</v>
      </c>
      <c r="B140" t="s">
        <v>1222</v>
      </c>
      <c r="C140" t="s">
        <v>1336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x14ac:dyDescent="0.25">
      <c r="A141">
        <v>117</v>
      </c>
      <c r="B141" t="s">
        <v>1223</v>
      </c>
      <c r="C141" t="s">
        <v>1081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x14ac:dyDescent="0.25">
      <c r="A142">
        <v>118</v>
      </c>
      <c r="B142" t="s">
        <v>1224</v>
      </c>
      <c r="C142" t="s">
        <v>1081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x14ac:dyDescent="0.25">
      <c r="A143">
        <v>119</v>
      </c>
      <c r="B143" t="s">
        <v>1225</v>
      </c>
      <c r="C143" t="s">
        <v>1081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x14ac:dyDescent="0.25">
      <c r="A144">
        <v>229</v>
      </c>
      <c r="B144" t="s">
        <v>1311</v>
      </c>
      <c r="C144" t="s">
        <v>1337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x14ac:dyDescent="0.25">
      <c r="A145">
        <v>120</v>
      </c>
      <c r="B145" t="s">
        <v>1226</v>
      </c>
      <c r="C145" t="s">
        <v>1337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x14ac:dyDescent="0.25">
      <c r="A146">
        <v>121</v>
      </c>
      <c r="B146" t="s">
        <v>1227</v>
      </c>
      <c r="C146" t="s">
        <v>1337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x14ac:dyDescent="0.25">
      <c r="A147">
        <v>122</v>
      </c>
      <c r="B147" t="s">
        <v>1228</v>
      </c>
      <c r="C147" t="s">
        <v>1337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x14ac:dyDescent="0.25">
      <c r="A148">
        <v>230</v>
      </c>
      <c r="B148" t="s">
        <v>1312</v>
      </c>
      <c r="C148" t="s">
        <v>1337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x14ac:dyDescent="0.25">
      <c r="A149">
        <v>231</v>
      </c>
      <c r="B149" t="s">
        <v>1313</v>
      </c>
      <c r="C149" t="s">
        <v>1337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x14ac:dyDescent="0.25">
      <c r="A150">
        <v>123</v>
      </c>
      <c r="B150" t="s">
        <v>1229</v>
      </c>
      <c r="C150" t="s">
        <v>1338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x14ac:dyDescent="0.25">
      <c r="A151">
        <v>124</v>
      </c>
      <c r="B151" t="s">
        <v>1230</v>
      </c>
      <c r="C151" t="s">
        <v>1338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x14ac:dyDescent="0.25">
      <c r="A152">
        <v>125</v>
      </c>
      <c r="B152" t="s">
        <v>1231</v>
      </c>
      <c r="C152" t="s">
        <v>1338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x14ac:dyDescent="0.25">
      <c r="A153">
        <v>126</v>
      </c>
      <c r="B153" t="s">
        <v>1232</v>
      </c>
      <c r="C153" t="s">
        <v>1338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x14ac:dyDescent="0.25">
      <c r="A154">
        <v>127</v>
      </c>
      <c r="B154" t="s">
        <v>1233</v>
      </c>
      <c r="C154" t="s">
        <v>1338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x14ac:dyDescent="0.25">
      <c r="A155">
        <v>232</v>
      </c>
      <c r="B155" t="s">
        <v>1314</v>
      </c>
      <c r="C155" t="s">
        <v>1338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x14ac:dyDescent="0.25">
      <c r="A156">
        <v>128</v>
      </c>
      <c r="B156" t="s">
        <v>1234</v>
      </c>
      <c r="C156" t="s">
        <v>1338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x14ac:dyDescent="0.25">
      <c r="A157">
        <v>129</v>
      </c>
      <c r="B157" t="s">
        <v>1235</v>
      </c>
      <c r="C157" t="s">
        <v>1338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x14ac:dyDescent="0.25">
      <c r="A158">
        <v>193</v>
      </c>
      <c r="B158" t="s">
        <v>1294</v>
      </c>
      <c r="C158" t="s">
        <v>1348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x14ac:dyDescent="0.25">
      <c r="A159">
        <v>130</v>
      </c>
      <c r="B159" t="s">
        <v>1236</v>
      </c>
      <c r="C159" t="s">
        <v>1339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x14ac:dyDescent="0.25">
      <c r="A160">
        <v>131</v>
      </c>
      <c r="B160" t="s">
        <v>1237</v>
      </c>
      <c r="C160" t="s">
        <v>1339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x14ac:dyDescent="0.25">
      <c r="A161">
        <v>194</v>
      </c>
      <c r="B161" t="s">
        <v>1295</v>
      </c>
      <c r="C161" t="s">
        <v>1348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x14ac:dyDescent="0.25">
      <c r="A162">
        <v>197</v>
      </c>
      <c r="B162" t="s">
        <v>1295</v>
      </c>
      <c r="C162" t="s">
        <v>1348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x14ac:dyDescent="0.25">
      <c r="A163">
        <v>200</v>
      </c>
      <c r="B163" t="s">
        <v>1296</v>
      </c>
      <c r="C163" t="s">
        <v>1348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x14ac:dyDescent="0.25">
      <c r="A164">
        <v>132</v>
      </c>
      <c r="B164" t="s">
        <v>1238</v>
      </c>
      <c r="C164" t="s">
        <v>1339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x14ac:dyDescent="0.25">
      <c r="A165">
        <v>133</v>
      </c>
      <c r="B165" t="s">
        <v>1239</v>
      </c>
      <c r="C165" t="s">
        <v>1339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x14ac:dyDescent="0.25">
      <c r="A166">
        <v>134</v>
      </c>
      <c r="B166" t="s">
        <v>1240</v>
      </c>
      <c r="C166" t="s">
        <v>1339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x14ac:dyDescent="0.25">
      <c r="A167">
        <v>135</v>
      </c>
      <c r="B167" t="s">
        <v>1241</v>
      </c>
      <c r="C167" t="s">
        <v>1339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x14ac:dyDescent="0.25">
      <c r="A168">
        <v>204</v>
      </c>
      <c r="B168" t="s">
        <v>2206</v>
      </c>
      <c r="C168" t="s">
        <v>1348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x14ac:dyDescent="0.25">
      <c r="A169">
        <v>205</v>
      </c>
      <c r="B169" t="s">
        <v>2191</v>
      </c>
      <c r="C169" t="s">
        <v>1348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x14ac:dyDescent="0.25">
      <c r="A170">
        <v>206</v>
      </c>
      <c r="B170" t="s">
        <v>2192</v>
      </c>
      <c r="C170" t="s">
        <v>1348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x14ac:dyDescent="0.25">
      <c r="A171">
        <v>136</v>
      </c>
      <c r="B171" t="s">
        <v>1242</v>
      </c>
      <c r="C171" t="s">
        <v>1340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x14ac:dyDescent="0.25">
      <c r="A172">
        <v>137</v>
      </c>
      <c r="B172" t="s">
        <v>1243</v>
      </c>
      <c r="C172" t="s">
        <v>1340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x14ac:dyDescent="0.25">
      <c r="A173">
        <v>138</v>
      </c>
      <c r="B173" t="s">
        <v>1244</v>
      </c>
      <c r="C173" t="s">
        <v>1340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x14ac:dyDescent="0.25">
      <c r="A174">
        <v>139</v>
      </c>
      <c r="B174" t="s">
        <v>1245</v>
      </c>
      <c r="C174" t="s">
        <v>1340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x14ac:dyDescent="0.25">
      <c r="A175">
        <v>140</v>
      </c>
      <c r="B175" t="s">
        <v>1246</v>
      </c>
      <c r="C175" t="s">
        <v>1340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x14ac:dyDescent="0.25">
      <c r="A176">
        <v>141</v>
      </c>
      <c r="B176" t="s">
        <v>1247</v>
      </c>
      <c r="C176" t="s">
        <v>1340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x14ac:dyDescent="0.25">
      <c r="A177">
        <v>142</v>
      </c>
      <c r="B177" t="s">
        <v>1248</v>
      </c>
      <c r="C177" t="s">
        <v>1341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x14ac:dyDescent="0.25">
      <c r="A178">
        <v>143</v>
      </c>
      <c r="B178" t="s">
        <v>1249</v>
      </c>
      <c r="C178" t="s">
        <v>1341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x14ac:dyDescent="0.25">
      <c r="A179">
        <v>208</v>
      </c>
      <c r="B179" t="s">
        <v>1297</v>
      </c>
      <c r="C179" t="s">
        <v>1348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x14ac:dyDescent="0.25">
      <c r="A180">
        <v>209</v>
      </c>
      <c r="B180" t="s">
        <v>1298</v>
      </c>
      <c r="C180" t="s">
        <v>1348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x14ac:dyDescent="0.25">
      <c r="A181">
        <v>210</v>
      </c>
      <c r="B181" t="s">
        <v>1299</v>
      </c>
      <c r="C181" t="s">
        <v>1348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x14ac:dyDescent="0.25">
      <c r="A182">
        <v>211</v>
      </c>
      <c r="B182" t="s">
        <v>1300</v>
      </c>
      <c r="C182" t="s">
        <v>1348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x14ac:dyDescent="0.25">
      <c r="A183">
        <v>212</v>
      </c>
      <c r="B183" t="s">
        <v>1301</v>
      </c>
      <c r="C183" t="s">
        <v>1348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x14ac:dyDescent="0.25">
      <c r="A184">
        <v>144</v>
      </c>
      <c r="B184" t="s">
        <v>1250</v>
      </c>
      <c r="C184" t="s">
        <v>1342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x14ac:dyDescent="0.25">
      <c r="A185">
        <v>214</v>
      </c>
      <c r="B185" t="s">
        <v>1069</v>
      </c>
      <c r="C185" t="s">
        <v>1348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x14ac:dyDescent="0.25">
      <c r="A186">
        <v>215</v>
      </c>
      <c r="B186" t="s">
        <v>1069</v>
      </c>
      <c r="C186" t="s">
        <v>1348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x14ac:dyDescent="0.25">
      <c r="A187">
        <v>216</v>
      </c>
      <c r="B187" t="s">
        <v>1069</v>
      </c>
      <c r="C187" t="s">
        <v>1348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x14ac:dyDescent="0.25">
      <c r="A188">
        <v>217</v>
      </c>
      <c r="B188" t="s">
        <v>1069</v>
      </c>
      <c r="C188" t="s">
        <v>1348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x14ac:dyDescent="0.25">
      <c r="A189">
        <v>218</v>
      </c>
      <c r="B189" t="s">
        <v>1069</v>
      </c>
      <c r="C189" t="s">
        <v>1348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x14ac:dyDescent="0.25">
      <c r="A190">
        <v>219</v>
      </c>
      <c r="B190" t="s">
        <v>1069</v>
      </c>
      <c r="C190" t="s">
        <v>1348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x14ac:dyDescent="0.25">
      <c r="A191">
        <v>145</v>
      </c>
      <c r="B191" t="s">
        <v>1251</v>
      </c>
      <c r="C191" t="s">
        <v>1342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x14ac:dyDescent="0.25">
      <c r="A192">
        <v>146</v>
      </c>
      <c r="B192" t="s">
        <v>1252</v>
      </c>
      <c r="C192" t="s">
        <v>1342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x14ac:dyDescent="0.25">
      <c r="A193">
        <v>147</v>
      </c>
      <c r="B193" t="s">
        <v>1253</v>
      </c>
      <c r="C193" t="s">
        <v>1342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x14ac:dyDescent="0.25">
      <c r="A194">
        <f>+A193+1</f>
        <v>148</v>
      </c>
      <c r="B194" t="s">
        <v>1315</v>
      </c>
      <c r="C194" t="s">
        <v>1342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x14ac:dyDescent="0.25">
      <c r="A195">
        <v>148</v>
      </c>
      <c r="B195" t="s">
        <v>1254</v>
      </c>
      <c r="C195" t="s">
        <v>1342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x14ac:dyDescent="0.25">
      <c r="A196">
        <f>+A195+1</f>
        <v>149</v>
      </c>
      <c r="B196" t="s">
        <v>1316</v>
      </c>
      <c r="C196" t="s">
        <v>1342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x14ac:dyDescent="0.25">
      <c r="A197">
        <v>149</v>
      </c>
      <c r="B197" t="s">
        <v>1255</v>
      </c>
      <c r="C197" t="s">
        <v>1342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x14ac:dyDescent="0.25">
      <c r="A198">
        <v>150</v>
      </c>
      <c r="B198" t="s">
        <v>1256</v>
      </c>
      <c r="C198" t="s">
        <v>1342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x14ac:dyDescent="0.25">
      <c r="A199">
        <f>+A198+1</f>
        <v>151</v>
      </c>
      <c r="B199" t="s">
        <v>1317</v>
      </c>
      <c r="C199" t="s">
        <v>1342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x14ac:dyDescent="0.25">
      <c r="A200">
        <v>151</v>
      </c>
      <c r="B200" t="s">
        <v>1257</v>
      </c>
      <c r="C200" t="s">
        <v>1342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x14ac:dyDescent="0.25">
      <c r="A201">
        <v>152</v>
      </c>
      <c r="B201" t="s">
        <v>1258</v>
      </c>
      <c r="C201" t="s">
        <v>1342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x14ac:dyDescent="0.25">
      <c r="A202">
        <v>153</v>
      </c>
      <c r="B202" t="s">
        <v>1259</v>
      </c>
      <c r="C202" t="s">
        <v>1342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x14ac:dyDescent="0.25">
      <c r="A203">
        <v>154</v>
      </c>
      <c r="B203" t="s">
        <v>1260</v>
      </c>
      <c r="C203" t="s">
        <v>1342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x14ac:dyDescent="0.25">
      <c r="A204">
        <v>155</v>
      </c>
      <c r="B204" t="s">
        <v>1261</v>
      </c>
      <c r="C204" t="s">
        <v>1342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x14ac:dyDescent="0.25">
      <c r="A205">
        <v>156</v>
      </c>
      <c r="B205" t="s">
        <v>1262</v>
      </c>
      <c r="C205" t="s">
        <v>1342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x14ac:dyDescent="0.25">
      <c r="A206">
        <f>+A205+1</f>
        <v>157</v>
      </c>
      <c r="B206" t="s">
        <v>1326</v>
      </c>
      <c r="C206" t="s">
        <v>1342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x14ac:dyDescent="0.25">
      <c r="A207">
        <v>157</v>
      </c>
      <c r="B207" t="s">
        <v>1263</v>
      </c>
      <c r="C207" t="s">
        <v>1342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x14ac:dyDescent="0.25">
      <c r="A208">
        <v>220</v>
      </c>
      <c r="B208" t="s">
        <v>1302</v>
      </c>
      <c r="C208" t="s">
        <v>1348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x14ac:dyDescent="0.25">
      <c r="A209">
        <v>158</v>
      </c>
      <c r="B209" t="s">
        <v>1264</v>
      </c>
      <c r="C209" t="s">
        <v>1343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x14ac:dyDescent="0.25">
      <c r="A210">
        <v>159</v>
      </c>
      <c r="B210" t="s">
        <v>1265</v>
      </c>
      <c r="C210" t="s">
        <v>1343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x14ac:dyDescent="0.25">
      <c r="A211">
        <f>+A210+1</f>
        <v>160</v>
      </c>
      <c r="B211" t="s">
        <v>1318</v>
      </c>
      <c r="C211" t="s">
        <v>1343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x14ac:dyDescent="0.25">
      <c r="A212">
        <v>160</v>
      </c>
      <c r="B212" t="s">
        <v>1266</v>
      </c>
      <c r="C212" t="s">
        <v>1343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x14ac:dyDescent="0.25">
      <c r="A213">
        <v>161</v>
      </c>
      <c r="B213" t="s">
        <v>1267</v>
      </c>
      <c r="C213" t="s">
        <v>1343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x14ac:dyDescent="0.25">
      <c r="A214">
        <v>163</v>
      </c>
      <c r="B214" t="s">
        <v>1269</v>
      </c>
      <c r="C214" t="s">
        <v>1344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x14ac:dyDescent="0.25">
      <c r="A215">
        <v>162</v>
      </c>
      <c r="B215" t="s">
        <v>1268</v>
      </c>
      <c r="C215" t="s">
        <v>1344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x14ac:dyDescent="0.25">
      <c r="A216">
        <v>164</v>
      </c>
      <c r="B216" t="s">
        <v>1270</v>
      </c>
      <c r="C216" t="s">
        <v>1344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x14ac:dyDescent="0.25">
      <c r="A217">
        <v>165</v>
      </c>
      <c r="B217" t="s">
        <v>1271</v>
      </c>
      <c r="C217" t="s">
        <v>1345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x14ac:dyDescent="0.25">
      <c r="A218">
        <v>166</v>
      </c>
      <c r="B218" t="s">
        <v>1272</v>
      </c>
      <c r="C218" t="s">
        <v>1345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x14ac:dyDescent="0.25">
      <c r="A219">
        <v>167</v>
      </c>
      <c r="B219" t="s">
        <v>1273</v>
      </c>
      <c r="C219" t="s">
        <v>1345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x14ac:dyDescent="0.25">
      <c r="A220">
        <v>168</v>
      </c>
      <c r="B220" t="s">
        <v>1274</v>
      </c>
      <c r="C220" t="s">
        <v>1345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x14ac:dyDescent="0.25">
      <c r="A221">
        <v>169</v>
      </c>
      <c r="B221" t="s">
        <v>1275</v>
      </c>
      <c r="C221" t="s">
        <v>1345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x14ac:dyDescent="0.25">
      <c r="A222">
        <v>170</v>
      </c>
      <c r="B222" t="s">
        <v>1276</v>
      </c>
      <c r="C222" t="s">
        <v>1345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x14ac:dyDescent="0.25">
      <c r="A223">
        <v>171</v>
      </c>
      <c r="B223" t="s">
        <v>1277</v>
      </c>
      <c r="C223" t="s">
        <v>1345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x14ac:dyDescent="0.25">
      <c r="A224">
        <v>172</v>
      </c>
      <c r="B224" t="s">
        <v>1278</v>
      </c>
      <c r="C224" t="s">
        <v>1345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x14ac:dyDescent="0.25">
      <c r="A225">
        <f>+A224+1</f>
        <v>173</v>
      </c>
      <c r="B225" t="s">
        <v>1319</v>
      </c>
      <c r="C225" t="s">
        <v>1112</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x14ac:dyDescent="0.25">
      <c r="A226">
        <f>+A225+1</f>
        <v>174</v>
      </c>
      <c r="B226" t="s">
        <v>1320</v>
      </c>
      <c r="C226" t="s">
        <v>1112</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x14ac:dyDescent="0.25">
      <c r="A227">
        <v>173</v>
      </c>
      <c r="B227" t="s">
        <v>1279</v>
      </c>
      <c r="C227" t="s">
        <v>1345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x14ac:dyDescent="0.25">
      <c r="A228">
        <v>175</v>
      </c>
      <c r="B228" t="s">
        <v>1281</v>
      </c>
      <c r="C228" t="s">
        <v>1346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x14ac:dyDescent="0.25">
      <c r="A229">
        <v>174</v>
      </c>
      <c r="B229" t="s">
        <v>1280</v>
      </c>
      <c r="C229" t="s">
        <v>1346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x14ac:dyDescent="0.25">
      <c r="A230">
        <v>176</v>
      </c>
      <c r="B230" t="s">
        <v>1282</v>
      </c>
      <c r="C230" t="s">
        <v>1346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x14ac:dyDescent="0.25">
      <c r="A231">
        <v>177</v>
      </c>
      <c r="B231" t="s">
        <v>1283</v>
      </c>
      <c r="C231" t="s">
        <v>1346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x14ac:dyDescent="0.25">
      <c r="A232">
        <v>178</v>
      </c>
      <c r="B232" t="s">
        <v>1284</v>
      </c>
      <c r="C232" t="s">
        <v>1347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B2" activePane="bottomRight" state="frozen"/>
      <selection pane="topRight" activeCell="B1" sqref="B1"/>
      <selection pane="bottomLeft" activeCell="A2" sqref="A2"/>
      <selection pane="bottomRight" activeCell="D13" sqref="D13"/>
    </sheetView>
  </sheetViews>
  <sheetFormatPr defaultRowHeight="15" x14ac:dyDescent="0.25"/>
  <cols>
    <col min="1" max="2" width="24.140625" customWidth="1"/>
    <col min="3" max="3" width="40.42578125" bestFit="1" customWidth="1"/>
    <col min="4" max="4" width="27.5703125" customWidth="1"/>
    <col min="5" max="5" width="22.7109375" customWidth="1"/>
    <col min="6" max="6" width="40.7109375" bestFit="1" customWidth="1"/>
    <col min="7" max="7" width="23.5703125" customWidth="1"/>
  </cols>
  <sheetData>
    <row r="1" spans="1:12" ht="36" x14ac:dyDescent="0.55000000000000004">
      <c r="A1" s="18"/>
      <c r="B1" s="102" t="str" cm="1">
        <f t="array" aca="1" ref="B1" ca="1">MID(CELL("filename", A1), FIND("]", CELL("filename", A1)) + 1, 255)</f>
        <v>Find bk2</v>
      </c>
      <c r="C1" s="102"/>
      <c r="D1" s="102"/>
      <c r="E1" s="102"/>
      <c r="F1" s="10" t="s">
        <v>746</v>
      </c>
      <c r="H1" t="s">
        <v>755</v>
      </c>
    </row>
    <row r="2" spans="1:12" x14ac:dyDescent="0.25">
      <c r="A2" s="10" t="s">
        <v>747</v>
      </c>
    </row>
    <row r="3" spans="1:12" x14ac:dyDescent="0.25">
      <c r="A3" s="10" t="s">
        <v>748</v>
      </c>
    </row>
    <row r="4" spans="1:12" x14ac:dyDescent="0.25">
      <c r="A4" s="10" t="s">
        <v>749</v>
      </c>
    </row>
    <row r="5" spans="1:12" x14ac:dyDescent="0.25">
      <c r="A5" s="10" t="s">
        <v>750</v>
      </c>
    </row>
    <row r="6" spans="1:12" x14ac:dyDescent="0.25">
      <c r="A6" s="10" t="s">
        <v>751</v>
      </c>
      <c r="D6" s="10" t="s">
        <v>758</v>
      </c>
    </row>
    <row r="7" spans="1:12" x14ac:dyDescent="0.25">
      <c r="D7" s="11" t="s">
        <v>2171</v>
      </c>
    </row>
    <row r="8" spans="1:12" x14ac:dyDescent="0.25">
      <c r="A8" s="10" t="s">
        <v>752</v>
      </c>
      <c r="G8" t="s">
        <v>2193</v>
      </c>
    </row>
    <row r="9" spans="1:12" x14ac:dyDescent="0.25">
      <c r="B9" t="s">
        <v>759</v>
      </c>
    </row>
    <row r="10" spans="1:12" x14ac:dyDescent="0.25">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x14ac:dyDescent="0.25">
      <c r="A11" t="s">
        <v>142</v>
      </c>
      <c r="B11" t="s">
        <v>753</v>
      </c>
      <c r="C11" t="s">
        <v>756</v>
      </c>
      <c r="D11" t="s">
        <v>1110</v>
      </c>
      <c r="E11" t="s">
        <v>1108</v>
      </c>
      <c r="F11" t="s">
        <v>1107</v>
      </c>
      <c r="G11" t="s">
        <v>1109</v>
      </c>
      <c r="H11" t="s">
        <v>278</v>
      </c>
      <c r="I11" t="s">
        <v>140</v>
      </c>
      <c r="J11" t="s">
        <v>141</v>
      </c>
      <c r="K11" t="s">
        <v>757</v>
      </c>
      <c r="L11" t="s">
        <v>739</v>
      </c>
    </row>
    <row r="12" spans="1:12" x14ac:dyDescent="0.25">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2160</v>
      </c>
      <c r="D12" t="str">
        <f>VLOOKUP(Table15[[#This Row],['#]],'data-Cantos'!A3:AP235,11, FALSE)</f>
        <v xml:space="preserve">Secuencia de Pascua - Himno lat. «Victimae paschall laudes» </v>
      </c>
      <c r="E12" t="s">
        <v>2172</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2173</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x14ac:dyDescent="0.25">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855</v>
      </c>
      <c r="D13" t="str">
        <f>VLOOKUP(Table15[[#This Row],['#]],'data-Cantos'!A3:AP235,11, FALSE)</f>
        <v>2ª Corintios 6,3ss</v>
      </c>
      <c r="E13" t="s">
        <v>106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760</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x14ac:dyDescent="0.25">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856</v>
      </c>
      <c r="D14" t="str">
        <f>VLOOKUP(Table15[[#This Row],['#]],'data-Cantos'!A3:AP235,11, FALSE)</f>
        <v>Salmo 123 (122)</v>
      </c>
      <c r="E14" t="s">
        <v>107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112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x14ac:dyDescent="0.25">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322</v>
      </c>
      <c r="D15" t="str">
        <f>VLOOKUP(Table15[[#This Row],['#]],'data-Cantos'!A3:AP235,11, FALSE)</f>
        <v>Salmo 142 (141)</v>
      </c>
      <c r="E15" t="s">
        <v>108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111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x14ac:dyDescent="0.25">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915</v>
      </c>
      <c r="D16" t="str">
        <f>VLOOKUP(Table15[[#This Row],['#]],'data-Cantos'!A3:AP235,11, FALSE)</f>
        <v>Salmo 25 (24)</v>
      </c>
      <c r="E16" t="s">
        <v>109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761</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x14ac:dyDescent="0.25">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916</v>
      </c>
      <c r="D17" t="str">
        <f>VLOOKUP(Table15[[#This Row],['#]],'data-Cantos'!A3:AP235,11, FALSE)</f>
        <v>Salmo 65 (64)</v>
      </c>
      <c r="E17" t="s">
        <v>110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113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x14ac:dyDescent="0.25">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328</v>
      </c>
      <c r="D18" t="str">
        <f>VLOOKUP(Table15[[#This Row],['#]],'data-Cantos'!A3:AP235,11, FALSE)</f>
        <v>Romanos 8,15–17</v>
      </c>
      <c r="E18" t="s">
        <v>114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762</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x14ac:dyDescent="0.25">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330</v>
      </c>
      <c r="D19" t="str">
        <f>VLOOKUP(Table15[[#This Row],['#]],'data-Cantos'!A3:AP235,11, FALSE)</f>
        <v>Génesis 18,1–5 – Teofanía de Mambré</v>
      </c>
      <c r="E19" t="s">
        <v>115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117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x14ac:dyDescent="0.25">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917</v>
      </c>
      <c r="D20" t="str">
        <f>VLOOKUP(Table15[[#This Row],['#]],'data-Cantos'!A3:AP235,11, FALSE)</f>
        <v>Salmo 100 (99)</v>
      </c>
      <c r="E20" t="s">
        <v>116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763</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x14ac:dyDescent="0.25">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338</v>
      </c>
      <c r="D21" t="str">
        <f>VLOOKUP(Table15[[#This Row],['#]],'data-Cantos'!A3:AP235,11, FALSE)</f>
        <v xml:space="preserve">Salmo 17 (16) </v>
      </c>
      <c r="E21" t="s">
        <v>121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118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x14ac:dyDescent="0.25">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340</v>
      </c>
      <c r="D22" t="str">
        <f>VLOOKUP(Table15[[#This Row],['#]],'data-Cantos'!A3:AP235,11, FALSE)</f>
        <v xml:space="preserve">Salmo 148 </v>
      </c>
      <c r="E22" t="s">
        <v>122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119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x14ac:dyDescent="0.25">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343</v>
      </c>
      <c r="D23" t="str">
        <f>VLOOKUP(Table15[[#This Row],['#]],'data-Cantos'!A3:AP235,11, FALSE)</f>
        <v>Villancico (Kiko Argüello)</v>
      </c>
      <c r="E23" t="s">
        <v>123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120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x14ac:dyDescent="0.25">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349</v>
      </c>
      <c r="D24" t="str">
        <f>VLOOKUP(Table15[[#This Row],['#]],'data-Cantos'!A3:AP235,11, FALSE)</f>
        <v>Salmo 150</v>
      </c>
      <c r="E24" t="s">
        <v>125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0</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x14ac:dyDescent="0.25">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352</v>
      </c>
      <c r="D25" t="str">
        <f>VLOOKUP(Table15[[#This Row],['#]],'data-Cantos'!A3:AP235,11, FALSE)</f>
        <v>Salmo 1.34 (1.33) - Melodía hebraica</v>
      </c>
      <c r="E25" t="s">
        <v>126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1</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x14ac:dyDescent="0.25">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354</v>
      </c>
      <c r="D26" t="str">
        <f>VLOOKUP(Table15[[#This Row],['#]],'data-Cantos'!A3:AP235,11, FALSE)</f>
        <v>Apocalipsis 19,6-9</v>
      </c>
      <c r="E26" t="s">
        <v>127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764</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x14ac:dyDescent="0.25">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857</v>
      </c>
      <c r="D27" t="str">
        <f>VLOOKUP(Table15[[#This Row],['#]],'data-Cantos'!A3:AP235,11, FALSE)</f>
        <v>Salmo 24 (23)</v>
      </c>
      <c r="E27" t="s">
        <v>129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765</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x14ac:dyDescent="0.25">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357</v>
      </c>
      <c r="D28" t="str">
        <f>VLOOKUP(Table15[[#This Row],['#]],'data-Cantos'!A3:AP235,11, FALSE)</f>
        <v xml:space="preserve">Apocalipsis 7,12-14 </v>
      </c>
      <c r="E28" t="s">
        <v>130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766</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x14ac:dyDescent="0.25">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359</v>
      </c>
      <c r="D29" t="str">
        <f>VLOOKUP(Table15[[#This Row],['#]],'data-Cantos'!A3:AP235,11, FALSE)</f>
        <v>Salmo 116 (114-115)</v>
      </c>
      <c r="E29" t="s">
        <v>131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2</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x14ac:dyDescent="0.25">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363</v>
      </c>
      <c r="D30" t="str">
        <f>VLOOKUP(Table15[[#This Row],['#]],'data-Cantos'!A3:AP235,11, FALSE)</f>
        <v>Gn 22,1-19 - Del Targum Neofiti sobre el sacrificio de Isaac</v>
      </c>
      <c r="E30" t="s">
        <v>132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3</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x14ac:dyDescent="0.25">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365</v>
      </c>
      <c r="D31" t="str">
        <f>VLOOKUP(Table15[[#This Row],['#]],'data-Cantos'!A3:AP235,11, FALSE)</f>
        <v>Ap 3,14-20</v>
      </c>
      <c r="E31" t="s">
        <v>133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767</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x14ac:dyDescent="0.25">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367</v>
      </c>
      <c r="D32" t="str">
        <f>VLOOKUP(Table15[[#This Row],['#]],'data-Cantos'!A3:AP235,11, FALSE)</f>
        <v>Lc 1,28ss</v>
      </c>
      <c r="E32" t="s">
        <v>135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768</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x14ac:dyDescent="0.25">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921</v>
      </c>
      <c r="D33" t="str">
        <f>VLOOKUP(Table15[[#This Row],['#]],'data-Cantos'!A3:AP235,11, FALSE)</f>
        <v xml:space="preserve">Lc 1,28ss - 1984 </v>
      </c>
      <c r="E33" t="s">
        <v>134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769</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x14ac:dyDescent="0.25">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858</v>
      </c>
      <c r="D34" t="str">
        <f>VLOOKUP(Table15[[#This Row],['#]],'data-Cantos'!A3:AP235,11, FALSE)</f>
        <v>Sal 137 (136)</v>
      </c>
      <c r="E34" t="s">
        <v>147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148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x14ac:dyDescent="0.25">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373</v>
      </c>
      <c r="D35" t="str">
        <f>VLOOKUP(Table15[[#This Row],['#]],'data-Cantos'!A3:AP235,11, FALSE)</f>
        <v>Nm 23,7-24</v>
      </c>
      <c r="E35" t="s">
        <v>136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770</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x14ac:dyDescent="0.25">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918</v>
      </c>
      <c r="D36" t="str">
        <f>VLOOKUP(Table15[[#This Row],['#]],'data-Cantos'!A3:AP235,11, FALSE)</f>
        <v>Sal 34 (33)</v>
      </c>
      <c r="E36" t="s">
        <v>137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4</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x14ac:dyDescent="0.25">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913</v>
      </c>
      <c r="D37" t="str">
        <f>VLOOKUP(Table15[[#This Row],['#]],'data-Cantos'!A3:AP235,11, FALSE)</f>
        <v>Sal 103 (102)</v>
      </c>
      <c r="E37" t="s">
        <v>138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5</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x14ac:dyDescent="0.25">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914</v>
      </c>
      <c r="D38" t="str">
        <f>VLOOKUP(Table15[[#This Row],['#]],'data-Cantos'!A3:AP235,11, FALSE)</f>
        <v>Lucas 1,42-45</v>
      </c>
      <c r="E38" t="s">
        <v>143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6</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x14ac:dyDescent="0.25">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383</v>
      </c>
      <c r="D39" t="str">
        <f>VLOOKUP(Table15[[#This Row],['#]],'data-Cantos'!A3:AP235,11, FALSE)</f>
        <v>Daniel 3,52-57</v>
      </c>
      <c r="E39" t="s">
        <v>144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771</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x14ac:dyDescent="0.25">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385</v>
      </c>
      <c r="D40" t="str">
        <f>VLOOKUP(Table15[[#This Row],['#]],'data-Cantos'!A3:AP235,11, FALSE)</f>
        <v>Efesios 1,3-13</v>
      </c>
      <c r="E40" t="s">
        <v>145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772</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x14ac:dyDescent="0.25">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859</v>
      </c>
      <c r="D41" t="str">
        <f>VLOOKUP(Table15[[#This Row],['#]],'data-Cantos'!A3:AP235,11, FALSE)</f>
        <v>Lucas 1,67-80</v>
      </c>
      <c r="E41" t="s">
        <v>146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773</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x14ac:dyDescent="0.25">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389</v>
      </c>
      <c r="D42" t="str">
        <f>VLOOKUP(Table15[[#This Row],['#]],'data-Cantos'!A3:AP235,11, FALSE)</f>
        <v>Salmo 67 (68) 2.4-7</v>
      </c>
      <c r="E42" t="s">
        <v>149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774</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x14ac:dyDescent="0.25">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391</v>
      </c>
      <c r="D43" t="str">
        <f>VLOOKUP(Table15[[#This Row],['#]],'data-Cantos'!A3:AP235,11, FALSE)</f>
        <v>Salmo 117 (116)</v>
      </c>
      <c r="E43" t="s">
        <v>150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7</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x14ac:dyDescent="0.25">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860</v>
      </c>
      <c r="D44" t="str">
        <f>VLOOKUP(Table15[[#This Row],['#]],'data-Cantos'!A3:AP235,11, FALSE)</f>
        <v>Daniel 3,57-58</v>
      </c>
      <c r="E44" t="s">
        <v>151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8</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x14ac:dyDescent="0.25">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861</v>
      </c>
      <c r="D45" t="str">
        <f>VLOOKUP(Table15[[#This Row],['#]],'data-Cantos'!A3:AP235,11, FALSE)</f>
        <v>Éxodo 15,1-18</v>
      </c>
      <c r="E45" t="s">
        <v>152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775</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x14ac:dyDescent="0.25">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862</v>
      </c>
      <c r="D46" t="str">
        <f>VLOOKUP(Table15[[#This Row],['#]],'data-Cantos'!A3:AP235,11, FALSE)</f>
        <v>2ª Corintios 5,14.15.17.21</v>
      </c>
      <c r="E46" t="s">
        <v>153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776</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x14ac:dyDescent="0.25">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863</v>
      </c>
      <c r="D47" t="str">
        <f>VLOOKUP(Table15[[#This Row],['#]],'data-Cantos'!A3:AP235,11, FALSE)</f>
        <v>(Rabindranath Tagore)*</v>
      </c>
      <c r="E47" t="s">
        <v>154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9</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x14ac:dyDescent="0.25">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864</v>
      </c>
      <c r="D48" t="str">
        <f>VLOOKUP(Table15[[#This Row],['#]],'data-Cantos'!A3:AP235,11, FALSE)</f>
        <v>1ª Corintios 4,9-13</v>
      </c>
      <c r="E48" t="s">
        <v>155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777</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x14ac:dyDescent="0.25">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409</v>
      </c>
      <c r="D49" t="str">
        <f>VLOOKUP(Table15[[#This Row],['#]],'data-Cantos'!A3:AP235,11, FALSE)</f>
        <v>Salmo 133 (132)</v>
      </c>
      <c r="E49" t="s">
        <v>156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10</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x14ac:dyDescent="0.25">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411</v>
      </c>
      <c r="D50" t="str">
        <f>VLOOKUP(Table15[[#This Row],['#]],'data-Cantos'!A3:AP235,11, FALSE)</f>
        <v>Salmo 42-43 (41-42)</v>
      </c>
      <c r="E50" t="s">
        <v>157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778</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x14ac:dyDescent="0.25">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415</v>
      </c>
      <c r="D51" t="str">
        <f>VLOOKUP(Table15[[#This Row],['#]],'data-Cantos'!A3:AP235,11, FALSE)</f>
        <v>Kontáklon (Romano el Meloda)</v>
      </c>
      <c r="E51" t="s">
        <v>158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779</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x14ac:dyDescent="0.25">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416</v>
      </c>
      <c r="D52" t="str">
        <f>VLOOKUP(Table15[[#This Row],['#]],'data-Cantos'!A3:AP235,11, FALSE)</f>
        <v xml:space="preserve">Isaías 40,1-11 - Melodía hebraica </v>
      </c>
      <c r="E52" t="s">
        <v>160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11</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x14ac:dyDescent="0.25">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865</v>
      </c>
      <c r="D53" t="str">
        <f>VLOOKUP(Table15[[#This Row],['#]],'data-Cantos'!A3:AP235,11, FALSE)</f>
        <v>Himno - Juan 8,12; 14,6</v>
      </c>
      <c r="E53" t="s">
        <v>161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12</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x14ac:dyDescent="0.25">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426</v>
      </c>
      <c r="D54" t="str">
        <f>VLOOKUP(Table15[[#This Row],['#]],'data-Cantos'!A3:AP235,11, FALSE)</f>
        <v>Salmo 126 (125)</v>
      </c>
      <c r="E54" t="s">
        <v>162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13</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x14ac:dyDescent="0.25">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866</v>
      </c>
      <c r="D55" t="str">
        <f>VLOOKUP(Table15[[#This Row],['#]],'data-Cantos'!A3:AP235,11, FALSE)</f>
        <v>Salmo 114 (113)</v>
      </c>
      <c r="E55" t="s">
        <v>163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780</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x14ac:dyDescent="0.25">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430</v>
      </c>
      <c r="D56" t="str">
        <f>VLOOKUP(Table15[[#This Row],['#]],'data-Cantos'!A3:AP235,11, FALSE)</f>
        <v>De la Hagadá de Pésaj hebrea</v>
      </c>
      <c r="E56" t="s">
        <v>164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2174</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x14ac:dyDescent="0.25">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867</v>
      </c>
      <c r="D57" t="str">
        <f>VLOOKUP(Table15[[#This Row],['#]],'data-Cantos'!A3:AP235,11, FALSE)</f>
        <v>Salmo 130 (129)</v>
      </c>
      <c r="E57" t="s">
        <v>165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14</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x14ac:dyDescent="0.25">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436</v>
      </c>
      <c r="D58" t="str">
        <f>VLOOKUP(Table15[[#This Row],['#]],'data-Cantos'!A3:AP235,11, FALSE)</f>
        <v>Isaías 35,4ss</v>
      </c>
      <c r="E58" t="s">
        <v>166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781</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x14ac:dyDescent="0.25">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868</v>
      </c>
      <c r="D59" t="str">
        <f>VLOOKUP(Table15[[#This Row],['#]],'data-Cantos'!A3:AP235,11, FALSE)</f>
        <v>Salmo 138 (137)</v>
      </c>
      <c r="E59" t="s">
        <v>167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15</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x14ac:dyDescent="0.25">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869</v>
      </c>
      <c r="D60" t="str">
        <f>VLOOKUP(Table15[[#This Row],['#]],'data-Cantos'!A3:AP235,11, FALSE)</f>
        <v>Juan 8,52</v>
      </c>
      <c r="E60" t="s">
        <v>168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16</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x14ac:dyDescent="0.25">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442</v>
      </c>
      <c r="D61" t="str">
        <f>VLOOKUP(Table15[[#This Row],['#]],'data-Cantos'!A3:AP235,11, FALSE)</f>
        <v>Salmo 110 (109)</v>
      </c>
      <c r="E61" t="s">
        <v>169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17</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x14ac:dyDescent="0.25">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444</v>
      </c>
      <c r="D62" t="str">
        <f>VLOOKUP(Table15[[#This Row],['#]],'data-Cantos'!A3:AP235,11, FALSE)</f>
        <v>Salmo 1</v>
      </c>
      <c r="E62" t="s">
        <v>170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18</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x14ac:dyDescent="0.25">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446</v>
      </c>
      <c r="D63" t="str">
        <f>VLOOKUP(Table15[[#This Row],['#]],'data-Cantos'!A3:AP235,11, FALSE)</f>
        <v>Apocalipsis 19,11-20</v>
      </c>
      <c r="E63" t="s">
        <v>171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782</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x14ac:dyDescent="0.25">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919</v>
      </c>
      <c r="D64" t="str">
        <f>VLOOKUP(Table15[[#This Row],['#]],'data-Cantos'!A3:AP235,11, FALSE)</f>
        <v>Lucas 4,18 – Isaías 61,1-3</v>
      </c>
      <c r="E64" t="s">
        <v>172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19</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x14ac:dyDescent="0.25">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450</v>
      </c>
      <c r="D65" t="str">
        <f>VLOOKUP(Table15[[#This Row],['#]],'data-Cantos'!A3:AP235,11, FALSE)</f>
        <v>Cantar de los Cantares 1,2-8</v>
      </c>
      <c r="E65" t="s">
        <v>173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20</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x14ac:dyDescent="0.25">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870</v>
      </c>
      <c r="D66" t="str">
        <f>VLOOKUP(Table15[[#This Row],['#]],'data-Cantos'!A3:AP235,11, FALSE)</f>
        <v>Isaías 63,1-6</v>
      </c>
      <c r="E66" t="s">
        <v>174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21</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x14ac:dyDescent="0.25">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871</v>
      </c>
      <c r="D67" t="str">
        <f>VLOOKUP(Table15[[#This Row],['#]],'data-Cantos'!A3:AP235,11, FALSE)</f>
        <v>Comentario al Apocalipsis (Victorino de Pettau)</v>
      </c>
      <c r="E67" t="s">
        <v>175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22</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x14ac:dyDescent="0.25">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458</v>
      </c>
      <c r="D68" t="str">
        <f>VLOOKUP(Table15[[#This Row],['#]],'data-Cantos'!A3:AP235,11, FALSE)</f>
        <v>Salmo 14 (13)</v>
      </c>
      <c r="E68" t="s">
        <v>176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783</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x14ac:dyDescent="0.25">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460</v>
      </c>
      <c r="D69" t="str">
        <f>VLOOKUP(Table15[[#This Row],['#]],'data-Cantos'!A3:AP235,11, FALSE)</f>
        <v>Isaías 9,1-5</v>
      </c>
      <c r="E69" t="s">
        <v>177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784</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x14ac:dyDescent="0.25">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464</v>
      </c>
      <c r="D70" t="str">
        <f>VLOOKUP(Table15[[#This Row],['#]],'data-Cantos'!A3:AP235,11, FALSE)</f>
        <v>Salmo 68 (67)</v>
      </c>
      <c r="E70" t="s">
        <v>178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785</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x14ac:dyDescent="0.25">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466</v>
      </c>
      <c r="D71" t="str">
        <f>VLOOKUP(Table15[[#This Row],['#]],'data-Cantos'!A3:AP235,11, FALSE)</f>
        <v>Salmo 23 (22)</v>
      </c>
      <c r="E71" t="s">
        <v>179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23</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x14ac:dyDescent="0.25">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468</v>
      </c>
      <c r="D72" t="str">
        <f>VLOOKUP(Table15[[#This Row],['#]],'data-Cantos'!A3:AP235,11, FALSE)</f>
        <v>Isaías 50,4-10  - Tercer canto del Siervo de Yahveh</v>
      </c>
      <c r="E72" t="s">
        <v>180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786</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x14ac:dyDescent="0.25">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872</v>
      </c>
      <c r="D73" t="str">
        <f>VLOOKUP(Table15[[#This Row],['#]],'data-Cantos'!A3:AP235,11, FALSE)</f>
        <v>Salmo 22 (21)</v>
      </c>
      <c r="E73" t="s">
        <v>181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787</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x14ac:dyDescent="0.25">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873</v>
      </c>
      <c r="D74" t="str">
        <f>VLOOKUP(Table15[[#This Row],['#]],'data-Cantos'!A3:AP235,11, FALSE)</f>
        <v>Lucas 8,42b-48</v>
      </c>
      <c r="E74" t="s">
        <v>182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788</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x14ac:dyDescent="0.25">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874</v>
      </c>
      <c r="D75" t="str">
        <f>VLOOKUP(Table15[[#This Row],['#]],'data-Cantos'!A3:AP235,11, FALSE)</f>
        <v>Subida al Monte Carmelo – San Juan de la Cruz</v>
      </c>
      <c r="E75" t="s">
        <v>183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24</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x14ac:dyDescent="0.25">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476</v>
      </c>
      <c r="D76" t="str">
        <f>VLOOKUP(Table15[[#This Row],['#]],'data-Cantos'!A3:AP235,11, FALSE)</f>
        <v>Apocalipsis 5,9ss</v>
      </c>
      <c r="E76" t="s">
        <v>184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789</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x14ac:dyDescent="0.25">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477</v>
      </c>
      <c r="D77" t="str">
        <f>VLOOKUP(Table15[[#This Row],['#]],'data-Cantos'!A3:AP235,11, FALSE)</f>
        <v xml:space="preserve">Salmo 45 (44) </v>
      </c>
      <c r="E77" t="s">
        <v>186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25</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x14ac:dyDescent="0.25">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479</v>
      </c>
      <c r="D78" t="str">
        <f>VLOOKUP(Table15[[#This Row],['#]],'data-Cantos'!A3:AP235,11, FALSE)</f>
        <v xml:space="preserve">Himno al Espíritu Santo (Kiko Argüello) </v>
      </c>
      <c r="E78" t="s">
        <v>187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790</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x14ac:dyDescent="0.25">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875</v>
      </c>
      <c r="D79" t="str">
        <f>VLOOKUP(Table15[[#This Row],['#]],'data-Cantos'!A3:AP235,11, FALSE)</f>
        <v>Salmo 27 (26)</v>
      </c>
      <c r="E79" t="s">
        <v>188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26</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x14ac:dyDescent="0.25">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876</v>
      </c>
      <c r="D80" t="str">
        <f>VLOOKUP(Table15[[#This Row],['#]],'data-Cantos'!A3:AP235,11, FALSE)</f>
        <v>Isaias 49,1-16 - Segundo canto de Siervo de Yahveh</v>
      </c>
      <c r="E80" t="s">
        <v>189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27</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x14ac:dyDescent="0.25">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920</v>
      </c>
      <c r="D81" t="str">
        <f>VLOOKUP(Table15[[#This Row],['#]],'data-Cantos'!A3:AP235,11, FALSE)</f>
        <v>Sal 118 (117)</v>
      </c>
      <c r="E81" t="s">
        <v>190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28</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x14ac:dyDescent="0.25">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877</v>
      </c>
      <c r="D82" t="str">
        <f>VLOOKUP(Table15[[#This Row],['#]],'data-Cantos'!A3:AP235,11, FALSE)</f>
        <v>Jn 15,12ss</v>
      </c>
      <c r="E82" t="s">
        <v>191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29</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x14ac:dyDescent="0.25">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878</v>
      </c>
      <c r="D83" t="str">
        <f>VLOOKUP(Table15[[#This Row],['#]],'data-Cantos'!A3:AP235,11, FALSE)</f>
        <v>Melodía hebraica</v>
      </c>
      <c r="E83" t="s">
        <v>193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30</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x14ac:dyDescent="0.25">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879</v>
      </c>
      <c r="D84" t="str">
        <f>VLOOKUP(Table15[[#This Row],['#]],'data-Cantos'!A3:AP235,11, FALSE)</f>
        <v>Oda XXVII de Salomón</v>
      </c>
      <c r="E84" t="s">
        <v>195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31</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x14ac:dyDescent="0.25">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490</v>
      </c>
      <c r="D85" t="str">
        <f>VLOOKUP(Table15[[#This Row],['#]],'data-Cantos'!A3:AP235,11, FALSE)</f>
        <v>Sal 33 (32)</v>
      </c>
      <c r="E85" t="s">
        <v>197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32</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x14ac:dyDescent="0.25">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880</v>
      </c>
      <c r="D86" t="str">
        <f>VLOOKUP(Table15[[#This Row],['#]],'data-Cantos'!A3:AP235,11, FALSE)</f>
        <v>Sal 128 (127)</v>
      </c>
      <c r="E86" t="s">
        <v>198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791</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x14ac:dyDescent="0.25">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495</v>
      </c>
      <c r="D87" t="str">
        <f>VLOOKUP(Table15[[#This Row],['#]],'data-Cantos'!A3:AP235,11, FALSE)</f>
        <v>Sal 136 (135) - Melodía hebraica</v>
      </c>
      <c r="E87" t="s">
        <v>200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792</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x14ac:dyDescent="0.25">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496</v>
      </c>
      <c r="D88" t="str">
        <f>VLOOKUP(Table15[[#This Row],['#]],'data-Cantos'!A3:AP235,11, FALSE)</f>
        <v>Isaías 12,1ss</v>
      </c>
      <c r="E88" t="s">
        <v>202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793</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x14ac:dyDescent="0.25">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498</v>
      </c>
      <c r="D89" t="str">
        <f>VLOOKUP(Table15[[#This Row],['#]],'data-Cantos'!A3:AP235,11, FALSE)</f>
        <v>Himno procesional eucarístico (Kiko Argüello)</v>
      </c>
      <c r="E89" t="s">
        <v>203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33</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x14ac:dyDescent="0.25">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500</v>
      </c>
      <c r="D90" t="str">
        <f>VLOOKUP(Table15[[#This Row],['#]],'data-Cantos'!A3:AP235,11, FALSE)</f>
        <v>Sal 13 (12)</v>
      </c>
      <c r="E90" t="s">
        <v>204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34</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x14ac:dyDescent="0.25">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501</v>
      </c>
      <c r="D91" t="str">
        <f>VLOOKUP(Table15[[#This Row],['#]],'data-Cantos'!A3:AP235,11, FALSE)</f>
        <v>Isaías 42,1-4; Mateo 12,18-21 - Primer canto de Siervo de Yahveh</v>
      </c>
      <c r="E91" t="s">
        <v>206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35</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x14ac:dyDescent="0.25">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505</v>
      </c>
      <c r="D92" t="str">
        <f>VLOOKUP(Table15[[#This Row],['#]],'data-Cantos'!A3:AP235,11, FALSE)</f>
        <v>Apocalipsis 22,12-16</v>
      </c>
      <c r="E92" t="s">
        <v>207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36</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x14ac:dyDescent="0.25">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507</v>
      </c>
      <c r="D93" t="str">
        <f>VLOOKUP(Table15[[#This Row],['#]],'data-Cantos'!A3:AP235,11, FALSE)</f>
        <v>Salmo 40 (39)</v>
      </c>
      <c r="E93" t="s">
        <v>208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794</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x14ac:dyDescent="0.25">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881</v>
      </c>
      <c r="D94" t="str">
        <f>VLOOKUP(Table15[[#This Row],['#]],'data-Cantos'!A3:AP235,11, FALSE)</f>
        <v>Lucas 23,28-46</v>
      </c>
      <c r="E94" t="s">
        <v>209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37</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x14ac:dyDescent="0.25">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882</v>
      </c>
      <c r="D95" t="str">
        <f>VLOOKUP(Table15[[#This Row],['#]],'data-Cantos'!A3:AP235,11, FALSE)</f>
        <v>Himno vespertino (San Gregorio Nacianceno)</v>
      </c>
      <c r="E95" t="s">
        <v>210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795</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x14ac:dyDescent="0.25">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514</v>
      </c>
      <c r="D96" t="str">
        <f>VLOOKUP(Table15[[#This Row],['#]],'data-Cantos'!A3:AP235,11, FALSE)</f>
        <v>1 Corintios 13,1-7</v>
      </c>
      <c r="E96" t="s">
        <v>212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796</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x14ac:dyDescent="0.25">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518</v>
      </c>
      <c r="D97" t="str">
        <f>VLOOKUP(Table15[[#This Row],['#]],'data-Cantos'!A3:AP235,11, FALSE)</f>
        <v>Filipenses 2,1-11</v>
      </c>
      <c r="E97" t="s">
        <v>213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797</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x14ac:dyDescent="0.25">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520</v>
      </c>
      <c r="D98" t="str">
        <f>VLOOKUP(Table15[[#This Row],['#]],'data-Cantos'!A3:AP235,11, FALSE)</f>
        <v>Himno lat. «Vox clara ecce Intonat»</v>
      </c>
      <c r="E98" t="s">
        <v>2199</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2200</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x14ac:dyDescent="0.25">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883</v>
      </c>
      <c r="D99" t="str">
        <f>VLOOKUP(Table15[[#This Row],['#]],'data-Cantos'!A3:AP235,11, FALSE)</f>
        <v xml:space="preserve">Himno de Laudes del tiempo Pascual, de la Ascensión a Pentecostés  / Himno de la liturgia de las horas </v>
      </c>
      <c r="E99" t="s">
        <v>214</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798</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x14ac:dyDescent="0.25">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524</v>
      </c>
      <c r="D100" t="str">
        <f>VLOOKUP(Table15[[#This Row],['#]],'data-Cantos'!A3:AP235,11, FALSE)</f>
        <v>Himno lat. «Aurora lucis rutiiat»</v>
      </c>
      <c r="E100" t="s">
        <v>2175</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2176</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x14ac:dyDescent="0.25">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526</v>
      </c>
      <c r="D101" t="str">
        <f>VLOOKUP(Table15[[#This Row],['#]],'data-Cantos'!A3:AP235,11, FALSE)</f>
        <v>Cantar de los Cantares 8,10-14</v>
      </c>
      <c r="E101" t="s">
        <v>215</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38</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x14ac:dyDescent="0.25">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528</v>
      </c>
      <c r="D102" t="str">
        <f>VLOOKUP(Table15[[#This Row],['#]],'data-Cantos'!A3:AP235,11, FALSE)</f>
        <v>Mateo 28,10.16-20</v>
      </c>
      <c r="E102" t="s">
        <v>216</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39</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x14ac:dyDescent="0.25">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530</v>
      </c>
      <c r="D103" t="str">
        <f>VLOOKUP(Table15[[#This Row],['#]],'data-Cantos'!A3:AP235,11, FALSE)</f>
        <v>Adoración de la santa Cruz el Viernes santo</v>
      </c>
      <c r="E103" t="s">
        <v>217</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40</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x14ac:dyDescent="0.25">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533</v>
      </c>
      <c r="D104" t="str">
        <f>VLOOKUP(Table15[[#This Row],['#]],'data-Cantos'!A3:AP235,11, FALSE)</f>
        <v>Tobias 13,11-17</v>
      </c>
      <c r="E104" t="s">
        <v>219</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41</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x14ac:dyDescent="0.25">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535</v>
      </c>
      <c r="D105" t="str">
        <f>VLOOKUP(Table15[[#This Row],['#]],'data-Cantos'!A3:AP235,11, FALSE)</f>
        <v xml:space="preserve">Mateo 9,35ss; 10 </v>
      </c>
      <c r="E105" t="s">
        <v>220</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799</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x14ac:dyDescent="0.25">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537</v>
      </c>
      <c r="D106" t="str">
        <f>VLOOKUP(Table15[[#This Row],['#]],'data-Cantos'!A3:AP235,11, FALSE)</f>
        <v>Mateo 1,18s; 2,13s.18</v>
      </c>
      <c r="E106" t="s">
        <v>221</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854</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x14ac:dyDescent="0.25">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539</v>
      </c>
      <c r="D107" t="str">
        <f>VLOOKUP(Table15[[#This Row],['#]],'data-Cantos'!A3:AP235,11, FALSE)</f>
        <v>Ezequiel 21,14-22</v>
      </c>
      <c r="E107" t="s">
        <v>222</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800</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x14ac:dyDescent="0.25">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541</v>
      </c>
      <c r="D108" t="str">
        <f>VLOOKUP(Table15[[#This Row],['#]],'data-Cantos'!A3:AP235,11, FALSE)</f>
        <v>Espiritual negro «Go down, Moses»</v>
      </c>
      <c r="E108" t="s">
        <v>223</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42</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x14ac:dyDescent="0.25">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884</v>
      </c>
      <c r="D109" t="str">
        <f>VLOOKUP(Table15[[#This Row],['#]],'data-Cantos'!A3:AP235,11, FALSE)</f>
        <v>Himno lat. «Salve Regina»</v>
      </c>
      <c r="E109" t="s">
        <v>225</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801</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x14ac:dyDescent="0.25">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545</v>
      </c>
      <c r="D110" t="str">
        <f>VLOOKUP(Table15[[#This Row],['#]],'data-Cantos'!A3:AP235,11, FALSE)</f>
        <v>Juan 4,31-38</v>
      </c>
      <c r="E110" t="s">
        <v>227</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43</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x14ac:dyDescent="0.25">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547</v>
      </c>
      <c r="D111" t="str">
        <f>VLOOKUP(Table15[[#This Row],['#]],'data-Cantos'!A3:AP235,11, FALSE)</f>
        <v>Cantar de los Cantares 2,8-17</v>
      </c>
      <c r="E111" t="s">
        <v>228</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44</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x14ac:dyDescent="0.25">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549</v>
      </c>
      <c r="D112" t="str">
        <f>VLOOKUP(Table15[[#This Row],['#]],'data-Cantos'!A3:AP235,11, FALSE)</f>
        <v>cf Efesios 6,11.ss</v>
      </c>
      <c r="E112" t="s">
        <v>229</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802</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x14ac:dyDescent="0.25">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885</v>
      </c>
      <c r="D113" t="str">
        <f>VLOOKUP(Table15[[#This Row],['#]],'data-Cantos'!A3:AP235,11, FALSE)</f>
        <v xml:space="preserve">Secuencia del Corpus Christi (Santo Tomas de Aquino) </v>
      </c>
      <c r="E113" t="s">
        <v>230</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2177</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x14ac:dyDescent="0.25">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558</v>
      </c>
      <c r="D114" t="str">
        <f>VLOOKUP(Table15[[#This Row],['#]],'data-Cantos'!A3:AP235,11, FALSE)</f>
        <v>Sal 121 (120)</v>
      </c>
      <c r="E114" t="s">
        <v>231</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2159</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x14ac:dyDescent="0.25">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559</v>
      </c>
      <c r="D115" t="str">
        <f>VLOOKUP(Table15[[#This Row],['#]],'data-Cantos'!A3:AP235,11, FALSE)</f>
        <v>Sal 119 (118)</v>
      </c>
      <c r="E115" t="s">
        <v>233</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45</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x14ac:dyDescent="0.25">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560</v>
      </c>
      <c r="D116" t="str">
        <f>VLOOKUP(Table15[[#This Row],['#]],'data-Cantos'!A3:AP235,11, FALSE)</f>
        <v>Filipenses 1,23</v>
      </c>
      <c r="E116" t="s">
        <v>235</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46</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x14ac:dyDescent="0.25">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562</v>
      </c>
      <c r="D117" t="str">
        <f>VLOOKUP(Table15[[#This Row],['#]],'data-Cantos'!A3:AP235,11, FALSE)</f>
        <v>Lucas 1,46-55</v>
      </c>
      <c r="E117" t="s">
        <v>236</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803</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x14ac:dyDescent="0.25">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566</v>
      </c>
      <c r="D118" t="str">
        <f>VLOOKUP(Table15[[#This Row],['#]],'data-Cantos'!A3:AP235,11, FALSE)</f>
        <v>Juan 2,1–11 – Las Bodas de Caná</v>
      </c>
      <c r="E118" t="s">
        <v>237</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47</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x14ac:dyDescent="0.25">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886</v>
      </c>
      <c r="D119" t="str">
        <f>VLOOKUP(Table15[[#This Row],['#]],'data-Cantos'!A3:AP235,11, FALSE)</f>
        <v xml:space="preserve">Himno a la Virgen de Jasna Göra, Częstochowa Polonia (Kiko Argüello) </v>
      </c>
      <c r="E119" t="s">
        <v>238</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48</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x14ac:dyDescent="0.25">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887</v>
      </c>
      <c r="D120" t="str">
        <f>VLOOKUP(Table15[[#This Row],['#]],'data-Cantos'!A3:AP235,11, FALSE)</f>
        <v>Juan 19,26-34</v>
      </c>
      <c r="E120" t="s">
        <v>239</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49</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x14ac:dyDescent="0.25">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570</v>
      </c>
      <c r="D121" t="str">
        <f>VLOOKUP(Table15[[#This Row],['#]],'data-Cantos'!A3:AP235,11, FALSE)</f>
        <v>Himno a la Virgen del Tercer Milenio (Kiko Argüello)</v>
      </c>
      <c r="E121" t="s">
        <v>240</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50</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x14ac:dyDescent="0.25">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888</v>
      </c>
      <c r="D122" t="str">
        <f>VLOOKUP(Table15[[#This Row],['#]],'data-Cantos'!A3:AP235,11, FALSE)</f>
        <v>Himno a la Virgen María (Kiko Argüello)</v>
      </c>
      <c r="E122" t="s">
        <v>241</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804</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x14ac:dyDescent="0.25">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573</v>
      </c>
      <c r="D123" t="str">
        <f>VLOOKUP(Table15[[#This Row],['#]],'data-Cantos'!A3:AP235,11, FALSE)</f>
        <v>Sal 16 (15)</v>
      </c>
      <c r="E123" t="s">
        <v>243</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805</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x14ac:dyDescent="0.25">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574</v>
      </c>
      <c r="D124" t="str">
        <f>VLOOKUP(Table15[[#This Row],['#]],'data-Cantos'!A3:AP235,11, FALSE)</f>
        <v>Jeremias 20,7-18</v>
      </c>
      <c r="E124" t="s">
        <v>245</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51</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x14ac:dyDescent="0.25">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889</v>
      </c>
      <c r="D125" t="str">
        <f>VLOOKUP(Table15[[#This Row],['#]],'data-Cantos'!A3:AP235,11, FALSE)</f>
        <v>Sal 133 (132)</v>
      </c>
      <c r="E125" t="s">
        <v>246</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52</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x14ac:dyDescent="0.25">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580</v>
      </c>
      <c r="D126" t="str">
        <f>VLOOKUP(Table15[[#This Row],['#]],'data-Cantos'!A3:AP235,11, FALSE)</f>
        <v>Sal 51(50)</v>
      </c>
      <c r="E126" t="s">
        <v>248</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806</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x14ac:dyDescent="0.25">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579</v>
      </c>
      <c r="D127" t="str">
        <f>VLOOKUP(Table15[[#This Row],['#]],'data-Cantos'!A3:AP235,11, FALSE)</f>
        <v>Sal 51 (50)</v>
      </c>
      <c r="E127" t="s">
        <v>250</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807</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x14ac:dyDescent="0.25">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581</v>
      </c>
      <c r="D128" t="str">
        <f>VLOOKUP(Table15[[#This Row],['#]],'data-Cantos'!A3:AP235,11, FALSE)</f>
        <v>Sal 129 (128)</v>
      </c>
      <c r="E128" t="s">
        <v>252</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53</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x14ac:dyDescent="0.25">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584</v>
      </c>
      <c r="D129" t="str">
        <f>VLOOKUP(Table15[[#This Row],['#]],'data-Cantos'!A3:AP235,11, FALSE)</f>
        <v>Mateo 28,1-8</v>
      </c>
      <c r="E129" t="s">
        <v>254</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54</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x14ac:dyDescent="0.25">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586</v>
      </c>
      <c r="D130" t="str">
        <f>VLOOKUP(Table15[[#This Row],['#]],'data-Cantos'!A3:AP235,11, FALSE)</f>
        <v>Isaías 53,2ss - Cuarto canto del Siervo de Yahveh</v>
      </c>
      <c r="E130" t="s">
        <v>255</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55</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x14ac:dyDescent="0.25">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592</v>
      </c>
      <c r="D131" t="str">
        <f>VLOOKUP(Table15[[#This Row],['#]],'data-Cantos'!A3:AP235,11, FALSE)</f>
        <v>Juan 20,15-17</v>
      </c>
      <c r="E131" t="s">
        <v>256</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808</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x14ac:dyDescent="0.25">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890</v>
      </c>
      <c r="D132" t="str">
        <f>VLOOKUP(Table15[[#This Row],['#]],'data-Cantos'!A3:AP235,11, FALSE)</f>
        <v>Isaías 45,8</v>
      </c>
      <c r="E132" t="s">
        <v>257</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56</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x14ac:dyDescent="0.25">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596</v>
      </c>
      <c r="D133" t="str">
        <f>VLOOKUP(Table15[[#This Row],['#]],'data-Cantos'!A3:AP235,11, FALSE)</f>
        <v>Sal 54 (53)</v>
      </c>
      <c r="E133" t="s">
        <v>258</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809</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x14ac:dyDescent="0.25">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597</v>
      </c>
      <c r="D134" t="str">
        <f>VLOOKUP(Table15[[#This Row],['#]],'data-Cantos'!A3:AP235,11, FALSE)</f>
        <v>Sal 63 (62)</v>
      </c>
      <c r="E134" t="s">
        <v>260</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810</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x14ac:dyDescent="0.25">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891</v>
      </c>
      <c r="D135" t="str">
        <f>VLOOKUP(Table15[[#This Row],['#]],'data-Cantos'!A3:AP235,11, FALSE)</f>
        <v>(Kiko Argüello)</v>
      </c>
      <c r="E135" t="s">
        <v>262</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57</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x14ac:dyDescent="0.25">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599</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58</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x14ac:dyDescent="0.25">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603</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923</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x14ac:dyDescent="0.25">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605</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812</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x14ac:dyDescent="0.25">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609</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813</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x14ac:dyDescent="0.25">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284</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2149</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x14ac:dyDescent="0.25">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617</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59</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x14ac:dyDescent="0.25">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619</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60</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x14ac:dyDescent="0.25">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621</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61</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x14ac:dyDescent="0.25">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623</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62</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x14ac:dyDescent="0.25">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631</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814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x14ac:dyDescent="0.25">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633</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63</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x14ac:dyDescent="0.25">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634</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64</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x14ac:dyDescent="0.25">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636</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815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x14ac:dyDescent="0.25">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892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65</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x14ac:dyDescent="0.25">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640</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816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x14ac:dyDescent="0.25">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642</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66</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x14ac:dyDescent="0.25">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643</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817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x14ac:dyDescent="0.25">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653</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67</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x14ac:dyDescent="0.25">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660</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818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x14ac:dyDescent="0.25">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661</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68</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x14ac:dyDescent="0.25">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662</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69</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x14ac:dyDescent="0.25">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666</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819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x14ac:dyDescent="0.25">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922</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820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x14ac:dyDescent="0.25">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672</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821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x14ac:dyDescent="0.25">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893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822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x14ac:dyDescent="0.25">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676</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823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x14ac:dyDescent="0.25">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678</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70</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x14ac:dyDescent="0.25">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682</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824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x14ac:dyDescent="0.25">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894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825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x14ac:dyDescent="0.25">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895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71</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x14ac:dyDescent="0.25">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689</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826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x14ac:dyDescent="0.25">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693</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72</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x14ac:dyDescent="0.25">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695</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73</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x14ac:dyDescent="0.25">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699</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2178</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x14ac:dyDescent="0.25">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701</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827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x14ac:dyDescent="0.25">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896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74</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x14ac:dyDescent="0.25">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705</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828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x14ac:dyDescent="0.25">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707</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75</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x14ac:dyDescent="0.25">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708</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76</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x14ac:dyDescent="0.25">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897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77</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x14ac:dyDescent="0.25">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898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2150</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x14ac:dyDescent="0.25">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899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78</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x14ac:dyDescent="0.25">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900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829</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x14ac:dyDescent="0.25">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716</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79</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x14ac:dyDescent="0.25">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718</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830</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x14ac:dyDescent="0.25">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720</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80</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x14ac:dyDescent="0.25">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722</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81</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x14ac:dyDescent="0.25">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724</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831</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x14ac:dyDescent="0.25">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725</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832</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x14ac:dyDescent="0.25">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727</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833</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x14ac:dyDescent="0.25">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729</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82</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x14ac:dyDescent="0.25">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731</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83</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x14ac:dyDescent="0.25">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332</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84</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x14ac:dyDescent="0.25">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346</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85</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x14ac:dyDescent="0.25">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2165</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2179</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x14ac:dyDescent="0.25">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901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2158</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x14ac:dyDescent="0.25">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379</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2181</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x14ac:dyDescent="0.25">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902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834</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x14ac:dyDescent="0.25">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418</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835</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x14ac:dyDescent="0.25">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420</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836</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x14ac:dyDescent="0.25">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493</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837</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x14ac:dyDescent="0.25">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553</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2182</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x14ac:dyDescent="0.25">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903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86</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x14ac:dyDescent="0.25">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607</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87</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x14ac:dyDescent="0.25">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904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838</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x14ac:dyDescent="0.25">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904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839</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x14ac:dyDescent="0.25">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905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840</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x14ac:dyDescent="0.25">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625</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2205</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x14ac:dyDescent="0.25">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627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2183</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x14ac:dyDescent="0.25">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629</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2184</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x14ac:dyDescent="0.25">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645</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841</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x14ac:dyDescent="0.25">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647</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842</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x14ac:dyDescent="0.25">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906</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2185</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x14ac:dyDescent="0.25">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649</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843</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x14ac:dyDescent="0.25">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651</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844</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x14ac:dyDescent="0.25">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655</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845</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x14ac:dyDescent="0.25">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655</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88</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x14ac:dyDescent="0.25">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655</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744</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x14ac:dyDescent="0.25">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655</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89</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x14ac:dyDescent="0.25">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655</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846</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x14ac:dyDescent="0.25">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655</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90</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x14ac:dyDescent="0.25">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907</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847</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x14ac:dyDescent="0.25">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407</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91</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x14ac:dyDescent="0.25">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424</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92</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x14ac:dyDescent="0.25">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434</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848</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x14ac:dyDescent="0.25">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456</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849</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x14ac:dyDescent="0.25">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462</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93</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x14ac:dyDescent="0.25">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503</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94</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x14ac:dyDescent="0.25">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516</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2186</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x14ac:dyDescent="0.25">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531</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850</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x14ac:dyDescent="0.25">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582</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851</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x14ac:dyDescent="0.25">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588</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95</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x14ac:dyDescent="0.25">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590</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96</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x14ac:dyDescent="0.25">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601</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97</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x14ac:dyDescent="0.25">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664</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98</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x14ac:dyDescent="0.25">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908</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852</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x14ac:dyDescent="0.25">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680</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853</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x14ac:dyDescent="0.25">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697</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99</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x14ac:dyDescent="0.25">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909</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2187</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x14ac:dyDescent="0.25">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910</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100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x14ac:dyDescent="0.25">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405</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745</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x14ac:dyDescent="0.25">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413</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101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x14ac:dyDescent="0.25">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509</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102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x14ac:dyDescent="0.25">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542</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103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x14ac:dyDescent="0.25">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576</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104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x14ac:dyDescent="0.25">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911</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105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topLeftCell="A26" zoomScale="190" zoomScaleNormal="190" workbookViewId="0">
      <selection activeCell="H39" sqref="H39"/>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16.7109375" customWidth="1"/>
    <col min="43" max="43" width="50" bestFit="1" customWidth="1"/>
  </cols>
  <sheetData>
    <row r="1" spans="1:44" ht="34.5" customHeight="1" x14ac:dyDescent="0.55000000000000004">
      <c r="A1" s="17"/>
      <c r="B1" s="17"/>
      <c r="C1" s="102" t="str" cm="1">
        <f t="array" aca="1" ref="C1" ca="1">MID(CELL("filename", B1), FIND("]", CELL("filename", B1)) + 1, 255)</f>
        <v>Codigo Canto</v>
      </c>
      <c r="D1" s="102"/>
      <c r="E1" s="102"/>
      <c r="F1" s="102"/>
      <c r="G1" s="102"/>
      <c r="H1" s="102"/>
      <c r="I1" s="102"/>
    </row>
    <row r="2" spans="1:44"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x14ac:dyDescent="0.25">
      <c r="A3" t="s">
        <v>264</v>
      </c>
      <c r="B3" t="s">
        <v>265</v>
      </c>
      <c r="C3" t="s">
        <v>266</v>
      </c>
      <c r="D3" t="s">
        <v>267</v>
      </c>
      <c r="E3" t="s">
        <v>268</v>
      </c>
      <c r="F3" t="s">
        <v>269</v>
      </c>
      <c r="G3" t="s">
        <v>1090</v>
      </c>
      <c r="H3" t="s">
        <v>270</v>
      </c>
      <c r="I3" t="s">
        <v>271</v>
      </c>
      <c r="J3" t="s">
        <v>272</v>
      </c>
      <c r="K3" t="s">
        <v>273</v>
      </c>
      <c r="L3" t="s">
        <v>274</v>
      </c>
      <c r="M3" t="s">
        <v>275</v>
      </c>
      <c r="N3" t="s">
        <v>276</v>
      </c>
      <c r="O3" t="s">
        <v>277</v>
      </c>
      <c r="P3" t="s">
        <v>278</v>
      </c>
      <c r="Q3" t="s">
        <v>279</v>
      </c>
      <c r="R3" t="s">
        <v>280</v>
      </c>
      <c r="S3" s="2" t="s">
        <v>281</v>
      </c>
      <c r="T3" t="s">
        <v>282</v>
      </c>
      <c r="U3" s="2" t="s">
        <v>283</v>
      </c>
      <c r="V3" t="s">
        <v>284</v>
      </c>
      <c r="W3" s="2" t="s">
        <v>285</v>
      </c>
      <c r="X3" t="s">
        <v>286</v>
      </c>
      <c r="Y3" s="2" t="s">
        <v>287</v>
      </c>
      <c r="Z3" t="s">
        <v>288</v>
      </c>
      <c r="AA3" s="2" t="s">
        <v>289</v>
      </c>
      <c r="AB3" t="s">
        <v>290</v>
      </c>
      <c r="AC3" s="3" t="s">
        <v>291</v>
      </c>
      <c r="AD3" t="s">
        <v>292</v>
      </c>
      <c r="AE3" t="s">
        <v>293</v>
      </c>
      <c r="AF3" t="s">
        <v>1096</v>
      </c>
      <c r="AG3" t="s">
        <v>1095</v>
      </c>
      <c r="AH3" t="s">
        <v>294</v>
      </c>
      <c r="AI3" t="s">
        <v>295</v>
      </c>
      <c r="AJ3" t="s">
        <v>1094</v>
      </c>
      <c r="AK3" t="s">
        <v>296</v>
      </c>
      <c r="AL3" t="s">
        <v>139</v>
      </c>
      <c r="AM3" t="s">
        <v>740</v>
      </c>
      <c r="AN3" t="s">
        <v>741</v>
      </c>
      <c r="AO3" t="s">
        <v>742</v>
      </c>
      <c r="AP3" t="s">
        <v>739</v>
      </c>
      <c r="AQ3" t="s">
        <v>743</v>
      </c>
      <c r="AR3" t="s">
        <v>1838</v>
      </c>
    </row>
    <row r="4" spans="1:44" x14ac:dyDescent="0.25">
      <c r="A4">
        <v>237</v>
      </c>
      <c r="B4" t="s">
        <v>297</v>
      </c>
      <c r="C4">
        <v>1</v>
      </c>
      <c r="D4" t="s">
        <v>298</v>
      </c>
      <c r="E4" t="s">
        <v>299</v>
      </c>
      <c r="F4" t="s">
        <v>300</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301</v>
      </c>
      <c r="I4" t="s">
        <v>302</v>
      </c>
      <c r="J4" t="s">
        <v>303</v>
      </c>
      <c r="K4" t="s">
        <v>300</v>
      </c>
      <c r="L4" t="s">
        <v>304</v>
      </c>
      <c r="M4" t="s">
        <v>305</v>
      </c>
      <c r="N4" t="s">
        <v>306</v>
      </c>
      <c r="O4" t="s">
        <v>300</v>
      </c>
      <c r="P4" s="4" t="s">
        <v>1092</v>
      </c>
      <c r="Q4" t="s">
        <v>300</v>
      </c>
      <c r="R4" t="s">
        <v>307</v>
      </c>
      <c r="S4" t="s">
        <v>300</v>
      </c>
      <c r="T4" t="s">
        <v>282</v>
      </c>
      <c r="U4" t="s">
        <v>308</v>
      </c>
      <c r="V4" t="s">
        <v>309</v>
      </c>
      <c r="W4" t="s">
        <v>308</v>
      </c>
      <c r="X4" t="s">
        <v>292</v>
      </c>
      <c r="AE4" t="s">
        <v>310</v>
      </c>
      <c r="AF4" s="22"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22"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311</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x14ac:dyDescent="0.25">
      <c r="A5">
        <v>1</v>
      </c>
      <c r="B5" t="s">
        <v>297</v>
      </c>
      <c r="C5">
        <v>2</v>
      </c>
      <c r="D5" t="s">
        <v>298</v>
      </c>
      <c r="E5" t="s">
        <v>299</v>
      </c>
      <c r="F5" t="s">
        <v>300</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2160</v>
      </c>
      <c r="I5" t="s">
        <v>302</v>
      </c>
      <c r="J5" t="s">
        <v>303</v>
      </c>
      <c r="K5" t="s">
        <v>300</v>
      </c>
      <c r="L5" t="s">
        <v>312</v>
      </c>
      <c r="M5" t="s">
        <v>305</v>
      </c>
      <c r="N5" t="s">
        <v>306</v>
      </c>
      <c r="O5" t="s">
        <v>300</v>
      </c>
      <c r="P5" t="s">
        <v>1089</v>
      </c>
      <c r="Q5" t="s">
        <v>300</v>
      </c>
      <c r="R5" t="s">
        <v>307</v>
      </c>
      <c r="S5" t="s">
        <v>300</v>
      </c>
      <c r="T5" s="5" t="s">
        <v>282</v>
      </c>
      <c r="U5" t="s">
        <v>308</v>
      </c>
      <c r="V5" s="5" t="s">
        <v>284</v>
      </c>
      <c r="W5" t="s">
        <v>308</v>
      </c>
      <c r="X5" s="5" t="s">
        <v>292</v>
      </c>
      <c r="Y5" t="s">
        <v>308</v>
      </c>
      <c r="Z5" s="5" t="s">
        <v>313</v>
      </c>
      <c r="AA5" t="s">
        <v>308</v>
      </c>
      <c r="AB5" t="s">
        <v>314</v>
      </c>
      <c r="AC5" t="s">
        <v>308</v>
      </c>
      <c r="AD5" t="s">
        <v>315</v>
      </c>
      <c r="AE5" t="s">
        <v>310</v>
      </c>
      <c r="AF5" s="22"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22"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311</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x14ac:dyDescent="0.25">
      <c r="A6">
        <v>2</v>
      </c>
      <c r="B6" t="s">
        <v>297</v>
      </c>
      <c r="C6">
        <v>3</v>
      </c>
      <c r="D6" t="s">
        <v>298</v>
      </c>
      <c r="E6" t="s">
        <v>299</v>
      </c>
      <c r="F6" t="s">
        <v>300</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316</v>
      </c>
      <c r="I6" t="s">
        <v>302</v>
      </c>
      <c r="J6" t="s">
        <v>303</v>
      </c>
      <c r="K6" t="s">
        <v>300</v>
      </c>
      <c r="L6" t="s">
        <v>317</v>
      </c>
      <c r="M6" t="s">
        <v>305</v>
      </c>
      <c r="N6" t="s">
        <v>306</v>
      </c>
      <c r="O6" t="s">
        <v>300</v>
      </c>
      <c r="P6" t="s">
        <v>1089</v>
      </c>
      <c r="Q6" t="s">
        <v>300</v>
      </c>
      <c r="R6" t="s">
        <v>307</v>
      </c>
      <c r="S6" t="s">
        <v>300</v>
      </c>
      <c r="T6" t="s">
        <v>315</v>
      </c>
      <c r="AE6" t="s">
        <v>310</v>
      </c>
      <c r="AF6" s="22"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22"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311</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x14ac:dyDescent="0.25">
      <c r="A7">
        <v>3</v>
      </c>
      <c r="B7" t="s">
        <v>297</v>
      </c>
      <c r="C7">
        <v>4</v>
      </c>
      <c r="D7" t="s">
        <v>298</v>
      </c>
      <c r="E7" t="s">
        <v>299</v>
      </c>
      <c r="F7" t="s">
        <v>300</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318</v>
      </c>
      <c r="I7" t="s">
        <v>302</v>
      </c>
      <c r="J7" t="s">
        <v>303</v>
      </c>
      <c r="K7" t="s">
        <v>300</v>
      </c>
      <c r="L7" t="s">
        <v>319</v>
      </c>
      <c r="M7" t="s">
        <v>305</v>
      </c>
      <c r="N7" t="s">
        <v>306</v>
      </c>
      <c r="O7" t="s">
        <v>300</v>
      </c>
      <c r="P7" t="s">
        <v>1089</v>
      </c>
      <c r="Q7" t="s">
        <v>300</v>
      </c>
      <c r="R7" t="s">
        <v>307</v>
      </c>
      <c r="S7" t="s">
        <v>300</v>
      </c>
      <c r="T7" t="s">
        <v>320</v>
      </c>
      <c r="U7" t="s">
        <v>308</v>
      </c>
      <c r="V7" t="s">
        <v>321</v>
      </c>
      <c r="AE7" t="s">
        <v>310</v>
      </c>
      <c r="AF7" s="22"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22"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311</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x14ac:dyDescent="0.25">
      <c r="A8">
        <v>4</v>
      </c>
      <c r="B8" t="s">
        <v>297</v>
      </c>
      <c r="C8">
        <v>5</v>
      </c>
      <c r="D8" t="s">
        <v>298</v>
      </c>
      <c r="E8" t="s">
        <v>299</v>
      </c>
      <c r="F8" t="s">
        <v>300</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322</v>
      </c>
      <c r="I8" t="s">
        <v>302</v>
      </c>
      <c r="J8" t="s">
        <v>303</v>
      </c>
      <c r="K8" t="s">
        <v>300</v>
      </c>
      <c r="L8" t="s">
        <v>323</v>
      </c>
      <c r="M8" t="s">
        <v>305</v>
      </c>
      <c r="N8" t="s">
        <v>306</v>
      </c>
      <c r="O8" t="s">
        <v>300</v>
      </c>
      <c r="P8" t="s">
        <v>1089</v>
      </c>
      <c r="Q8" t="s">
        <v>300</v>
      </c>
      <c r="R8" t="s">
        <v>307</v>
      </c>
      <c r="S8" t="s">
        <v>300</v>
      </c>
      <c r="T8" t="s">
        <v>320</v>
      </c>
      <c r="U8" t="s">
        <v>308</v>
      </c>
      <c r="V8" t="s">
        <v>321</v>
      </c>
      <c r="AE8" t="s">
        <v>310</v>
      </c>
      <c r="AF8" s="22"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22"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311</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x14ac:dyDescent="0.25">
      <c r="A9">
        <v>5</v>
      </c>
      <c r="B9" t="s">
        <v>297</v>
      </c>
      <c r="C9">
        <v>6</v>
      </c>
      <c r="D9" t="s">
        <v>298</v>
      </c>
      <c r="E9" t="s">
        <v>299</v>
      </c>
      <c r="F9" t="s">
        <v>300</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324</v>
      </c>
      <c r="I9" t="s">
        <v>302</v>
      </c>
      <c r="J9" t="s">
        <v>303</v>
      </c>
      <c r="K9" t="s">
        <v>300</v>
      </c>
      <c r="L9" t="s">
        <v>325</v>
      </c>
      <c r="M9" t="s">
        <v>305</v>
      </c>
      <c r="N9" t="s">
        <v>306</v>
      </c>
      <c r="O9" t="s">
        <v>300</v>
      </c>
      <c r="P9" t="s">
        <v>1089</v>
      </c>
      <c r="Q9" t="s">
        <v>300</v>
      </c>
      <c r="R9" t="s">
        <v>307</v>
      </c>
      <c r="S9" t="s">
        <v>300</v>
      </c>
      <c r="T9" t="s">
        <v>320</v>
      </c>
      <c r="U9" t="s">
        <v>308</v>
      </c>
      <c r="V9" t="s">
        <v>321</v>
      </c>
      <c r="AE9" t="s">
        <v>310</v>
      </c>
      <c r="AF9" s="22"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22"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311</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x14ac:dyDescent="0.25">
      <c r="A10">
        <v>6</v>
      </c>
      <c r="B10" t="s">
        <v>297</v>
      </c>
      <c r="C10">
        <v>7</v>
      </c>
      <c r="D10" t="s">
        <v>298</v>
      </c>
      <c r="E10" t="s">
        <v>299</v>
      </c>
      <c r="F10" t="s">
        <v>300</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326</v>
      </c>
      <c r="I10" t="s">
        <v>302</v>
      </c>
      <c r="J10" t="s">
        <v>303</v>
      </c>
      <c r="K10" t="s">
        <v>300</v>
      </c>
      <c r="L10" t="s">
        <v>327</v>
      </c>
      <c r="M10" t="s">
        <v>305</v>
      </c>
      <c r="N10" t="s">
        <v>306</v>
      </c>
      <c r="O10" t="s">
        <v>300</v>
      </c>
      <c r="P10" t="s">
        <v>1089</v>
      </c>
      <c r="Q10" t="s">
        <v>300</v>
      </c>
      <c r="R10" t="s">
        <v>307</v>
      </c>
      <c r="S10" t="s">
        <v>300</v>
      </c>
      <c r="T10" t="s">
        <v>320</v>
      </c>
      <c r="U10" t="s">
        <v>308</v>
      </c>
      <c r="V10" t="s">
        <v>309</v>
      </c>
      <c r="W10" t="s">
        <v>308</v>
      </c>
      <c r="X10" t="s">
        <v>321</v>
      </c>
      <c r="AE10" t="s">
        <v>310</v>
      </c>
      <c r="AF10" s="22"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22"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311</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x14ac:dyDescent="0.25">
      <c r="A11">
        <v>7</v>
      </c>
      <c r="B11" t="s">
        <v>297</v>
      </c>
      <c r="C11">
        <v>8</v>
      </c>
      <c r="D11" t="s">
        <v>298</v>
      </c>
      <c r="E11" t="s">
        <v>299</v>
      </c>
      <c r="F11" t="s">
        <v>300</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328</v>
      </c>
      <c r="I11" t="s">
        <v>302</v>
      </c>
      <c r="J11" t="s">
        <v>303</v>
      </c>
      <c r="K11" t="s">
        <v>300</v>
      </c>
      <c r="L11" t="s">
        <v>329</v>
      </c>
      <c r="M11" t="s">
        <v>305</v>
      </c>
      <c r="N11" t="s">
        <v>306</v>
      </c>
      <c r="O11" t="s">
        <v>300</v>
      </c>
      <c r="P11" t="s">
        <v>1089</v>
      </c>
      <c r="Q11" t="s">
        <v>300</v>
      </c>
      <c r="R11" t="s">
        <v>307</v>
      </c>
      <c r="S11" t="s">
        <v>300</v>
      </c>
      <c r="T11" t="s">
        <v>309</v>
      </c>
      <c r="U11" t="s">
        <v>308</v>
      </c>
      <c r="V11" t="s">
        <v>313</v>
      </c>
      <c r="W11" t="s">
        <v>308</v>
      </c>
      <c r="X11" t="s">
        <v>315</v>
      </c>
      <c r="AE11" t="s">
        <v>310</v>
      </c>
      <c r="AF11" s="22"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22"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311</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x14ac:dyDescent="0.25">
      <c r="A12">
        <v>8</v>
      </c>
      <c r="B12" t="s">
        <v>297</v>
      </c>
      <c r="C12">
        <v>9</v>
      </c>
      <c r="D12" t="s">
        <v>298</v>
      </c>
      <c r="E12" t="s">
        <v>299</v>
      </c>
      <c r="F12" t="s">
        <v>300</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330</v>
      </c>
      <c r="I12" t="s">
        <v>302</v>
      </c>
      <c r="J12" t="s">
        <v>303</v>
      </c>
      <c r="K12" t="s">
        <v>300</v>
      </c>
      <c r="L12" t="s">
        <v>331</v>
      </c>
      <c r="M12" t="s">
        <v>305</v>
      </c>
      <c r="N12" t="s">
        <v>306</v>
      </c>
      <c r="O12" t="s">
        <v>300</v>
      </c>
      <c r="P12" t="s">
        <v>1089</v>
      </c>
      <c r="Q12" t="s">
        <v>300</v>
      </c>
      <c r="R12" t="s">
        <v>307</v>
      </c>
      <c r="S12" t="s">
        <v>300</v>
      </c>
      <c r="T12" t="s">
        <v>309</v>
      </c>
      <c r="U12" t="s">
        <v>308</v>
      </c>
      <c r="V12" t="s">
        <v>292</v>
      </c>
      <c r="W12" t="s">
        <v>308</v>
      </c>
      <c r="X12" t="s">
        <v>321</v>
      </c>
      <c r="AE12" t="s">
        <v>310</v>
      </c>
      <c r="AF12" s="22"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22"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311</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x14ac:dyDescent="0.25">
      <c r="A13">
        <v>179</v>
      </c>
      <c r="B13" t="s">
        <v>297</v>
      </c>
      <c r="C13">
        <v>10</v>
      </c>
      <c r="D13" t="s">
        <v>298</v>
      </c>
      <c r="E13" t="s">
        <v>299</v>
      </c>
      <c r="F13" t="s">
        <v>300</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332</v>
      </c>
      <c r="I13" t="s">
        <v>302</v>
      </c>
      <c r="J13" t="s">
        <v>303</v>
      </c>
      <c r="K13" t="s">
        <v>300</v>
      </c>
      <c r="L13" t="s">
        <v>333</v>
      </c>
      <c r="M13" t="s">
        <v>305</v>
      </c>
      <c r="N13" t="s">
        <v>306</v>
      </c>
      <c r="O13" t="s">
        <v>300</v>
      </c>
      <c r="P13" s="7" t="s">
        <v>1093</v>
      </c>
      <c r="Q13" t="s">
        <v>300</v>
      </c>
      <c r="R13" t="s">
        <v>307</v>
      </c>
      <c r="S13" t="s">
        <v>300</v>
      </c>
      <c r="T13" t="s">
        <v>309</v>
      </c>
      <c r="U13" t="s">
        <v>308</v>
      </c>
      <c r="V13" t="s">
        <v>314</v>
      </c>
      <c r="W13" t="s">
        <v>308</v>
      </c>
      <c r="X13" t="s">
        <v>321</v>
      </c>
      <c r="AE13" t="s">
        <v>310</v>
      </c>
      <c r="AF13" s="22"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22"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311</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x14ac:dyDescent="0.25">
      <c r="A14">
        <v>9</v>
      </c>
      <c r="B14" t="s">
        <v>297</v>
      </c>
      <c r="C14">
        <v>11</v>
      </c>
      <c r="D14" t="s">
        <v>298</v>
      </c>
      <c r="E14" t="s">
        <v>299</v>
      </c>
      <c r="F14" t="s">
        <v>300</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334</v>
      </c>
      <c r="I14" t="s">
        <v>302</v>
      </c>
      <c r="J14" t="s">
        <v>303</v>
      </c>
      <c r="K14" t="s">
        <v>300</v>
      </c>
      <c r="L14" t="s">
        <v>335</v>
      </c>
      <c r="M14" t="s">
        <v>305</v>
      </c>
      <c r="N14" t="s">
        <v>306</v>
      </c>
      <c r="O14" t="s">
        <v>300</v>
      </c>
      <c r="P14" t="s">
        <v>1089</v>
      </c>
      <c r="Q14" t="s">
        <v>300</v>
      </c>
      <c r="R14" t="s">
        <v>307</v>
      </c>
      <c r="S14" t="s">
        <v>300</v>
      </c>
      <c r="T14" t="s">
        <v>282</v>
      </c>
      <c r="AE14" t="s">
        <v>310</v>
      </c>
      <c r="AF14" s="22"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22"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311</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x14ac:dyDescent="0.25">
      <c r="A15">
        <v>238</v>
      </c>
      <c r="B15" t="s">
        <v>297</v>
      </c>
      <c r="C15">
        <v>12</v>
      </c>
      <c r="D15" t="s">
        <v>298</v>
      </c>
      <c r="E15" t="s">
        <v>299</v>
      </c>
      <c r="F15" t="s">
        <v>300</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336</v>
      </c>
      <c r="I15" t="s">
        <v>302</v>
      </c>
      <c r="J15" t="s">
        <v>303</v>
      </c>
      <c r="K15" t="s">
        <v>300</v>
      </c>
      <c r="L15" t="s">
        <v>337</v>
      </c>
      <c r="M15" t="s">
        <v>305</v>
      </c>
      <c r="N15" t="s">
        <v>306</v>
      </c>
      <c r="O15" t="s">
        <v>300</v>
      </c>
      <c r="P15" s="4" t="s">
        <v>1092</v>
      </c>
      <c r="Q15" t="s">
        <v>300</v>
      </c>
      <c r="R15" t="s">
        <v>307</v>
      </c>
      <c r="S15" t="s">
        <v>300</v>
      </c>
      <c r="T15" t="s">
        <v>320</v>
      </c>
      <c r="U15" t="s">
        <v>308</v>
      </c>
      <c r="V15" t="s">
        <v>309</v>
      </c>
      <c r="W15" t="s">
        <v>308</v>
      </c>
      <c r="X15" t="s">
        <v>321</v>
      </c>
      <c r="AE15" t="s">
        <v>310</v>
      </c>
      <c r="AF15" s="22"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22"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311</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x14ac:dyDescent="0.25">
      <c r="A16">
        <v>10</v>
      </c>
      <c r="B16" t="s">
        <v>297</v>
      </c>
      <c r="C16">
        <v>13</v>
      </c>
      <c r="D16" t="s">
        <v>298</v>
      </c>
      <c r="E16" t="s">
        <v>299</v>
      </c>
      <c r="F16" t="s">
        <v>300</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338</v>
      </c>
      <c r="I16" t="s">
        <v>302</v>
      </c>
      <c r="J16" t="s">
        <v>303</v>
      </c>
      <c r="K16" t="s">
        <v>300</v>
      </c>
      <c r="L16" t="s">
        <v>339</v>
      </c>
      <c r="M16" t="s">
        <v>305</v>
      </c>
      <c r="N16" t="s">
        <v>306</v>
      </c>
      <c r="O16" t="s">
        <v>300</v>
      </c>
      <c r="P16" t="s">
        <v>1089</v>
      </c>
      <c r="Q16" t="s">
        <v>300</v>
      </c>
      <c r="R16" t="s">
        <v>307</v>
      </c>
      <c r="S16" t="s">
        <v>300</v>
      </c>
      <c r="T16" t="s">
        <v>309</v>
      </c>
      <c r="U16" t="s">
        <v>308</v>
      </c>
      <c r="V16" t="s">
        <v>321</v>
      </c>
      <c r="AE16" t="s">
        <v>310</v>
      </c>
      <c r="AF16" s="22"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22"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311</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x14ac:dyDescent="0.25">
      <c r="A17">
        <v>11</v>
      </c>
      <c r="B17" t="s">
        <v>297</v>
      </c>
      <c r="C17">
        <v>14</v>
      </c>
      <c r="D17" t="s">
        <v>298</v>
      </c>
      <c r="E17" t="s">
        <v>299</v>
      </c>
      <c r="F17" t="s">
        <v>300</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340</v>
      </c>
      <c r="I17" t="s">
        <v>302</v>
      </c>
      <c r="J17" t="s">
        <v>303</v>
      </c>
      <c r="K17" t="s">
        <v>300</v>
      </c>
      <c r="L17" t="s">
        <v>341</v>
      </c>
      <c r="M17" t="s">
        <v>305</v>
      </c>
      <c r="N17" t="s">
        <v>306</v>
      </c>
      <c r="O17" t="s">
        <v>300</v>
      </c>
      <c r="P17" t="s">
        <v>1089</v>
      </c>
      <c r="Q17" t="s">
        <v>300</v>
      </c>
      <c r="R17" t="s">
        <v>307</v>
      </c>
      <c r="S17" t="s">
        <v>300</v>
      </c>
      <c r="T17" t="s">
        <v>342</v>
      </c>
      <c r="U17" t="s">
        <v>308</v>
      </c>
      <c r="V17" t="s">
        <v>288</v>
      </c>
      <c r="AE17" t="s">
        <v>310</v>
      </c>
      <c r="AF17" s="22"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22"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311</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x14ac:dyDescent="0.25">
      <c r="A18">
        <v>12</v>
      </c>
      <c r="B18" t="s">
        <v>297</v>
      </c>
      <c r="C18">
        <v>15</v>
      </c>
      <c r="D18" t="s">
        <v>298</v>
      </c>
      <c r="E18" t="s">
        <v>299</v>
      </c>
      <c r="F18" t="s">
        <v>300</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343</v>
      </c>
      <c r="I18" t="s">
        <v>302</v>
      </c>
      <c r="J18" t="s">
        <v>303</v>
      </c>
      <c r="K18" t="s">
        <v>300</v>
      </c>
      <c r="L18" t="s">
        <v>124</v>
      </c>
      <c r="M18" t="s">
        <v>305</v>
      </c>
      <c r="N18" t="s">
        <v>306</v>
      </c>
      <c r="O18" t="s">
        <v>300</v>
      </c>
      <c r="P18" t="s">
        <v>1089</v>
      </c>
      <c r="Q18" t="s">
        <v>300</v>
      </c>
      <c r="R18" t="s">
        <v>307</v>
      </c>
      <c r="S18" t="s">
        <v>300</v>
      </c>
      <c r="T18" t="s">
        <v>344</v>
      </c>
      <c r="U18" t="s">
        <v>308</v>
      </c>
      <c r="V18" t="s">
        <v>342</v>
      </c>
      <c r="W18" t="s">
        <v>308</v>
      </c>
      <c r="X18" t="s">
        <v>345</v>
      </c>
      <c r="AE18" t="s">
        <v>310</v>
      </c>
      <c r="AF18" s="22"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22"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311</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x14ac:dyDescent="0.25">
      <c r="A19">
        <v>180</v>
      </c>
      <c r="B19" t="s">
        <v>297</v>
      </c>
      <c r="C19">
        <v>16</v>
      </c>
      <c r="D19" t="s">
        <v>298</v>
      </c>
      <c r="E19" t="s">
        <v>299</v>
      </c>
      <c r="F19" t="s">
        <v>300</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346</v>
      </c>
      <c r="I19" t="s">
        <v>302</v>
      </c>
      <c r="J19" t="s">
        <v>303</v>
      </c>
      <c r="K19" t="s">
        <v>300</v>
      </c>
      <c r="L19" t="s">
        <v>347</v>
      </c>
      <c r="M19" t="s">
        <v>305</v>
      </c>
      <c r="N19" t="s">
        <v>306</v>
      </c>
      <c r="O19" t="s">
        <v>300</v>
      </c>
      <c r="P19" s="7" t="s">
        <v>1093</v>
      </c>
      <c r="Q19" t="s">
        <v>300</v>
      </c>
      <c r="R19" t="s">
        <v>307</v>
      </c>
      <c r="S19" t="s">
        <v>300</v>
      </c>
      <c r="T19" t="s">
        <v>282</v>
      </c>
      <c r="AE19" t="s">
        <v>310</v>
      </c>
      <c r="AF19" s="22"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22"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311</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x14ac:dyDescent="0.25">
      <c r="A20">
        <v>181</v>
      </c>
      <c r="B20" t="s">
        <v>297</v>
      </c>
      <c r="C20">
        <v>17</v>
      </c>
      <c r="D20" t="s">
        <v>298</v>
      </c>
      <c r="E20" t="s">
        <v>299</v>
      </c>
      <c r="F20" t="s">
        <v>300</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2165</v>
      </c>
      <c r="I20" t="s">
        <v>302</v>
      </c>
      <c r="J20" t="s">
        <v>303</v>
      </c>
      <c r="K20" t="s">
        <v>300</v>
      </c>
      <c r="L20" t="s">
        <v>348</v>
      </c>
      <c r="M20" t="s">
        <v>305</v>
      </c>
      <c r="N20" t="s">
        <v>306</v>
      </c>
      <c r="O20" t="s">
        <v>300</v>
      </c>
      <c r="P20" s="7" t="s">
        <v>1093</v>
      </c>
      <c r="Q20" t="s">
        <v>300</v>
      </c>
      <c r="R20" t="s">
        <v>307</v>
      </c>
      <c r="S20" t="s">
        <v>300</v>
      </c>
      <c r="T20" t="s">
        <v>282</v>
      </c>
      <c r="U20" t="s">
        <v>308</v>
      </c>
      <c r="V20" t="s">
        <v>309</v>
      </c>
      <c r="W20" t="s">
        <v>308</v>
      </c>
      <c r="X20" t="s">
        <v>314</v>
      </c>
      <c r="Y20" t="s">
        <v>308</v>
      </c>
      <c r="Z20" t="s">
        <v>321</v>
      </c>
      <c r="AE20" t="s">
        <v>310</v>
      </c>
      <c r="AF20" s="22"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22"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311</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x14ac:dyDescent="0.25">
      <c r="A21">
        <v>13</v>
      </c>
      <c r="B21" t="s">
        <v>297</v>
      </c>
      <c r="C21">
        <v>18</v>
      </c>
      <c r="D21" t="s">
        <v>298</v>
      </c>
      <c r="E21" t="s">
        <v>299</v>
      </c>
      <c r="F21" t="s">
        <v>300</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349</v>
      </c>
      <c r="I21" t="s">
        <v>302</v>
      </c>
      <c r="J21" t="s">
        <v>303</v>
      </c>
      <c r="K21" t="s">
        <v>300</v>
      </c>
      <c r="L21" t="s">
        <v>350</v>
      </c>
      <c r="M21" t="s">
        <v>305</v>
      </c>
      <c r="N21" t="s">
        <v>306</v>
      </c>
      <c r="O21" t="s">
        <v>300</v>
      </c>
      <c r="P21" t="s">
        <v>1089</v>
      </c>
      <c r="Q21" t="s">
        <v>300</v>
      </c>
      <c r="R21" t="s">
        <v>307</v>
      </c>
      <c r="S21" t="s">
        <v>300</v>
      </c>
      <c r="T21" t="s">
        <v>282</v>
      </c>
      <c r="U21" t="s">
        <v>308</v>
      </c>
      <c r="V21" t="s">
        <v>288</v>
      </c>
      <c r="W21" t="s">
        <v>308</v>
      </c>
      <c r="X21" t="s">
        <v>351</v>
      </c>
      <c r="Y21" t="s">
        <v>308</v>
      </c>
      <c r="Z21" t="s">
        <v>321</v>
      </c>
      <c r="AE21" t="s">
        <v>310</v>
      </c>
      <c r="AF21" s="22"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22"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311</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x14ac:dyDescent="0.25">
      <c r="A22">
        <v>14</v>
      </c>
      <c r="B22" t="s">
        <v>297</v>
      </c>
      <c r="C22">
        <v>19</v>
      </c>
      <c r="D22" t="s">
        <v>298</v>
      </c>
      <c r="E22" t="s">
        <v>299</v>
      </c>
      <c r="F22" t="s">
        <v>300</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352</v>
      </c>
      <c r="I22" t="s">
        <v>302</v>
      </c>
      <c r="J22" t="s">
        <v>303</v>
      </c>
      <c r="K22" t="s">
        <v>300</v>
      </c>
      <c r="L22" t="s">
        <v>353</v>
      </c>
      <c r="M22" t="s">
        <v>305</v>
      </c>
      <c r="N22" t="s">
        <v>306</v>
      </c>
      <c r="O22" t="s">
        <v>300</v>
      </c>
      <c r="P22" t="s">
        <v>1089</v>
      </c>
      <c r="Q22" t="s">
        <v>300</v>
      </c>
      <c r="R22" t="s">
        <v>307</v>
      </c>
      <c r="S22" t="s">
        <v>300</v>
      </c>
      <c r="T22" t="s">
        <v>309</v>
      </c>
      <c r="U22" t="s">
        <v>308</v>
      </c>
      <c r="V22" t="s">
        <v>313</v>
      </c>
      <c r="W22" t="s">
        <v>308</v>
      </c>
      <c r="X22" t="s">
        <v>315</v>
      </c>
      <c r="AE22" t="s">
        <v>310</v>
      </c>
      <c r="AF22" s="22"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22"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311</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x14ac:dyDescent="0.25">
      <c r="A23">
        <v>15</v>
      </c>
      <c r="B23" t="s">
        <v>297</v>
      </c>
      <c r="C23">
        <v>20</v>
      </c>
      <c r="D23" t="s">
        <v>298</v>
      </c>
      <c r="E23" t="s">
        <v>299</v>
      </c>
      <c r="F23" t="s">
        <v>300</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354</v>
      </c>
      <c r="I23" t="s">
        <v>302</v>
      </c>
      <c r="J23" t="s">
        <v>303</v>
      </c>
      <c r="K23" t="s">
        <v>300</v>
      </c>
      <c r="L23" t="s">
        <v>128</v>
      </c>
      <c r="M23" t="s">
        <v>305</v>
      </c>
      <c r="N23" t="s">
        <v>306</v>
      </c>
      <c r="O23" t="s">
        <v>300</v>
      </c>
      <c r="P23" t="s">
        <v>1089</v>
      </c>
      <c r="Q23" t="s">
        <v>300</v>
      </c>
      <c r="R23" t="s">
        <v>307</v>
      </c>
      <c r="S23" t="s">
        <v>300</v>
      </c>
      <c r="T23" t="s">
        <v>292</v>
      </c>
      <c r="U23" t="s">
        <v>308</v>
      </c>
      <c r="V23" t="s">
        <v>321</v>
      </c>
      <c r="AE23" t="s">
        <v>310</v>
      </c>
      <c r="AF23" s="22"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22"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311</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x14ac:dyDescent="0.25">
      <c r="A24">
        <v>16</v>
      </c>
      <c r="B24" t="s">
        <v>297</v>
      </c>
      <c r="C24">
        <v>21</v>
      </c>
      <c r="D24" t="s">
        <v>298</v>
      </c>
      <c r="E24" t="s">
        <v>299</v>
      </c>
      <c r="F24" t="s">
        <v>300</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355</v>
      </c>
      <c r="I24" t="s">
        <v>302</v>
      </c>
      <c r="J24" t="s">
        <v>303</v>
      </c>
      <c r="K24" t="s">
        <v>300</v>
      </c>
      <c r="L24" t="s">
        <v>356</v>
      </c>
      <c r="M24" t="s">
        <v>305</v>
      </c>
      <c r="N24" t="s">
        <v>306</v>
      </c>
      <c r="O24" t="s">
        <v>300</v>
      </c>
      <c r="P24" t="s">
        <v>1089</v>
      </c>
      <c r="Q24" t="s">
        <v>300</v>
      </c>
      <c r="R24" t="s">
        <v>307</v>
      </c>
      <c r="S24" t="s">
        <v>300</v>
      </c>
      <c r="T24" t="s">
        <v>292</v>
      </c>
      <c r="U24" t="s">
        <v>308</v>
      </c>
      <c r="V24" t="s">
        <v>315</v>
      </c>
      <c r="AE24" t="s">
        <v>310</v>
      </c>
      <c r="AF24" s="22"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22"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311</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x14ac:dyDescent="0.25">
      <c r="A25">
        <v>17</v>
      </c>
      <c r="B25" t="s">
        <v>297</v>
      </c>
      <c r="C25">
        <v>22</v>
      </c>
      <c r="D25" t="s">
        <v>298</v>
      </c>
      <c r="E25" t="s">
        <v>299</v>
      </c>
      <c r="F25" t="s">
        <v>300</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357</v>
      </c>
      <c r="I25" t="s">
        <v>302</v>
      </c>
      <c r="J25" t="s">
        <v>303</v>
      </c>
      <c r="K25" t="s">
        <v>300</v>
      </c>
      <c r="L25" t="s">
        <v>358</v>
      </c>
      <c r="M25" t="s">
        <v>305</v>
      </c>
      <c r="N25" t="s">
        <v>306</v>
      </c>
      <c r="O25" t="s">
        <v>300</v>
      </c>
      <c r="P25" t="s">
        <v>1089</v>
      </c>
      <c r="Q25" t="s">
        <v>300</v>
      </c>
      <c r="R25" t="s">
        <v>307</v>
      </c>
      <c r="S25" t="s">
        <v>300</v>
      </c>
      <c r="T25" t="s">
        <v>320</v>
      </c>
      <c r="U25" t="s">
        <v>308</v>
      </c>
      <c r="V25" t="s">
        <v>309</v>
      </c>
      <c r="W25" t="s">
        <v>308</v>
      </c>
      <c r="X25" t="s">
        <v>321</v>
      </c>
      <c r="Y25" t="s">
        <v>308</v>
      </c>
      <c r="AE25" t="s">
        <v>310</v>
      </c>
      <c r="AF25" s="22"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22"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311</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x14ac:dyDescent="0.25">
      <c r="A26">
        <v>18</v>
      </c>
      <c r="B26" t="s">
        <v>297</v>
      </c>
      <c r="C26">
        <v>23</v>
      </c>
      <c r="D26" t="s">
        <v>298</v>
      </c>
      <c r="E26" t="s">
        <v>299</v>
      </c>
      <c r="F26" t="s">
        <v>300</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359</v>
      </c>
      <c r="I26" t="s">
        <v>302</v>
      </c>
      <c r="J26" t="s">
        <v>303</v>
      </c>
      <c r="K26" t="s">
        <v>300</v>
      </c>
      <c r="L26" t="s">
        <v>360</v>
      </c>
      <c r="M26" t="s">
        <v>305</v>
      </c>
      <c r="N26" t="s">
        <v>306</v>
      </c>
      <c r="O26" t="s">
        <v>300</v>
      </c>
      <c r="P26" t="s">
        <v>1089</v>
      </c>
      <c r="Q26" t="s">
        <v>300</v>
      </c>
      <c r="R26" t="s">
        <v>307</v>
      </c>
      <c r="S26" t="s">
        <v>300</v>
      </c>
      <c r="T26" t="s">
        <v>320</v>
      </c>
      <c r="AE26" t="s">
        <v>310</v>
      </c>
      <c r="AF26" s="22"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22"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311</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x14ac:dyDescent="0.25">
      <c r="A27">
        <v>182</v>
      </c>
      <c r="B27" t="s">
        <v>297</v>
      </c>
      <c r="C27">
        <v>24</v>
      </c>
      <c r="D27" t="s">
        <v>298</v>
      </c>
      <c r="E27" t="s">
        <v>299</v>
      </c>
      <c r="F27" t="s">
        <v>300</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361</v>
      </c>
      <c r="I27" t="s">
        <v>302</v>
      </c>
      <c r="J27" t="s">
        <v>303</v>
      </c>
      <c r="K27" t="s">
        <v>300</v>
      </c>
      <c r="L27" t="s">
        <v>362</v>
      </c>
      <c r="M27" t="s">
        <v>305</v>
      </c>
      <c r="N27" t="s">
        <v>306</v>
      </c>
      <c r="O27" t="s">
        <v>300</v>
      </c>
      <c r="P27" s="7" t="s">
        <v>1093</v>
      </c>
      <c r="Q27" t="s">
        <v>300</v>
      </c>
      <c r="R27" t="s">
        <v>307</v>
      </c>
      <c r="S27" t="s">
        <v>300</v>
      </c>
      <c r="T27" t="s">
        <v>282</v>
      </c>
      <c r="U27" t="s">
        <v>308</v>
      </c>
      <c r="V27" t="s">
        <v>288</v>
      </c>
      <c r="W27" t="s">
        <v>308</v>
      </c>
      <c r="X27" t="s">
        <v>2209</v>
      </c>
      <c r="Y27" t="s">
        <v>308</v>
      </c>
      <c r="Z27" t="s">
        <v>321</v>
      </c>
      <c r="AE27" t="s">
        <v>310</v>
      </c>
      <c r="AF27" s="22"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22"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311</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x14ac:dyDescent="0.25">
      <c r="A28">
        <v>19</v>
      </c>
      <c r="B28" t="s">
        <v>297</v>
      </c>
      <c r="C28">
        <v>25</v>
      </c>
      <c r="D28" t="s">
        <v>298</v>
      </c>
      <c r="E28" t="s">
        <v>299</v>
      </c>
      <c r="F28" t="s">
        <v>300</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363</v>
      </c>
      <c r="I28" t="s">
        <v>302</v>
      </c>
      <c r="J28" t="s">
        <v>303</v>
      </c>
      <c r="K28" t="s">
        <v>300</v>
      </c>
      <c r="L28" t="s">
        <v>364</v>
      </c>
      <c r="M28" t="s">
        <v>305</v>
      </c>
      <c r="N28" t="s">
        <v>306</v>
      </c>
      <c r="O28" t="s">
        <v>300</v>
      </c>
      <c r="P28" t="s">
        <v>1089</v>
      </c>
      <c r="Q28" t="s">
        <v>300</v>
      </c>
      <c r="R28" t="s">
        <v>307</v>
      </c>
      <c r="S28" t="s">
        <v>300</v>
      </c>
      <c r="T28" t="s">
        <v>320</v>
      </c>
      <c r="AE28" t="s">
        <v>310</v>
      </c>
      <c r="AF28" s="22"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22"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311</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x14ac:dyDescent="0.25">
      <c r="A29">
        <v>20</v>
      </c>
      <c r="B29" t="s">
        <v>297</v>
      </c>
      <c r="C29">
        <v>26</v>
      </c>
      <c r="D29" t="s">
        <v>298</v>
      </c>
      <c r="E29" t="s">
        <v>299</v>
      </c>
      <c r="F29" t="s">
        <v>300</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365</v>
      </c>
      <c r="I29" t="s">
        <v>302</v>
      </c>
      <c r="J29" t="s">
        <v>303</v>
      </c>
      <c r="K29" t="s">
        <v>300</v>
      </c>
      <c r="L29" t="s">
        <v>366</v>
      </c>
      <c r="M29" t="s">
        <v>305</v>
      </c>
      <c r="N29" t="s">
        <v>306</v>
      </c>
      <c r="O29" t="s">
        <v>300</v>
      </c>
      <c r="P29" t="s">
        <v>1089</v>
      </c>
      <c r="Q29" t="s">
        <v>300</v>
      </c>
      <c r="R29" t="s">
        <v>307</v>
      </c>
      <c r="S29" t="s">
        <v>300</v>
      </c>
      <c r="T29" t="s">
        <v>286</v>
      </c>
      <c r="U29" t="s">
        <v>308</v>
      </c>
      <c r="V29" t="s">
        <v>315</v>
      </c>
      <c r="AE29" t="s">
        <v>310</v>
      </c>
      <c r="AF29" s="22"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22"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311</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x14ac:dyDescent="0.25">
      <c r="A30">
        <v>21</v>
      </c>
      <c r="B30" t="s">
        <v>297</v>
      </c>
      <c r="C30">
        <v>27</v>
      </c>
      <c r="D30" t="s">
        <v>298</v>
      </c>
      <c r="E30" t="s">
        <v>299</v>
      </c>
      <c r="F30" t="s">
        <v>300</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367</v>
      </c>
      <c r="I30" t="s">
        <v>302</v>
      </c>
      <c r="J30" t="s">
        <v>303</v>
      </c>
      <c r="K30" t="s">
        <v>300</v>
      </c>
      <c r="L30" t="s">
        <v>368</v>
      </c>
      <c r="M30" t="s">
        <v>305</v>
      </c>
      <c r="N30" t="s">
        <v>306</v>
      </c>
      <c r="O30" t="s">
        <v>300</v>
      </c>
      <c r="P30" t="s">
        <v>1089</v>
      </c>
      <c r="Q30" t="s">
        <v>300</v>
      </c>
      <c r="R30" t="s">
        <v>307</v>
      </c>
      <c r="S30" t="s">
        <v>300</v>
      </c>
      <c r="T30" t="s">
        <v>286</v>
      </c>
      <c r="U30" t="s">
        <v>308</v>
      </c>
      <c r="V30" t="s">
        <v>314</v>
      </c>
      <c r="W30" t="s">
        <v>308</v>
      </c>
      <c r="X30" t="s">
        <v>315</v>
      </c>
      <c r="AE30" t="s">
        <v>310</v>
      </c>
      <c r="AF30" s="22"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22"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311</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x14ac:dyDescent="0.25">
      <c r="A31">
        <v>22</v>
      </c>
      <c r="B31" t="s">
        <v>297</v>
      </c>
      <c r="C31">
        <v>28</v>
      </c>
      <c r="D31" t="s">
        <v>298</v>
      </c>
      <c r="E31" t="s">
        <v>299</v>
      </c>
      <c r="F31" t="s">
        <v>300</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369</v>
      </c>
      <c r="I31" t="s">
        <v>302</v>
      </c>
      <c r="J31" t="s">
        <v>303</v>
      </c>
      <c r="K31" t="s">
        <v>300</v>
      </c>
      <c r="L31" t="s">
        <v>370</v>
      </c>
      <c r="M31" t="s">
        <v>305</v>
      </c>
      <c r="N31" t="s">
        <v>306</v>
      </c>
      <c r="O31" t="s">
        <v>300</v>
      </c>
      <c r="P31" t="s">
        <v>1089</v>
      </c>
      <c r="Q31" t="s">
        <v>300</v>
      </c>
      <c r="R31" t="s">
        <v>307</v>
      </c>
      <c r="S31" t="s">
        <v>300</v>
      </c>
      <c r="T31" t="s">
        <v>320</v>
      </c>
      <c r="U31" t="s">
        <v>308</v>
      </c>
      <c r="V31" t="s">
        <v>309</v>
      </c>
      <c r="W31" t="s">
        <v>308</v>
      </c>
      <c r="X31" t="s">
        <v>321</v>
      </c>
      <c r="AE31" t="s">
        <v>310</v>
      </c>
      <c r="AF31" s="22"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22"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311</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x14ac:dyDescent="0.25">
      <c r="A32">
        <v>23</v>
      </c>
      <c r="B32" t="s">
        <v>297</v>
      </c>
      <c r="C32">
        <v>29</v>
      </c>
      <c r="D32" t="s">
        <v>298</v>
      </c>
      <c r="E32" t="s">
        <v>299</v>
      </c>
      <c r="F32" t="s">
        <v>300</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371</v>
      </c>
      <c r="I32" t="s">
        <v>302</v>
      </c>
      <c r="J32" t="s">
        <v>303</v>
      </c>
      <c r="K32" t="s">
        <v>300</v>
      </c>
      <c r="L32" t="s">
        <v>372</v>
      </c>
      <c r="M32" t="s">
        <v>305</v>
      </c>
      <c r="N32" t="s">
        <v>306</v>
      </c>
      <c r="O32" t="s">
        <v>300</v>
      </c>
      <c r="P32" t="s">
        <v>1089</v>
      </c>
      <c r="Q32" t="s">
        <v>300</v>
      </c>
      <c r="R32" t="s">
        <v>307</v>
      </c>
      <c r="S32" t="s">
        <v>300</v>
      </c>
      <c r="T32" t="s">
        <v>351</v>
      </c>
      <c r="U32" t="s">
        <v>308</v>
      </c>
      <c r="V32" t="s">
        <v>313</v>
      </c>
      <c r="W32" t="s">
        <v>308</v>
      </c>
      <c r="X32" t="s">
        <v>314</v>
      </c>
      <c r="Y32" t="s">
        <v>308</v>
      </c>
      <c r="Z32" t="s">
        <v>321</v>
      </c>
      <c r="AE32" t="s">
        <v>310</v>
      </c>
      <c r="AF32" s="22"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22"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311</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x14ac:dyDescent="0.25">
      <c r="A33">
        <v>24</v>
      </c>
      <c r="B33" t="s">
        <v>297</v>
      </c>
      <c r="C33">
        <v>30</v>
      </c>
      <c r="D33" t="s">
        <v>298</v>
      </c>
      <c r="E33" t="s">
        <v>299</v>
      </c>
      <c r="F33" t="s">
        <v>300</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373</v>
      </c>
      <c r="I33" t="s">
        <v>302</v>
      </c>
      <c r="J33" t="s">
        <v>303</v>
      </c>
      <c r="K33" t="s">
        <v>300</v>
      </c>
      <c r="L33" t="s">
        <v>374</v>
      </c>
      <c r="M33" t="s">
        <v>305</v>
      </c>
      <c r="N33" t="s">
        <v>306</v>
      </c>
      <c r="O33" t="s">
        <v>300</v>
      </c>
      <c r="P33" t="s">
        <v>1089</v>
      </c>
      <c r="Q33" t="s">
        <v>300</v>
      </c>
      <c r="R33" t="s">
        <v>307</v>
      </c>
      <c r="S33" t="s">
        <v>300</v>
      </c>
      <c r="T33" t="s">
        <v>320</v>
      </c>
      <c r="U33" t="s">
        <v>308</v>
      </c>
      <c r="V33" t="s">
        <v>309</v>
      </c>
      <c r="W33" t="s">
        <v>308</v>
      </c>
      <c r="X33" t="s">
        <v>321</v>
      </c>
      <c r="AE33" t="s">
        <v>310</v>
      </c>
      <c r="AF33" s="22"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22"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311</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x14ac:dyDescent="0.25">
      <c r="A34">
        <v>25</v>
      </c>
      <c r="B34" t="s">
        <v>297</v>
      </c>
      <c r="C34">
        <v>31</v>
      </c>
      <c r="D34" t="s">
        <v>298</v>
      </c>
      <c r="E34" t="s">
        <v>299</v>
      </c>
      <c r="F34" t="s">
        <v>300</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375</v>
      </c>
      <c r="I34" t="s">
        <v>302</v>
      </c>
      <c r="J34" t="s">
        <v>303</v>
      </c>
      <c r="K34" t="s">
        <v>300</v>
      </c>
      <c r="L34" t="s">
        <v>376</v>
      </c>
      <c r="M34" t="s">
        <v>305</v>
      </c>
      <c r="N34" t="s">
        <v>306</v>
      </c>
      <c r="O34" t="s">
        <v>300</v>
      </c>
      <c r="P34" t="s">
        <v>1089</v>
      </c>
      <c r="Q34" t="s">
        <v>300</v>
      </c>
      <c r="R34" t="s">
        <v>307</v>
      </c>
      <c r="S34" t="s">
        <v>300</v>
      </c>
      <c r="T34" t="s">
        <v>320</v>
      </c>
      <c r="U34" t="s">
        <v>308</v>
      </c>
      <c r="V34" t="s">
        <v>309</v>
      </c>
      <c r="W34" t="s">
        <v>308</v>
      </c>
      <c r="X34" t="s">
        <v>321</v>
      </c>
      <c r="AE34" t="s">
        <v>310</v>
      </c>
      <c r="AF34" s="22"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22"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311</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x14ac:dyDescent="0.25">
      <c r="A35">
        <v>26</v>
      </c>
      <c r="B35" t="s">
        <v>297</v>
      </c>
      <c r="C35">
        <v>32</v>
      </c>
      <c r="D35" t="s">
        <v>298</v>
      </c>
      <c r="E35" t="s">
        <v>299</v>
      </c>
      <c r="F35" t="s">
        <v>300</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377</v>
      </c>
      <c r="I35" t="s">
        <v>302</v>
      </c>
      <c r="J35" t="s">
        <v>303</v>
      </c>
      <c r="K35" t="s">
        <v>300</v>
      </c>
      <c r="L35" t="s">
        <v>378</v>
      </c>
      <c r="M35" t="s">
        <v>305</v>
      </c>
      <c r="N35" t="s">
        <v>306</v>
      </c>
      <c r="O35" t="s">
        <v>300</v>
      </c>
      <c r="P35" t="s">
        <v>1089</v>
      </c>
      <c r="Q35" t="s">
        <v>300</v>
      </c>
      <c r="R35" t="s">
        <v>307</v>
      </c>
      <c r="S35" t="s">
        <v>300</v>
      </c>
      <c r="T35" t="s">
        <v>282</v>
      </c>
      <c r="AE35" t="s">
        <v>310</v>
      </c>
      <c r="AF35" s="22"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22"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311</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x14ac:dyDescent="0.25">
      <c r="A36">
        <v>183</v>
      </c>
      <c r="B36" t="s">
        <v>297</v>
      </c>
      <c r="C36">
        <v>33</v>
      </c>
      <c r="D36" t="s">
        <v>298</v>
      </c>
      <c r="E36" t="s">
        <v>299</v>
      </c>
      <c r="F36" t="s">
        <v>300</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379</v>
      </c>
      <c r="I36" t="s">
        <v>302</v>
      </c>
      <c r="J36" t="s">
        <v>303</v>
      </c>
      <c r="K36" t="s">
        <v>300</v>
      </c>
      <c r="L36" t="s">
        <v>2180</v>
      </c>
      <c r="M36" t="s">
        <v>305</v>
      </c>
      <c r="N36" t="s">
        <v>306</v>
      </c>
      <c r="O36" t="s">
        <v>300</v>
      </c>
      <c r="P36" s="7" t="s">
        <v>1093</v>
      </c>
      <c r="Q36" t="s">
        <v>300</v>
      </c>
      <c r="R36" t="s">
        <v>307</v>
      </c>
      <c r="S36" t="s">
        <v>300</v>
      </c>
      <c r="AE36" t="s">
        <v>310</v>
      </c>
      <c r="AF36" s="22"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22"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311</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x14ac:dyDescent="0.25">
      <c r="A37">
        <v>27</v>
      </c>
      <c r="B37" t="s">
        <v>297</v>
      </c>
      <c r="C37">
        <v>34</v>
      </c>
      <c r="D37" t="s">
        <v>298</v>
      </c>
      <c r="E37" t="s">
        <v>299</v>
      </c>
      <c r="F37" t="s">
        <v>300</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380</v>
      </c>
      <c r="I37" t="s">
        <v>302</v>
      </c>
      <c r="J37" t="s">
        <v>303</v>
      </c>
      <c r="K37" t="s">
        <v>300</v>
      </c>
      <c r="L37" t="s">
        <v>381</v>
      </c>
      <c r="M37" t="s">
        <v>305</v>
      </c>
      <c r="N37" t="s">
        <v>306</v>
      </c>
      <c r="O37" t="s">
        <v>300</v>
      </c>
      <c r="P37" t="s">
        <v>1089</v>
      </c>
      <c r="Q37" t="s">
        <v>300</v>
      </c>
      <c r="R37" t="s">
        <v>307</v>
      </c>
      <c r="S37" t="s">
        <v>300</v>
      </c>
      <c r="T37" t="s">
        <v>382</v>
      </c>
      <c r="AE37" t="s">
        <v>310</v>
      </c>
      <c r="AF37" s="22"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22"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311</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x14ac:dyDescent="0.25">
      <c r="A38">
        <v>28</v>
      </c>
      <c r="B38" t="s">
        <v>297</v>
      </c>
      <c r="C38">
        <v>35</v>
      </c>
      <c r="D38" t="s">
        <v>298</v>
      </c>
      <c r="E38" t="s">
        <v>299</v>
      </c>
      <c r="F38" t="s">
        <v>300</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383</v>
      </c>
      <c r="I38" t="s">
        <v>302</v>
      </c>
      <c r="J38" t="s">
        <v>303</v>
      </c>
      <c r="K38" t="s">
        <v>300</v>
      </c>
      <c r="L38" t="s">
        <v>384</v>
      </c>
      <c r="M38" t="s">
        <v>305</v>
      </c>
      <c r="N38" t="s">
        <v>306</v>
      </c>
      <c r="O38" t="s">
        <v>300</v>
      </c>
      <c r="P38" t="s">
        <v>1089</v>
      </c>
      <c r="Q38" t="s">
        <v>300</v>
      </c>
      <c r="R38" t="s">
        <v>307</v>
      </c>
      <c r="S38" t="s">
        <v>300</v>
      </c>
      <c r="T38" t="s">
        <v>286</v>
      </c>
      <c r="U38" t="s">
        <v>308</v>
      </c>
      <c r="V38" t="s">
        <v>292</v>
      </c>
      <c r="W38" t="s">
        <v>308</v>
      </c>
      <c r="X38" t="s">
        <v>314</v>
      </c>
      <c r="Y38" t="s">
        <v>308</v>
      </c>
      <c r="Z38" t="s">
        <v>315</v>
      </c>
      <c r="AE38" t="s">
        <v>310</v>
      </c>
      <c r="AF38" s="22"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22"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311</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x14ac:dyDescent="0.25">
      <c r="A39">
        <v>29</v>
      </c>
      <c r="B39" t="s">
        <v>297</v>
      </c>
      <c r="C39">
        <v>36</v>
      </c>
      <c r="D39" t="s">
        <v>298</v>
      </c>
      <c r="E39" t="s">
        <v>299</v>
      </c>
      <c r="F39" t="s">
        <v>300</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385</v>
      </c>
      <c r="I39" t="s">
        <v>302</v>
      </c>
      <c r="J39" t="s">
        <v>303</v>
      </c>
      <c r="K39" t="s">
        <v>300</v>
      </c>
      <c r="L39" t="s">
        <v>386</v>
      </c>
      <c r="M39" t="s">
        <v>305</v>
      </c>
      <c r="N39" t="s">
        <v>306</v>
      </c>
      <c r="O39" t="s">
        <v>300</v>
      </c>
      <c r="P39" t="s">
        <v>1089</v>
      </c>
      <c r="Q39" t="s">
        <v>300</v>
      </c>
      <c r="R39" t="s">
        <v>307</v>
      </c>
      <c r="S39" t="s">
        <v>300</v>
      </c>
      <c r="T39" t="s">
        <v>309</v>
      </c>
      <c r="U39" t="s">
        <v>308</v>
      </c>
      <c r="V39" t="s">
        <v>321</v>
      </c>
      <c r="AE39" t="s">
        <v>310</v>
      </c>
      <c r="AF39" s="22"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22"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311</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x14ac:dyDescent="0.25">
      <c r="A40">
        <v>30</v>
      </c>
      <c r="B40" t="s">
        <v>297</v>
      </c>
      <c r="C40">
        <v>37</v>
      </c>
      <c r="D40" t="s">
        <v>298</v>
      </c>
      <c r="E40" t="s">
        <v>299</v>
      </c>
      <c r="F40" t="s">
        <v>300</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387</v>
      </c>
      <c r="I40" t="s">
        <v>302</v>
      </c>
      <c r="J40" t="s">
        <v>303</v>
      </c>
      <c r="K40" t="s">
        <v>300</v>
      </c>
      <c r="L40" t="s">
        <v>388</v>
      </c>
      <c r="M40" t="s">
        <v>305</v>
      </c>
      <c r="N40" t="s">
        <v>306</v>
      </c>
      <c r="O40" t="s">
        <v>300</v>
      </c>
      <c r="P40" t="s">
        <v>1089</v>
      </c>
      <c r="Q40" t="s">
        <v>300</v>
      </c>
      <c r="R40" t="s">
        <v>307</v>
      </c>
      <c r="S40" t="s">
        <v>300</v>
      </c>
      <c r="AE40" t="s">
        <v>310</v>
      </c>
      <c r="AF40" s="22"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22"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311</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x14ac:dyDescent="0.25">
      <c r="A41">
        <v>31</v>
      </c>
      <c r="B41" t="s">
        <v>297</v>
      </c>
      <c r="C41">
        <v>38</v>
      </c>
      <c r="D41" t="s">
        <v>298</v>
      </c>
      <c r="E41" t="s">
        <v>299</v>
      </c>
      <c r="F41" t="s">
        <v>300</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389</v>
      </c>
      <c r="I41" t="s">
        <v>302</v>
      </c>
      <c r="J41" t="s">
        <v>303</v>
      </c>
      <c r="K41" t="s">
        <v>300</v>
      </c>
      <c r="L41" t="s">
        <v>390</v>
      </c>
      <c r="M41" t="s">
        <v>305</v>
      </c>
      <c r="N41" t="s">
        <v>306</v>
      </c>
      <c r="O41" t="s">
        <v>300</v>
      </c>
      <c r="P41" t="s">
        <v>1089</v>
      </c>
      <c r="Q41" t="s">
        <v>300</v>
      </c>
      <c r="R41" t="s">
        <v>307</v>
      </c>
      <c r="S41" t="s">
        <v>300</v>
      </c>
      <c r="T41" t="s">
        <v>309</v>
      </c>
      <c r="U41" t="s">
        <v>308</v>
      </c>
      <c r="V41" t="s">
        <v>315</v>
      </c>
      <c r="AE41" t="s">
        <v>310</v>
      </c>
      <c r="AF41" s="22"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22"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311</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x14ac:dyDescent="0.25">
      <c r="A42">
        <v>32</v>
      </c>
      <c r="B42" t="s">
        <v>297</v>
      </c>
      <c r="C42">
        <v>39</v>
      </c>
      <c r="D42" t="s">
        <v>298</v>
      </c>
      <c r="E42" t="s">
        <v>299</v>
      </c>
      <c r="F42" t="s">
        <v>300</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391</v>
      </c>
      <c r="I42" t="s">
        <v>302</v>
      </c>
      <c r="J42" t="s">
        <v>303</v>
      </c>
      <c r="K42" t="s">
        <v>300</v>
      </c>
      <c r="L42" t="s">
        <v>392</v>
      </c>
      <c r="M42" t="s">
        <v>305</v>
      </c>
      <c r="N42" t="s">
        <v>306</v>
      </c>
      <c r="O42" t="s">
        <v>300</v>
      </c>
      <c r="P42" t="s">
        <v>1089</v>
      </c>
      <c r="Q42" t="s">
        <v>300</v>
      </c>
      <c r="R42" t="s">
        <v>307</v>
      </c>
      <c r="S42" t="s">
        <v>300</v>
      </c>
      <c r="T42" t="s">
        <v>320</v>
      </c>
      <c r="U42" t="s">
        <v>308</v>
      </c>
      <c r="V42" t="s">
        <v>309</v>
      </c>
      <c r="W42" t="s">
        <v>308</v>
      </c>
      <c r="X42" t="s">
        <v>321</v>
      </c>
      <c r="AE42" t="s">
        <v>310</v>
      </c>
      <c r="AF42" s="22"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22"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311</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x14ac:dyDescent="0.25">
      <c r="A43">
        <v>33</v>
      </c>
      <c r="B43" t="s">
        <v>297</v>
      </c>
      <c r="C43">
        <v>40</v>
      </c>
      <c r="D43" t="s">
        <v>298</v>
      </c>
      <c r="E43" t="s">
        <v>299</v>
      </c>
      <c r="F43" t="s">
        <v>300</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393</v>
      </c>
      <c r="I43" t="s">
        <v>302</v>
      </c>
      <c r="J43" t="s">
        <v>303</v>
      </c>
      <c r="K43" t="s">
        <v>300</v>
      </c>
      <c r="L43" t="s">
        <v>394</v>
      </c>
      <c r="M43" t="s">
        <v>305</v>
      </c>
      <c r="N43" t="s">
        <v>306</v>
      </c>
      <c r="O43" t="s">
        <v>300</v>
      </c>
      <c r="P43" t="s">
        <v>1089</v>
      </c>
      <c r="Q43" t="s">
        <v>300</v>
      </c>
      <c r="R43" t="s">
        <v>307</v>
      </c>
      <c r="S43" t="s">
        <v>300</v>
      </c>
      <c r="T43" t="s">
        <v>309</v>
      </c>
      <c r="U43" t="s">
        <v>308</v>
      </c>
      <c r="V43" t="s">
        <v>292</v>
      </c>
      <c r="W43" t="s">
        <v>308</v>
      </c>
      <c r="X43" t="s">
        <v>314</v>
      </c>
      <c r="Y43" t="s">
        <v>308</v>
      </c>
      <c r="Z43" t="s">
        <v>321</v>
      </c>
      <c r="AE43" t="s">
        <v>310</v>
      </c>
      <c r="AF43" s="22"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22"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311</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x14ac:dyDescent="0.25">
      <c r="A44">
        <v>34</v>
      </c>
      <c r="B44" t="s">
        <v>297</v>
      </c>
      <c r="C44">
        <v>41</v>
      </c>
      <c r="D44" t="s">
        <v>298</v>
      </c>
      <c r="E44" t="s">
        <v>299</v>
      </c>
      <c r="F44" t="s">
        <v>300</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395</v>
      </c>
      <c r="I44" t="s">
        <v>302</v>
      </c>
      <c r="J44" t="s">
        <v>303</v>
      </c>
      <c r="K44" t="s">
        <v>300</v>
      </c>
      <c r="L44" t="s">
        <v>396</v>
      </c>
      <c r="M44" t="s">
        <v>305</v>
      </c>
      <c r="N44" t="s">
        <v>306</v>
      </c>
      <c r="O44" t="s">
        <v>300</v>
      </c>
      <c r="P44" t="s">
        <v>1089</v>
      </c>
      <c r="Q44" t="s">
        <v>300</v>
      </c>
      <c r="R44" t="s">
        <v>307</v>
      </c>
      <c r="S44" t="s">
        <v>300</v>
      </c>
      <c r="T44" t="s">
        <v>309</v>
      </c>
      <c r="U44" t="s">
        <v>308</v>
      </c>
      <c r="V44" t="s">
        <v>321</v>
      </c>
      <c r="AE44" t="s">
        <v>310</v>
      </c>
      <c r="AF44" s="22"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22"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311</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x14ac:dyDescent="0.25">
      <c r="A45">
        <v>35</v>
      </c>
      <c r="B45" t="s">
        <v>297</v>
      </c>
      <c r="C45">
        <v>42</v>
      </c>
      <c r="D45" t="s">
        <v>298</v>
      </c>
      <c r="E45" t="s">
        <v>299</v>
      </c>
      <c r="F45" t="s">
        <v>300</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397</v>
      </c>
      <c r="I45" t="s">
        <v>302</v>
      </c>
      <c r="J45" t="s">
        <v>303</v>
      </c>
      <c r="K45" t="s">
        <v>300</v>
      </c>
      <c r="L45" t="s">
        <v>398</v>
      </c>
      <c r="M45" t="s">
        <v>305</v>
      </c>
      <c r="N45" t="s">
        <v>306</v>
      </c>
      <c r="O45" t="s">
        <v>300</v>
      </c>
      <c r="P45" t="s">
        <v>1089</v>
      </c>
      <c r="Q45" t="s">
        <v>300</v>
      </c>
      <c r="R45" t="s">
        <v>307</v>
      </c>
      <c r="S45" t="s">
        <v>300</v>
      </c>
      <c r="T45" t="s">
        <v>282</v>
      </c>
      <c r="U45" t="s">
        <v>308</v>
      </c>
      <c r="V45" t="s">
        <v>321</v>
      </c>
      <c r="AE45" t="s">
        <v>310</v>
      </c>
      <c r="AF45" s="22"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22"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311</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x14ac:dyDescent="0.25">
      <c r="A46">
        <v>36</v>
      </c>
      <c r="B46" t="s">
        <v>297</v>
      </c>
      <c r="C46">
        <v>43</v>
      </c>
      <c r="D46" t="s">
        <v>298</v>
      </c>
      <c r="E46" t="s">
        <v>299</v>
      </c>
      <c r="F46" t="s">
        <v>300</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399</v>
      </c>
      <c r="I46" t="s">
        <v>302</v>
      </c>
      <c r="J46" t="s">
        <v>303</v>
      </c>
      <c r="K46" t="s">
        <v>300</v>
      </c>
      <c r="L46" t="s">
        <v>400</v>
      </c>
      <c r="M46" t="s">
        <v>305</v>
      </c>
      <c r="N46" t="s">
        <v>306</v>
      </c>
      <c r="O46" t="s">
        <v>300</v>
      </c>
      <c r="P46" t="s">
        <v>1089</v>
      </c>
      <c r="Q46" t="s">
        <v>300</v>
      </c>
      <c r="R46" t="s">
        <v>307</v>
      </c>
      <c r="S46" t="s">
        <v>300</v>
      </c>
      <c r="T46" t="s">
        <v>315</v>
      </c>
      <c r="AE46" t="s">
        <v>310</v>
      </c>
      <c r="AF46" s="22"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22"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311</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x14ac:dyDescent="0.25">
      <c r="A47">
        <v>185</v>
      </c>
      <c r="B47" t="s">
        <v>297</v>
      </c>
      <c r="C47">
        <v>44</v>
      </c>
      <c r="D47" t="s">
        <v>298</v>
      </c>
      <c r="E47" t="s">
        <v>299</v>
      </c>
      <c r="F47" t="s">
        <v>300</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401</v>
      </c>
      <c r="I47" t="s">
        <v>302</v>
      </c>
      <c r="J47" t="s">
        <v>303</v>
      </c>
      <c r="K47" t="s">
        <v>300</v>
      </c>
      <c r="L47" t="s">
        <v>402</v>
      </c>
      <c r="M47" t="s">
        <v>305</v>
      </c>
      <c r="N47" t="s">
        <v>306</v>
      </c>
      <c r="O47" t="s">
        <v>300</v>
      </c>
      <c r="P47" s="7" t="s">
        <v>1093</v>
      </c>
      <c r="Q47" t="s">
        <v>300</v>
      </c>
      <c r="R47" t="s">
        <v>307</v>
      </c>
      <c r="S47" t="s">
        <v>300</v>
      </c>
      <c r="T47" t="s">
        <v>315</v>
      </c>
      <c r="AE47" t="s">
        <v>310</v>
      </c>
      <c r="AF47" s="22"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22"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311</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x14ac:dyDescent="0.25">
      <c r="A48">
        <v>37</v>
      </c>
      <c r="B48" t="s">
        <v>297</v>
      </c>
      <c r="C48">
        <v>45</v>
      </c>
      <c r="D48" t="s">
        <v>298</v>
      </c>
      <c r="E48" t="s">
        <v>299</v>
      </c>
      <c r="F48" t="s">
        <v>300</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403</v>
      </c>
      <c r="I48" t="s">
        <v>302</v>
      </c>
      <c r="J48" t="s">
        <v>303</v>
      </c>
      <c r="K48" t="s">
        <v>300</v>
      </c>
      <c r="L48" t="s">
        <v>404</v>
      </c>
      <c r="M48" t="s">
        <v>305</v>
      </c>
      <c r="N48" t="s">
        <v>306</v>
      </c>
      <c r="O48" t="s">
        <v>300</v>
      </c>
      <c r="P48" t="s">
        <v>1089</v>
      </c>
      <c r="Q48" t="s">
        <v>300</v>
      </c>
      <c r="R48" t="s">
        <v>307</v>
      </c>
      <c r="S48" t="s">
        <v>300</v>
      </c>
      <c r="T48" t="s">
        <v>282</v>
      </c>
      <c r="U48" t="s">
        <v>308</v>
      </c>
      <c r="V48" t="s">
        <v>313</v>
      </c>
      <c r="AE48" t="s">
        <v>310</v>
      </c>
      <c r="AF48" s="22"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22"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311</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x14ac:dyDescent="0.25">
      <c r="A49">
        <v>239</v>
      </c>
      <c r="B49" t="s">
        <v>297</v>
      </c>
      <c r="C49">
        <v>46</v>
      </c>
      <c r="D49" t="s">
        <v>298</v>
      </c>
      <c r="E49" t="s">
        <v>299</v>
      </c>
      <c r="F49" t="s">
        <v>300</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405</v>
      </c>
      <c r="I49" t="s">
        <v>302</v>
      </c>
      <c r="J49" t="s">
        <v>303</v>
      </c>
      <c r="K49" t="s">
        <v>300</v>
      </c>
      <c r="L49" t="s">
        <v>406</v>
      </c>
      <c r="M49" t="s">
        <v>305</v>
      </c>
      <c r="N49" t="s">
        <v>306</v>
      </c>
      <c r="O49" t="s">
        <v>300</v>
      </c>
      <c r="P49" s="4" t="s">
        <v>1092</v>
      </c>
      <c r="Q49" t="s">
        <v>300</v>
      </c>
      <c r="R49" t="s">
        <v>307</v>
      </c>
      <c r="S49" t="s">
        <v>300</v>
      </c>
      <c r="T49" t="s">
        <v>309</v>
      </c>
      <c r="U49" t="s">
        <v>308</v>
      </c>
      <c r="V49" t="s">
        <v>292</v>
      </c>
      <c r="W49" t="s">
        <v>308</v>
      </c>
      <c r="X49" t="s">
        <v>313</v>
      </c>
      <c r="AE49" t="s">
        <v>310</v>
      </c>
      <c r="AF49" s="22"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22"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311</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x14ac:dyDescent="0.25">
      <c r="A50">
        <v>221</v>
      </c>
      <c r="B50" t="s">
        <v>297</v>
      </c>
      <c r="C50">
        <v>47</v>
      </c>
      <c r="D50" t="s">
        <v>298</v>
      </c>
      <c r="E50" t="s">
        <v>299</v>
      </c>
      <c r="F50" t="s">
        <v>300</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407</v>
      </c>
      <c r="I50" t="s">
        <v>302</v>
      </c>
      <c r="J50" t="s">
        <v>303</v>
      </c>
      <c r="K50" t="s">
        <v>300</v>
      </c>
      <c r="L50" t="s">
        <v>408</v>
      </c>
      <c r="M50" t="s">
        <v>305</v>
      </c>
      <c r="N50" t="s">
        <v>306</v>
      </c>
      <c r="O50" t="s">
        <v>300</v>
      </c>
      <c r="P50" s="8" t="s">
        <v>1091</v>
      </c>
      <c r="Q50" t="s">
        <v>300</v>
      </c>
      <c r="R50" t="s">
        <v>307</v>
      </c>
      <c r="S50" t="s">
        <v>300</v>
      </c>
      <c r="T50" t="s">
        <v>351</v>
      </c>
      <c r="U50" t="s">
        <v>308</v>
      </c>
      <c r="V50" t="s">
        <v>321</v>
      </c>
      <c r="AE50" t="s">
        <v>310</v>
      </c>
      <c r="AF50" s="22"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22"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311</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x14ac:dyDescent="0.25">
      <c r="A51">
        <v>38</v>
      </c>
      <c r="B51" t="s">
        <v>297</v>
      </c>
      <c r="C51">
        <v>48</v>
      </c>
      <c r="D51" t="s">
        <v>298</v>
      </c>
      <c r="E51" t="s">
        <v>299</v>
      </c>
      <c r="F51" t="s">
        <v>300</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409</v>
      </c>
      <c r="I51" t="s">
        <v>302</v>
      </c>
      <c r="J51" t="s">
        <v>303</v>
      </c>
      <c r="K51" t="s">
        <v>300</v>
      </c>
      <c r="L51" t="s">
        <v>410</v>
      </c>
      <c r="M51" t="s">
        <v>305</v>
      </c>
      <c r="N51" t="s">
        <v>306</v>
      </c>
      <c r="O51" t="s">
        <v>300</v>
      </c>
      <c r="P51" t="s">
        <v>1089</v>
      </c>
      <c r="Q51" t="s">
        <v>300</v>
      </c>
      <c r="R51" t="s">
        <v>307</v>
      </c>
      <c r="S51" t="s">
        <v>300</v>
      </c>
      <c r="T51" t="s">
        <v>320</v>
      </c>
      <c r="U51" t="s">
        <v>308</v>
      </c>
      <c r="V51" t="s">
        <v>309</v>
      </c>
      <c r="W51" t="s">
        <v>308</v>
      </c>
      <c r="X51" t="s">
        <v>321</v>
      </c>
      <c r="AE51" t="s">
        <v>310</v>
      </c>
      <c r="AF51" s="22"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22"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311</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x14ac:dyDescent="0.25">
      <c r="A52">
        <v>39</v>
      </c>
      <c r="B52" t="s">
        <v>297</v>
      </c>
      <c r="C52">
        <v>49</v>
      </c>
      <c r="D52" t="s">
        <v>298</v>
      </c>
      <c r="E52" t="s">
        <v>299</v>
      </c>
      <c r="F52" t="s">
        <v>300</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411</v>
      </c>
      <c r="I52" t="s">
        <v>302</v>
      </c>
      <c r="J52" t="s">
        <v>303</v>
      </c>
      <c r="K52" t="s">
        <v>300</v>
      </c>
      <c r="L52" t="s">
        <v>412</v>
      </c>
      <c r="M52" t="s">
        <v>305</v>
      </c>
      <c r="N52" t="s">
        <v>306</v>
      </c>
      <c r="O52" t="s">
        <v>300</v>
      </c>
      <c r="P52" t="s">
        <v>1089</v>
      </c>
      <c r="Q52" t="s">
        <v>300</v>
      </c>
      <c r="R52" t="s">
        <v>307</v>
      </c>
      <c r="S52" t="s">
        <v>300</v>
      </c>
      <c r="T52" t="s">
        <v>282</v>
      </c>
      <c r="U52" t="s">
        <v>308</v>
      </c>
      <c r="V52" t="s">
        <v>313</v>
      </c>
      <c r="W52" t="s">
        <v>308</v>
      </c>
      <c r="X52" t="s">
        <v>321</v>
      </c>
      <c r="AE52" t="s">
        <v>310</v>
      </c>
      <c r="AF52" s="22"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22"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311</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x14ac:dyDescent="0.25">
      <c r="A53">
        <v>240</v>
      </c>
      <c r="B53" t="s">
        <v>297</v>
      </c>
      <c r="C53">
        <v>50</v>
      </c>
      <c r="D53" t="s">
        <v>298</v>
      </c>
      <c r="E53" t="s">
        <v>299</v>
      </c>
      <c r="F53" t="s">
        <v>300</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413</v>
      </c>
      <c r="I53" t="s">
        <v>302</v>
      </c>
      <c r="J53" t="s">
        <v>303</v>
      </c>
      <c r="K53" t="s">
        <v>300</v>
      </c>
      <c r="L53" t="s">
        <v>414</v>
      </c>
      <c r="M53" t="s">
        <v>305</v>
      </c>
      <c r="N53" t="s">
        <v>306</v>
      </c>
      <c r="O53" t="s">
        <v>300</v>
      </c>
      <c r="P53" s="4" t="s">
        <v>1092</v>
      </c>
      <c r="Q53" t="s">
        <v>300</v>
      </c>
      <c r="R53" t="s">
        <v>307</v>
      </c>
      <c r="S53" t="s">
        <v>300</v>
      </c>
      <c r="T53" t="s">
        <v>344</v>
      </c>
      <c r="U53" t="s">
        <v>308</v>
      </c>
      <c r="V53" t="s">
        <v>292</v>
      </c>
      <c r="W53" t="s">
        <v>308</v>
      </c>
      <c r="X53" t="s">
        <v>351</v>
      </c>
      <c r="Y53" t="s">
        <v>308</v>
      </c>
      <c r="Z53" t="s">
        <v>314</v>
      </c>
      <c r="AA53" t="s">
        <v>308</v>
      </c>
      <c r="AB53" t="s">
        <v>321</v>
      </c>
      <c r="AE53" t="s">
        <v>310</v>
      </c>
      <c r="AF53" s="22"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22"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311</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x14ac:dyDescent="0.25">
      <c r="A54">
        <v>40</v>
      </c>
      <c r="B54" t="s">
        <v>297</v>
      </c>
      <c r="C54">
        <v>51</v>
      </c>
      <c r="D54" t="s">
        <v>298</v>
      </c>
      <c r="E54" t="s">
        <v>299</v>
      </c>
      <c r="F54" t="s">
        <v>300</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415</v>
      </c>
      <c r="I54" t="s">
        <v>302</v>
      </c>
      <c r="J54" t="s">
        <v>303</v>
      </c>
      <c r="K54" t="s">
        <v>300</v>
      </c>
      <c r="L54" t="s">
        <v>159</v>
      </c>
      <c r="M54" t="s">
        <v>305</v>
      </c>
      <c r="N54" t="s">
        <v>306</v>
      </c>
      <c r="O54" t="s">
        <v>300</v>
      </c>
      <c r="P54" t="s">
        <v>1089</v>
      </c>
      <c r="Q54" t="s">
        <v>300</v>
      </c>
      <c r="R54" t="s">
        <v>307</v>
      </c>
      <c r="S54" t="s">
        <v>300</v>
      </c>
      <c r="T54" t="s">
        <v>2210</v>
      </c>
      <c r="AE54" t="s">
        <v>310</v>
      </c>
      <c r="AF54" s="22"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22"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311</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x14ac:dyDescent="0.25">
      <c r="A55">
        <v>41</v>
      </c>
      <c r="B55" t="s">
        <v>297</v>
      </c>
      <c r="C55">
        <v>52</v>
      </c>
      <c r="D55" t="s">
        <v>298</v>
      </c>
      <c r="E55" t="s">
        <v>299</v>
      </c>
      <c r="F55" t="s">
        <v>300</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416</v>
      </c>
      <c r="I55" t="s">
        <v>302</v>
      </c>
      <c r="J55" t="s">
        <v>303</v>
      </c>
      <c r="K55" t="s">
        <v>300</v>
      </c>
      <c r="L55" t="s">
        <v>417</v>
      </c>
      <c r="M55" t="s">
        <v>305</v>
      </c>
      <c r="N55" t="s">
        <v>306</v>
      </c>
      <c r="O55" t="s">
        <v>300</v>
      </c>
      <c r="P55" t="s">
        <v>1089</v>
      </c>
      <c r="Q55" t="s">
        <v>300</v>
      </c>
      <c r="R55" t="s">
        <v>307</v>
      </c>
      <c r="S55" t="s">
        <v>300</v>
      </c>
      <c r="AE55" t="s">
        <v>310</v>
      </c>
      <c r="AF55" s="22"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22"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311</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x14ac:dyDescent="0.25">
      <c r="A56">
        <v>186</v>
      </c>
      <c r="B56" t="s">
        <v>297</v>
      </c>
      <c r="C56">
        <v>53</v>
      </c>
      <c r="D56" t="s">
        <v>298</v>
      </c>
      <c r="E56" t="s">
        <v>299</v>
      </c>
      <c r="F56" t="s">
        <v>300</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418</v>
      </c>
      <c r="I56" t="s">
        <v>302</v>
      </c>
      <c r="J56" t="s">
        <v>303</v>
      </c>
      <c r="K56" t="s">
        <v>300</v>
      </c>
      <c r="L56" t="s">
        <v>419</v>
      </c>
      <c r="M56" t="s">
        <v>305</v>
      </c>
      <c r="N56" t="s">
        <v>306</v>
      </c>
      <c r="O56" t="s">
        <v>300</v>
      </c>
      <c r="P56" s="7" t="s">
        <v>1093</v>
      </c>
      <c r="Q56" t="s">
        <v>300</v>
      </c>
      <c r="R56" t="s">
        <v>307</v>
      </c>
      <c r="S56" t="s">
        <v>300</v>
      </c>
      <c r="T56" t="s">
        <v>292</v>
      </c>
      <c r="AE56" t="s">
        <v>310</v>
      </c>
      <c r="AF56" s="22"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22"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311</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x14ac:dyDescent="0.25">
      <c r="A57">
        <v>187</v>
      </c>
      <c r="B57" t="s">
        <v>297</v>
      </c>
      <c r="C57">
        <v>54</v>
      </c>
      <c r="D57" t="s">
        <v>298</v>
      </c>
      <c r="E57" t="s">
        <v>299</v>
      </c>
      <c r="F57" t="s">
        <v>300</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420</v>
      </c>
      <c r="I57" t="s">
        <v>302</v>
      </c>
      <c r="J57" t="s">
        <v>303</v>
      </c>
      <c r="K57" t="s">
        <v>300</v>
      </c>
      <c r="L57" t="s">
        <v>421</v>
      </c>
      <c r="M57" t="s">
        <v>305</v>
      </c>
      <c r="N57" t="s">
        <v>306</v>
      </c>
      <c r="O57" t="s">
        <v>300</v>
      </c>
      <c r="P57" s="7" t="s">
        <v>1093</v>
      </c>
      <c r="Q57" t="s">
        <v>300</v>
      </c>
      <c r="R57" t="s">
        <v>307</v>
      </c>
      <c r="S57" t="s">
        <v>300</v>
      </c>
      <c r="T57" t="s">
        <v>282</v>
      </c>
      <c r="U57" t="s">
        <v>308</v>
      </c>
      <c r="V57" t="s">
        <v>309</v>
      </c>
      <c r="W57" t="s">
        <v>308</v>
      </c>
      <c r="X57" t="s">
        <v>313</v>
      </c>
      <c r="Y57" t="s">
        <v>308</v>
      </c>
      <c r="Z57" t="s">
        <v>321</v>
      </c>
      <c r="AE57" t="s">
        <v>310</v>
      </c>
      <c r="AF57" s="22"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22"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311</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x14ac:dyDescent="0.25">
      <c r="A58">
        <v>42</v>
      </c>
      <c r="B58" t="s">
        <v>297</v>
      </c>
      <c r="C58">
        <v>55</v>
      </c>
      <c r="D58" t="s">
        <v>298</v>
      </c>
      <c r="E58" t="s">
        <v>299</v>
      </c>
      <c r="F58" t="s">
        <v>300</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422</v>
      </c>
      <c r="I58" t="s">
        <v>302</v>
      </c>
      <c r="J58" t="s">
        <v>303</v>
      </c>
      <c r="K58" t="s">
        <v>300</v>
      </c>
      <c r="L58" t="s">
        <v>423</v>
      </c>
      <c r="M58" t="s">
        <v>305</v>
      </c>
      <c r="N58" t="s">
        <v>306</v>
      </c>
      <c r="O58" t="s">
        <v>300</v>
      </c>
      <c r="P58" t="s">
        <v>1089</v>
      </c>
      <c r="Q58" t="s">
        <v>300</v>
      </c>
      <c r="R58" t="s">
        <v>307</v>
      </c>
      <c r="S58" t="s">
        <v>300</v>
      </c>
      <c r="T58" t="s">
        <v>320</v>
      </c>
      <c r="U58" t="s">
        <v>308</v>
      </c>
      <c r="V58" t="s">
        <v>292</v>
      </c>
      <c r="W58" t="s">
        <v>308</v>
      </c>
      <c r="X58" t="s">
        <v>314</v>
      </c>
      <c r="Y58" t="s">
        <v>308</v>
      </c>
      <c r="Z58" t="s">
        <v>321</v>
      </c>
      <c r="AE58" t="s">
        <v>310</v>
      </c>
      <c r="AF58" s="22"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22"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311</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x14ac:dyDescent="0.25">
      <c r="A59">
        <v>222</v>
      </c>
      <c r="B59" t="s">
        <v>297</v>
      </c>
      <c r="C59">
        <v>56</v>
      </c>
      <c r="D59" t="s">
        <v>298</v>
      </c>
      <c r="E59" t="s">
        <v>299</v>
      </c>
      <c r="F59" t="s">
        <v>300</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424</v>
      </c>
      <c r="I59" t="s">
        <v>302</v>
      </c>
      <c r="J59" t="s">
        <v>303</v>
      </c>
      <c r="K59" t="s">
        <v>300</v>
      </c>
      <c r="L59" t="s">
        <v>425</v>
      </c>
      <c r="M59" t="s">
        <v>305</v>
      </c>
      <c r="N59" t="s">
        <v>306</v>
      </c>
      <c r="O59" t="s">
        <v>300</v>
      </c>
      <c r="P59" s="8" t="s">
        <v>1091</v>
      </c>
      <c r="Q59" t="s">
        <v>300</v>
      </c>
      <c r="R59" t="s">
        <v>307</v>
      </c>
      <c r="S59" t="s">
        <v>300</v>
      </c>
      <c r="T59" t="s">
        <v>282</v>
      </c>
      <c r="U59" t="s">
        <v>308</v>
      </c>
      <c r="V59" t="s">
        <v>309</v>
      </c>
      <c r="W59" t="s">
        <v>308</v>
      </c>
      <c r="X59" t="s">
        <v>321</v>
      </c>
      <c r="AE59" t="s">
        <v>310</v>
      </c>
      <c r="AF59" s="22"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22"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311</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x14ac:dyDescent="0.25">
      <c r="A60">
        <v>43</v>
      </c>
      <c r="B60" t="s">
        <v>297</v>
      </c>
      <c r="C60">
        <v>57</v>
      </c>
      <c r="D60" t="s">
        <v>298</v>
      </c>
      <c r="E60" t="s">
        <v>299</v>
      </c>
      <c r="F60" t="s">
        <v>300</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426</v>
      </c>
      <c r="I60" t="s">
        <v>302</v>
      </c>
      <c r="J60" t="s">
        <v>303</v>
      </c>
      <c r="K60" t="s">
        <v>300</v>
      </c>
      <c r="L60" t="s">
        <v>427</v>
      </c>
      <c r="M60" t="s">
        <v>305</v>
      </c>
      <c r="N60" t="s">
        <v>306</v>
      </c>
      <c r="O60" t="s">
        <v>300</v>
      </c>
      <c r="P60" t="s">
        <v>1089</v>
      </c>
      <c r="Q60" t="s">
        <v>300</v>
      </c>
      <c r="R60" t="s">
        <v>307</v>
      </c>
      <c r="S60" t="s">
        <v>300</v>
      </c>
      <c r="T60" t="s">
        <v>282</v>
      </c>
      <c r="U60" t="s">
        <v>308</v>
      </c>
      <c r="V60" t="s">
        <v>351</v>
      </c>
      <c r="W60" t="s">
        <v>308</v>
      </c>
      <c r="X60" t="s">
        <v>314</v>
      </c>
      <c r="AE60" t="s">
        <v>310</v>
      </c>
      <c r="AF60" s="22"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22"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311</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x14ac:dyDescent="0.25">
      <c r="A61">
        <v>44</v>
      </c>
      <c r="B61" t="s">
        <v>297</v>
      </c>
      <c r="C61">
        <v>58</v>
      </c>
      <c r="D61" t="s">
        <v>298</v>
      </c>
      <c r="E61" t="s">
        <v>299</v>
      </c>
      <c r="F61" t="s">
        <v>300</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428</v>
      </c>
      <c r="I61" t="s">
        <v>302</v>
      </c>
      <c r="J61" t="s">
        <v>303</v>
      </c>
      <c r="K61" t="s">
        <v>300</v>
      </c>
      <c r="L61" t="s">
        <v>429</v>
      </c>
      <c r="M61" t="s">
        <v>305</v>
      </c>
      <c r="N61" t="s">
        <v>306</v>
      </c>
      <c r="O61" t="s">
        <v>300</v>
      </c>
      <c r="P61" t="s">
        <v>1089</v>
      </c>
      <c r="Q61" t="s">
        <v>300</v>
      </c>
      <c r="R61" t="s">
        <v>307</v>
      </c>
      <c r="S61" t="s">
        <v>300</v>
      </c>
      <c r="T61" t="s">
        <v>282</v>
      </c>
      <c r="U61" t="s">
        <v>308</v>
      </c>
      <c r="V61" t="s">
        <v>351</v>
      </c>
      <c r="AE61" t="s">
        <v>310</v>
      </c>
      <c r="AF61" s="22"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22"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311</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x14ac:dyDescent="0.25">
      <c r="A62">
        <v>45</v>
      </c>
      <c r="B62" t="s">
        <v>297</v>
      </c>
      <c r="C62">
        <v>59</v>
      </c>
      <c r="D62" t="s">
        <v>298</v>
      </c>
      <c r="E62" t="s">
        <v>299</v>
      </c>
      <c r="F62" t="s">
        <v>300</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430</v>
      </c>
      <c r="I62" t="s">
        <v>302</v>
      </c>
      <c r="J62" t="s">
        <v>303</v>
      </c>
      <c r="K62" t="s">
        <v>300</v>
      </c>
      <c r="L62" t="s">
        <v>431</v>
      </c>
      <c r="M62" t="s">
        <v>305</v>
      </c>
      <c r="N62" t="s">
        <v>306</v>
      </c>
      <c r="O62" t="s">
        <v>300</v>
      </c>
      <c r="P62" t="s">
        <v>1089</v>
      </c>
      <c r="Q62" t="s">
        <v>300</v>
      </c>
      <c r="R62" t="s">
        <v>307</v>
      </c>
      <c r="S62" t="s">
        <v>300</v>
      </c>
      <c r="T62" t="s">
        <v>320</v>
      </c>
      <c r="U62" t="s">
        <v>308</v>
      </c>
      <c r="V62" t="s">
        <v>321</v>
      </c>
      <c r="AE62" t="s">
        <v>310</v>
      </c>
      <c r="AF62" s="22"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22"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311</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x14ac:dyDescent="0.25">
      <c r="A63">
        <v>47</v>
      </c>
      <c r="B63" t="s">
        <v>297</v>
      </c>
      <c r="C63">
        <v>60</v>
      </c>
      <c r="D63" t="s">
        <v>298</v>
      </c>
      <c r="E63" t="s">
        <v>299</v>
      </c>
      <c r="F63" t="s">
        <v>300</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432</v>
      </c>
      <c r="I63" t="s">
        <v>302</v>
      </c>
      <c r="J63" t="s">
        <v>303</v>
      </c>
      <c r="K63" t="s">
        <v>300</v>
      </c>
      <c r="L63" t="s">
        <v>433</v>
      </c>
      <c r="M63" t="s">
        <v>305</v>
      </c>
      <c r="N63" t="s">
        <v>306</v>
      </c>
      <c r="O63" t="s">
        <v>300</v>
      </c>
      <c r="P63" t="s">
        <v>1089</v>
      </c>
      <c r="Q63" t="s">
        <v>300</v>
      </c>
      <c r="R63" t="s">
        <v>307</v>
      </c>
      <c r="S63" t="s">
        <v>300</v>
      </c>
      <c r="T63" t="s">
        <v>344</v>
      </c>
      <c r="U63" t="s">
        <v>308</v>
      </c>
      <c r="V63" t="s">
        <v>286</v>
      </c>
      <c r="W63" t="s">
        <v>308</v>
      </c>
      <c r="X63" t="s">
        <v>321</v>
      </c>
      <c r="AE63" t="s">
        <v>310</v>
      </c>
      <c r="AF63" s="22"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22"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311</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x14ac:dyDescent="0.25">
      <c r="A64">
        <v>223</v>
      </c>
      <c r="B64" t="s">
        <v>297</v>
      </c>
      <c r="C64">
        <v>61</v>
      </c>
      <c r="D64" t="s">
        <v>298</v>
      </c>
      <c r="E64" t="s">
        <v>299</v>
      </c>
      <c r="F64" t="s">
        <v>300</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434</v>
      </c>
      <c r="I64" t="s">
        <v>302</v>
      </c>
      <c r="J64" t="s">
        <v>303</v>
      </c>
      <c r="K64" t="s">
        <v>300</v>
      </c>
      <c r="L64" t="s">
        <v>435</v>
      </c>
      <c r="M64" t="s">
        <v>305</v>
      </c>
      <c r="N64" t="s">
        <v>306</v>
      </c>
      <c r="O64" t="s">
        <v>300</v>
      </c>
      <c r="P64" s="8" t="s">
        <v>1091</v>
      </c>
      <c r="Q64" t="s">
        <v>300</v>
      </c>
      <c r="R64" t="s">
        <v>307</v>
      </c>
      <c r="S64" t="s">
        <v>300</v>
      </c>
      <c r="T64" t="s">
        <v>320</v>
      </c>
      <c r="U64" t="s">
        <v>308</v>
      </c>
      <c r="V64" t="s">
        <v>292</v>
      </c>
      <c r="W64" t="s">
        <v>308</v>
      </c>
      <c r="X64" t="s">
        <v>321</v>
      </c>
      <c r="AE64" t="s">
        <v>310</v>
      </c>
      <c r="AF64" s="22"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22"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311</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x14ac:dyDescent="0.25">
      <c r="A65">
        <v>48</v>
      </c>
      <c r="B65" t="s">
        <v>297</v>
      </c>
      <c r="C65">
        <v>62</v>
      </c>
      <c r="D65" t="s">
        <v>298</v>
      </c>
      <c r="E65" t="s">
        <v>299</v>
      </c>
      <c r="F65" t="s">
        <v>300</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436</v>
      </c>
      <c r="I65" t="s">
        <v>302</v>
      </c>
      <c r="J65" t="s">
        <v>303</v>
      </c>
      <c r="K65" t="s">
        <v>300</v>
      </c>
      <c r="L65" t="s">
        <v>437</v>
      </c>
      <c r="M65" t="s">
        <v>305</v>
      </c>
      <c r="N65" t="s">
        <v>306</v>
      </c>
      <c r="O65" t="s">
        <v>300</v>
      </c>
      <c r="P65" t="s">
        <v>1089</v>
      </c>
      <c r="Q65" t="s">
        <v>300</v>
      </c>
      <c r="R65" t="s">
        <v>307</v>
      </c>
      <c r="S65" t="s">
        <v>300</v>
      </c>
      <c r="T65" t="s">
        <v>309</v>
      </c>
      <c r="U65" t="s">
        <v>308</v>
      </c>
      <c r="V65" t="s">
        <v>321</v>
      </c>
      <c r="AE65" t="s">
        <v>310</v>
      </c>
      <c r="AF65" s="22"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22"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311</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x14ac:dyDescent="0.25">
      <c r="A66">
        <v>49</v>
      </c>
      <c r="B66" t="s">
        <v>297</v>
      </c>
      <c r="C66">
        <v>63</v>
      </c>
      <c r="D66" t="s">
        <v>298</v>
      </c>
      <c r="E66" t="s">
        <v>299</v>
      </c>
      <c r="F66" t="s">
        <v>300</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438</v>
      </c>
      <c r="I66" t="s">
        <v>302</v>
      </c>
      <c r="J66" t="s">
        <v>303</v>
      </c>
      <c r="K66" t="s">
        <v>300</v>
      </c>
      <c r="L66" t="s">
        <v>439</v>
      </c>
      <c r="M66" t="s">
        <v>305</v>
      </c>
      <c r="N66" t="s">
        <v>306</v>
      </c>
      <c r="O66" t="s">
        <v>300</v>
      </c>
      <c r="P66" t="s">
        <v>1089</v>
      </c>
      <c r="Q66" t="s">
        <v>300</v>
      </c>
      <c r="R66" t="s">
        <v>307</v>
      </c>
      <c r="S66" t="s">
        <v>300</v>
      </c>
      <c r="T66" t="s">
        <v>314</v>
      </c>
      <c r="U66" t="s">
        <v>308</v>
      </c>
      <c r="V66" t="s">
        <v>315</v>
      </c>
      <c r="AE66" t="s">
        <v>310</v>
      </c>
      <c r="AF66" s="22"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22"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311</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x14ac:dyDescent="0.25">
      <c r="A67">
        <v>50</v>
      </c>
      <c r="B67" t="s">
        <v>297</v>
      </c>
      <c r="C67">
        <v>64</v>
      </c>
      <c r="D67" t="s">
        <v>298</v>
      </c>
      <c r="E67" t="s">
        <v>299</v>
      </c>
      <c r="F67" t="s">
        <v>300</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440</v>
      </c>
      <c r="I67" t="s">
        <v>302</v>
      </c>
      <c r="J67" t="s">
        <v>303</v>
      </c>
      <c r="K67" t="s">
        <v>300</v>
      </c>
      <c r="L67" t="s">
        <v>441</v>
      </c>
      <c r="M67" t="s">
        <v>305</v>
      </c>
      <c r="N67" t="s">
        <v>306</v>
      </c>
      <c r="O67" t="s">
        <v>300</v>
      </c>
      <c r="P67" t="s">
        <v>1089</v>
      </c>
      <c r="Q67" t="s">
        <v>300</v>
      </c>
      <c r="R67" t="s">
        <v>307</v>
      </c>
      <c r="S67" t="s">
        <v>300</v>
      </c>
      <c r="T67" t="s">
        <v>309</v>
      </c>
      <c r="U67" t="s">
        <v>308</v>
      </c>
      <c r="V67" t="s">
        <v>321</v>
      </c>
      <c r="AE67" t="s">
        <v>310</v>
      </c>
      <c r="AF67" s="22"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22"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311</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x14ac:dyDescent="0.25">
      <c r="A68">
        <v>51</v>
      </c>
      <c r="B68" t="s">
        <v>297</v>
      </c>
      <c r="C68">
        <v>65</v>
      </c>
      <c r="D68" t="s">
        <v>298</v>
      </c>
      <c r="E68" t="s">
        <v>299</v>
      </c>
      <c r="F68" t="s">
        <v>300</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442</v>
      </c>
      <c r="I68" t="s">
        <v>302</v>
      </c>
      <c r="J68" t="s">
        <v>303</v>
      </c>
      <c r="K68" t="s">
        <v>300</v>
      </c>
      <c r="L68" t="s">
        <v>443</v>
      </c>
      <c r="M68" t="s">
        <v>305</v>
      </c>
      <c r="N68" t="s">
        <v>306</v>
      </c>
      <c r="O68" t="s">
        <v>300</v>
      </c>
      <c r="P68" t="s">
        <v>1089</v>
      </c>
      <c r="Q68" t="s">
        <v>300</v>
      </c>
      <c r="R68" t="s">
        <v>307</v>
      </c>
      <c r="S68" t="s">
        <v>300</v>
      </c>
      <c r="T68" t="s">
        <v>321</v>
      </c>
      <c r="AE68" t="s">
        <v>310</v>
      </c>
      <c r="AF68" s="22"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22"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311</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x14ac:dyDescent="0.25">
      <c r="A69">
        <v>52</v>
      </c>
      <c r="B69" t="s">
        <v>297</v>
      </c>
      <c r="C69">
        <v>66</v>
      </c>
      <c r="D69" t="s">
        <v>298</v>
      </c>
      <c r="E69" t="s">
        <v>299</v>
      </c>
      <c r="F69" t="s">
        <v>300</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444</v>
      </c>
      <c r="I69" t="s">
        <v>302</v>
      </c>
      <c r="J69" t="s">
        <v>303</v>
      </c>
      <c r="K69" t="s">
        <v>300</v>
      </c>
      <c r="L69" t="s">
        <v>445</v>
      </c>
      <c r="M69" t="s">
        <v>305</v>
      </c>
      <c r="N69" t="s">
        <v>306</v>
      </c>
      <c r="O69" t="s">
        <v>300</v>
      </c>
      <c r="P69" t="s">
        <v>1089</v>
      </c>
      <c r="Q69" t="s">
        <v>300</v>
      </c>
      <c r="R69" t="s">
        <v>307</v>
      </c>
      <c r="S69" t="s">
        <v>300</v>
      </c>
      <c r="T69" t="s">
        <v>282</v>
      </c>
      <c r="U69" t="s">
        <v>308</v>
      </c>
      <c r="V69" t="s">
        <v>292</v>
      </c>
      <c r="W69" t="s">
        <v>308</v>
      </c>
      <c r="X69" t="s">
        <v>315</v>
      </c>
      <c r="AE69" t="s">
        <v>310</v>
      </c>
      <c r="AF69" s="22"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22"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311</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x14ac:dyDescent="0.25">
      <c r="A70">
        <v>53</v>
      </c>
      <c r="B70" t="s">
        <v>297</v>
      </c>
      <c r="C70">
        <v>67</v>
      </c>
      <c r="D70" t="s">
        <v>298</v>
      </c>
      <c r="E70" t="s">
        <v>299</v>
      </c>
      <c r="F70" t="s">
        <v>300</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446</v>
      </c>
      <c r="I70" t="s">
        <v>302</v>
      </c>
      <c r="J70" t="s">
        <v>303</v>
      </c>
      <c r="K70" t="s">
        <v>300</v>
      </c>
      <c r="L70" t="s">
        <v>447</v>
      </c>
      <c r="M70" t="s">
        <v>305</v>
      </c>
      <c r="N70" t="s">
        <v>306</v>
      </c>
      <c r="O70" t="s">
        <v>300</v>
      </c>
      <c r="P70" t="s">
        <v>1089</v>
      </c>
      <c r="Q70" t="s">
        <v>300</v>
      </c>
      <c r="R70" t="s">
        <v>307</v>
      </c>
      <c r="S70" t="s">
        <v>300</v>
      </c>
      <c r="T70" t="s">
        <v>309</v>
      </c>
      <c r="U70" t="s">
        <v>308</v>
      </c>
      <c r="V70" t="s">
        <v>314</v>
      </c>
      <c r="W70" t="s">
        <v>308</v>
      </c>
      <c r="X70" t="s">
        <v>321</v>
      </c>
      <c r="Y70" t="s">
        <v>308</v>
      </c>
      <c r="Z70" t="s">
        <v>315</v>
      </c>
      <c r="AE70" t="s">
        <v>310</v>
      </c>
      <c r="AF70" s="22"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22"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311</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x14ac:dyDescent="0.25">
      <c r="A71">
        <v>54</v>
      </c>
      <c r="B71" t="s">
        <v>297</v>
      </c>
      <c r="C71">
        <v>68</v>
      </c>
      <c r="D71" t="s">
        <v>298</v>
      </c>
      <c r="E71" t="s">
        <v>299</v>
      </c>
      <c r="F71" t="s">
        <v>300</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448</v>
      </c>
      <c r="I71" t="s">
        <v>302</v>
      </c>
      <c r="J71" t="s">
        <v>303</v>
      </c>
      <c r="K71" t="s">
        <v>300</v>
      </c>
      <c r="L71" t="s">
        <v>449</v>
      </c>
      <c r="M71" t="s">
        <v>305</v>
      </c>
      <c r="N71" t="s">
        <v>306</v>
      </c>
      <c r="O71" t="s">
        <v>300</v>
      </c>
      <c r="P71" t="s">
        <v>1089</v>
      </c>
      <c r="Q71" t="s">
        <v>300</v>
      </c>
      <c r="R71" t="s">
        <v>307</v>
      </c>
      <c r="S71" t="s">
        <v>300</v>
      </c>
      <c r="T71" t="s">
        <v>282</v>
      </c>
      <c r="U71" t="s">
        <v>308</v>
      </c>
      <c r="V71" t="s">
        <v>313</v>
      </c>
      <c r="W71" t="s">
        <v>308</v>
      </c>
      <c r="X71" t="s">
        <v>321</v>
      </c>
      <c r="AE71" t="s">
        <v>310</v>
      </c>
      <c r="AF71" s="22"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22"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311</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x14ac:dyDescent="0.25">
      <c r="A72">
        <v>55</v>
      </c>
      <c r="B72" t="s">
        <v>297</v>
      </c>
      <c r="C72">
        <v>69</v>
      </c>
      <c r="D72" t="s">
        <v>298</v>
      </c>
      <c r="E72" t="s">
        <v>299</v>
      </c>
      <c r="F72" t="s">
        <v>300</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450</v>
      </c>
      <c r="I72" t="s">
        <v>302</v>
      </c>
      <c r="J72" t="s">
        <v>303</v>
      </c>
      <c r="K72" t="s">
        <v>300</v>
      </c>
      <c r="L72" t="s">
        <v>451</v>
      </c>
      <c r="M72" t="s">
        <v>305</v>
      </c>
      <c r="N72" t="s">
        <v>306</v>
      </c>
      <c r="O72" t="s">
        <v>300</v>
      </c>
      <c r="P72" t="s">
        <v>1089</v>
      </c>
      <c r="Q72" t="s">
        <v>300</v>
      </c>
      <c r="R72" t="s">
        <v>307</v>
      </c>
      <c r="S72" t="s">
        <v>300</v>
      </c>
      <c r="T72" t="s">
        <v>2210</v>
      </c>
      <c r="U72" t="s">
        <v>308</v>
      </c>
      <c r="V72" t="s">
        <v>321</v>
      </c>
      <c r="AE72" t="s">
        <v>310</v>
      </c>
      <c r="AF72" s="22"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22"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311</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x14ac:dyDescent="0.25">
      <c r="A73">
        <v>56</v>
      </c>
      <c r="B73" t="s">
        <v>297</v>
      </c>
      <c r="C73">
        <v>70</v>
      </c>
      <c r="D73" t="s">
        <v>298</v>
      </c>
      <c r="E73" t="s">
        <v>299</v>
      </c>
      <c r="F73" t="s">
        <v>300</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452</v>
      </c>
      <c r="I73" t="s">
        <v>302</v>
      </c>
      <c r="J73" t="s">
        <v>303</v>
      </c>
      <c r="K73" t="s">
        <v>300</v>
      </c>
      <c r="L73" t="s">
        <v>453</v>
      </c>
      <c r="M73" t="s">
        <v>305</v>
      </c>
      <c r="N73" t="s">
        <v>306</v>
      </c>
      <c r="O73" t="s">
        <v>300</v>
      </c>
      <c r="P73" t="s">
        <v>1089</v>
      </c>
      <c r="Q73" t="s">
        <v>300</v>
      </c>
      <c r="R73" t="s">
        <v>307</v>
      </c>
      <c r="S73" t="s">
        <v>300</v>
      </c>
      <c r="T73" t="s">
        <v>313</v>
      </c>
      <c r="U73" t="s">
        <v>308</v>
      </c>
      <c r="V73" t="s">
        <v>315</v>
      </c>
      <c r="AE73" t="s">
        <v>310</v>
      </c>
      <c r="AF73" s="22"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22"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311</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x14ac:dyDescent="0.25">
      <c r="A74">
        <v>57</v>
      </c>
      <c r="B74" t="s">
        <v>297</v>
      </c>
      <c r="C74">
        <v>71</v>
      </c>
      <c r="D74" t="s">
        <v>298</v>
      </c>
      <c r="E74" t="s">
        <v>299</v>
      </c>
      <c r="F74" t="s">
        <v>300</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454</v>
      </c>
      <c r="I74" t="s">
        <v>302</v>
      </c>
      <c r="J74" t="s">
        <v>303</v>
      </c>
      <c r="K74" t="s">
        <v>300</v>
      </c>
      <c r="L74" t="s">
        <v>455</v>
      </c>
      <c r="M74" t="s">
        <v>305</v>
      </c>
      <c r="N74" t="s">
        <v>306</v>
      </c>
      <c r="O74" t="s">
        <v>300</v>
      </c>
      <c r="P74" t="s">
        <v>1089</v>
      </c>
      <c r="Q74" t="s">
        <v>300</v>
      </c>
      <c r="R74" t="s">
        <v>307</v>
      </c>
      <c r="S74" t="s">
        <v>300</v>
      </c>
      <c r="T74" t="s">
        <v>321</v>
      </c>
      <c r="AE74" t="s">
        <v>310</v>
      </c>
      <c r="AF74" s="22"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22"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311</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x14ac:dyDescent="0.25">
      <c r="A75">
        <v>224</v>
      </c>
      <c r="B75" t="s">
        <v>297</v>
      </c>
      <c r="C75">
        <v>72</v>
      </c>
      <c r="D75" t="s">
        <v>298</v>
      </c>
      <c r="E75" t="s">
        <v>299</v>
      </c>
      <c r="F75" t="s">
        <v>300</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456</v>
      </c>
      <c r="I75" t="s">
        <v>302</v>
      </c>
      <c r="J75" t="s">
        <v>303</v>
      </c>
      <c r="K75" t="s">
        <v>300</v>
      </c>
      <c r="L75" t="s">
        <v>457</v>
      </c>
      <c r="M75" t="s">
        <v>305</v>
      </c>
      <c r="N75" t="s">
        <v>306</v>
      </c>
      <c r="O75" t="s">
        <v>300</v>
      </c>
      <c r="P75" s="8" t="s">
        <v>1091</v>
      </c>
      <c r="Q75" t="s">
        <v>300</v>
      </c>
      <c r="R75" t="s">
        <v>307</v>
      </c>
      <c r="S75" t="s">
        <v>300</v>
      </c>
      <c r="T75" t="s">
        <v>342</v>
      </c>
      <c r="U75" t="s">
        <v>308</v>
      </c>
      <c r="V75" t="s">
        <v>321</v>
      </c>
      <c r="AE75" t="s">
        <v>310</v>
      </c>
      <c r="AF75" s="22"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22"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311</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x14ac:dyDescent="0.25">
      <c r="A76">
        <v>58</v>
      </c>
      <c r="B76" t="s">
        <v>297</v>
      </c>
      <c r="C76">
        <v>73</v>
      </c>
      <c r="D76" t="s">
        <v>298</v>
      </c>
      <c r="E76" t="s">
        <v>299</v>
      </c>
      <c r="F76" t="s">
        <v>300</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458</v>
      </c>
      <c r="I76" t="s">
        <v>302</v>
      </c>
      <c r="J76" t="s">
        <v>303</v>
      </c>
      <c r="K76" t="s">
        <v>300</v>
      </c>
      <c r="L76" t="s">
        <v>459</v>
      </c>
      <c r="M76" t="s">
        <v>305</v>
      </c>
      <c r="N76" t="s">
        <v>306</v>
      </c>
      <c r="O76" t="s">
        <v>300</v>
      </c>
      <c r="P76" t="s">
        <v>1089</v>
      </c>
      <c r="Q76" t="s">
        <v>300</v>
      </c>
      <c r="R76" t="s">
        <v>307</v>
      </c>
      <c r="S76" t="s">
        <v>300</v>
      </c>
      <c r="T76" t="s">
        <v>292</v>
      </c>
      <c r="U76" t="s">
        <v>308</v>
      </c>
      <c r="V76" t="s">
        <v>315</v>
      </c>
      <c r="AE76" t="s">
        <v>310</v>
      </c>
      <c r="AF76" s="22"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22"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311</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x14ac:dyDescent="0.25">
      <c r="A77">
        <v>59</v>
      </c>
      <c r="B77" t="s">
        <v>297</v>
      </c>
      <c r="C77">
        <v>74</v>
      </c>
      <c r="D77" t="s">
        <v>298</v>
      </c>
      <c r="E77" t="s">
        <v>299</v>
      </c>
      <c r="F77" t="s">
        <v>300</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460</v>
      </c>
      <c r="I77" t="s">
        <v>302</v>
      </c>
      <c r="J77" t="s">
        <v>303</v>
      </c>
      <c r="K77" t="s">
        <v>300</v>
      </c>
      <c r="L77" t="s">
        <v>461</v>
      </c>
      <c r="M77" t="s">
        <v>305</v>
      </c>
      <c r="N77" t="s">
        <v>306</v>
      </c>
      <c r="O77" t="s">
        <v>300</v>
      </c>
      <c r="P77" t="s">
        <v>1089</v>
      </c>
      <c r="Q77" t="s">
        <v>300</v>
      </c>
      <c r="R77" t="s">
        <v>307</v>
      </c>
      <c r="S77" t="s">
        <v>300</v>
      </c>
      <c r="T77" t="s">
        <v>344</v>
      </c>
      <c r="U77" t="s">
        <v>308</v>
      </c>
      <c r="V77" t="s">
        <v>292</v>
      </c>
      <c r="W77" t="s">
        <v>308</v>
      </c>
      <c r="X77" t="s">
        <v>321</v>
      </c>
      <c r="AE77" t="s">
        <v>310</v>
      </c>
      <c r="AF77" s="22"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22"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311</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x14ac:dyDescent="0.25">
      <c r="A78">
        <v>225</v>
      </c>
      <c r="B78" t="s">
        <v>297</v>
      </c>
      <c r="C78">
        <v>75</v>
      </c>
      <c r="D78" t="s">
        <v>298</v>
      </c>
      <c r="E78" t="s">
        <v>299</v>
      </c>
      <c r="F78" t="s">
        <v>300</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462</v>
      </c>
      <c r="I78" t="s">
        <v>302</v>
      </c>
      <c r="J78" t="s">
        <v>303</v>
      </c>
      <c r="K78" t="s">
        <v>300</v>
      </c>
      <c r="L78" t="s">
        <v>463</v>
      </c>
      <c r="M78" t="s">
        <v>305</v>
      </c>
      <c r="N78" t="s">
        <v>306</v>
      </c>
      <c r="O78" t="s">
        <v>300</v>
      </c>
      <c r="P78" s="8" t="s">
        <v>1091</v>
      </c>
      <c r="Q78" t="s">
        <v>300</v>
      </c>
      <c r="R78" t="s">
        <v>307</v>
      </c>
      <c r="S78" t="s">
        <v>300</v>
      </c>
      <c r="T78" t="s">
        <v>313</v>
      </c>
      <c r="U78" t="s">
        <v>308</v>
      </c>
      <c r="V78" t="s">
        <v>321</v>
      </c>
      <c r="AE78" t="s">
        <v>310</v>
      </c>
      <c r="AF78" s="22"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22"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311</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x14ac:dyDescent="0.25">
      <c r="A79">
        <v>60</v>
      </c>
      <c r="B79" t="s">
        <v>297</v>
      </c>
      <c r="C79">
        <v>76</v>
      </c>
      <c r="D79" t="s">
        <v>298</v>
      </c>
      <c r="E79" t="s">
        <v>299</v>
      </c>
      <c r="F79" t="s">
        <v>300</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464</v>
      </c>
      <c r="I79" t="s">
        <v>302</v>
      </c>
      <c r="J79" t="s">
        <v>303</v>
      </c>
      <c r="K79" t="s">
        <v>300</v>
      </c>
      <c r="L79" t="s">
        <v>465</v>
      </c>
      <c r="M79" t="s">
        <v>305</v>
      </c>
      <c r="N79" t="s">
        <v>306</v>
      </c>
      <c r="O79" t="s">
        <v>300</v>
      </c>
      <c r="P79" t="s">
        <v>1089</v>
      </c>
      <c r="Q79" t="s">
        <v>300</v>
      </c>
      <c r="R79" t="s">
        <v>307</v>
      </c>
      <c r="S79" t="s">
        <v>300</v>
      </c>
      <c r="T79" t="s">
        <v>2210</v>
      </c>
      <c r="U79" t="s">
        <v>308</v>
      </c>
      <c r="V79" t="s">
        <v>321</v>
      </c>
      <c r="AE79" t="s">
        <v>310</v>
      </c>
      <c r="AF79" s="22"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22"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311</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x14ac:dyDescent="0.25">
      <c r="A80">
        <v>61</v>
      </c>
      <c r="B80" t="s">
        <v>297</v>
      </c>
      <c r="C80">
        <v>77</v>
      </c>
      <c r="D80" t="s">
        <v>298</v>
      </c>
      <c r="E80" t="s">
        <v>299</v>
      </c>
      <c r="F80" t="s">
        <v>300</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466</v>
      </c>
      <c r="I80" t="s">
        <v>302</v>
      </c>
      <c r="J80" t="s">
        <v>303</v>
      </c>
      <c r="K80" t="s">
        <v>300</v>
      </c>
      <c r="L80" t="s">
        <v>467</v>
      </c>
      <c r="M80" t="s">
        <v>305</v>
      </c>
      <c r="N80" t="s">
        <v>306</v>
      </c>
      <c r="O80" t="s">
        <v>300</v>
      </c>
      <c r="P80" t="s">
        <v>1089</v>
      </c>
      <c r="Q80" t="s">
        <v>300</v>
      </c>
      <c r="R80" t="s">
        <v>307</v>
      </c>
      <c r="S80" t="s">
        <v>300</v>
      </c>
      <c r="T80" t="s">
        <v>320</v>
      </c>
      <c r="U80" t="s">
        <v>308</v>
      </c>
      <c r="V80" t="s">
        <v>321</v>
      </c>
      <c r="AE80" t="s">
        <v>310</v>
      </c>
      <c r="AF80" s="22"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22"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311</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x14ac:dyDescent="0.25">
      <c r="A81">
        <v>62</v>
      </c>
      <c r="B81" t="s">
        <v>297</v>
      </c>
      <c r="C81">
        <v>78</v>
      </c>
      <c r="D81" t="s">
        <v>298</v>
      </c>
      <c r="E81" t="s">
        <v>299</v>
      </c>
      <c r="F81" t="s">
        <v>300</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468</v>
      </c>
      <c r="I81" t="s">
        <v>302</v>
      </c>
      <c r="J81" t="s">
        <v>303</v>
      </c>
      <c r="K81" t="s">
        <v>300</v>
      </c>
      <c r="L81" t="s">
        <v>469</v>
      </c>
      <c r="M81" t="s">
        <v>305</v>
      </c>
      <c r="N81" t="s">
        <v>306</v>
      </c>
      <c r="O81" t="s">
        <v>300</v>
      </c>
      <c r="P81" t="s">
        <v>1089</v>
      </c>
      <c r="Q81" t="s">
        <v>300</v>
      </c>
      <c r="R81" t="s">
        <v>307</v>
      </c>
      <c r="S81" t="s">
        <v>300</v>
      </c>
      <c r="T81" t="s">
        <v>292</v>
      </c>
      <c r="U81" t="s">
        <v>308</v>
      </c>
      <c r="V81" t="s">
        <v>313</v>
      </c>
      <c r="W81" t="s">
        <v>308</v>
      </c>
      <c r="X81" t="s">
        <v>315</v>
      </c>
      <c r="AE81" t="s">
        <v>310</v>
      </c>
      <c r="AF81" s="22"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22"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311</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x14ac:dyDescent="0.25">
      <c r="A82">
        <v>63</v>
      </c>
      <c r="B82" t="s">
        <v>297</v>
      </c>
      <c r="C82">
        <v>79</v>
      </c>
      <c r="D82" t="s">
        <v>298</v>
      </c>
      <c r="E82" t="s">
        <v>299</v>
      </c>
      <c r="F82" t="s">
        <v>300</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470</v>
      </c>
      <c r="I82" t="s">
        <v>302</v>
      </c>
      <c r="J82" t="s">
        <v>303</v>
      </c>
      <c r="K82" t="s">
        <v>300</v>
      </c>
      <c r="L82" t="s">
        <v>471</v>
      </c>
      <c r="M82" t="s">
        <v>305</v>
      </c>
      <c r="N82" t="s">
        <v>306</v>
      </c>
      <c r="O82" t="s">
        <v>300</v>
      </c>
      <c r="P82" t="s">
        <v>1089</v>
      </c>
      <c r="Q82" t="s">
        <v>300</v>
      </c>
      <c r="R82" t="s">
        <v>307</v>
      </c>
      <c r="S82" t="s">
        <v>300</v>
      </c>
      <c r="T82" t="s">
        <v>2210</v>
      </c>
      <c r="AE82" t="s">
        <v>310</v>
      </c>
      <c r="AF82" s="22"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22"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311</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x14ac:dyDescent="0.25">
      <c r="A83">
        <v>64</v>
      </c>
      <c r="B83" t="s">
        <v>297</v>
      </c>
      <c r="C83">
        <v>80</v>
      </c>
      <c r="D83" t="s">
        <v>298</v>
      </c>
      <c r="E83" t="s">
        <v>299</v>
      </c>
      <c r="F83" t="s">
        <v>300</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472</v>
      </c>
      <c r="I83" t="s">
        <v>302</v>
      </c>
      <c r="J83" t="s">
        <v>303</v>
      </c>
      <c r="K83" t="s">
        <v>300</v>
      </c>
      <c r="L83" t="s">
        <v>473</v>
      </c>
      <c r="M83" t="s">
        <v>305</v>
      </c>
      <c r="N83" t="s">
        <v>306</v>
      </c>
      <c r="O83" t="s">
        <v>300</v>
      </c>
      <c r="P83" t="s">
        <v>1089</v>
      </c>
      <c r="Q83" t="s">
        <v>300</v>
      </c>
      <c r="R83" t="s">
        <v>307</v>
      </c>
      <c r="S83" t="s">
        <v>300</v>
      </c>
      <c r="T83" t="s">
        <v>309</v>
      </c>
      <c r="U83" t="s">
        <v>308</v>
      </c>
      <c r="V83" t="s">
        <v>2210</v>
      </c>
      <c r="W83" t="s">
        <v>308</v>
      </c>
      <c r="X83" t="s">
        <v>315</v>
      </c>
      <c r="AE83" t="s">
        <v>310</v>
      </c>
      <c r="AF83" s="22"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22"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311</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x14ac:dyDescent="0.25">
      <c r="A84">
        <v>65</v>
      </c>
      <c r="B84" t="s">
        <v>297</v>
      </c>
      <c r="C84">
        <v>81</v>
      </c>
      <c r="D84" t="s">
        <v>298</v>
      </c>
      <c r="E84" t="s">
        <v>299</v>
      </c>
      <c r="F84" t="s">
        <v>300</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474</v>
      </c>
      <c r="I84" t="s">
        <v>302</v>
      </c>
      <c r="J84" t="s">
        <v>303</v>
      </c>
      <c r="K84" t="s">
        <v>300</v>
      </c>
      <c r="L84" t="s">
        <v>475</v>
      </c>
      <c r="M84" t="s">
        <v>305</v>
      </c>
      <c r="N84" t="s">
        <v>306</v>
      </c>
      <c r="O84" t="s">
        <v>300</v>
      </c>
      <c r="P84" t="s">
        <v>1089</v>
      </c>
      <c r="Q84" t="s">
        <v>300</v>
      </c>
      <c r="R84" t="s">
        <v>307</v>
      </c>
      <c r="S84" t="s">
        <v>300</v>
      </c>
      <c r="T84" t="s">
        <v>292</v>
      </c>
      <c r="U84" t="s">
        <v>308</v>
      </c>
      <c r="V84" t="s">
        <v>314</v>
      </c>
      <c r="W84" t="s">
        <v>308</v>
      </c>
      <c r="X84" t="s">
        <v>321</v>
      </c>
      <c r="AE84" t="s">
        <v>310</v>
      </c>
      <c r="AF84" s="22"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22"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311</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x14ac:dyDescent="0.25">
      <c r="A85">
        <v>66</v>
      </c>
      <c r="B85" t="s">
        <v>297</v>
      </c>
      <c r="C85">
        <v>82</v>
      </c>
      <c r="D85" t="s">
        <v>298</v>
      </c>
      <c r="E85" t="s">
        <v>299</v>
      </c>
      <c r="F85" t="s">
        <v>300</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476</v>
      </c>
      <c r="I85" t="s">
        <v>302</v>
      </c>
      <c r="J85" t="s">
        <v>303</v>
      </c>
      <c r="K85" t="s">
        <v>300</v>
      </c>
      <c r="L85" t="s">
        <v>185</v>
      </c>
      <c r="M85" t="s">
        <v>305</v>
      </c>
      <c r="N85" t="s">
        <v>306</v>
      </c>
      <c r="O85" t="s">
        <v>300</v>
      </c>
      <c r="P85" t="s">
        <v>1089</v>
      </c>
      <c r="Q85" t="s">
        <v>300</v>
      </c>
      <c r="R85" t="s">
        <v>307</v>
      </c>
      <c r="S85" t="s">
        <v>300</v>
      </c>
      <c r="T85" t="s">
        <v>309</v>
      </c>
      <c r="U85" t="s">
        <v>308</v>
      </c>
      <c r="V85" t="s">
        <v>321</v>
      </c>
      <c r="AE85" t="s">
        <v>310</v>
      </c>
      <c r="AF85" s="22"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22"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311</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x14ac:dyDescent="0.25">
      <c r="A86">
        <v>67</v>
      </c>
      <c r="B86" t="s">
        <v>297</v>
      </c>
      <c r="C86">
        <v>83</v>
      </c>
      <c r="D86" t="s">
        <v>298</v>
      </c>
      <c r="E86" t="s">
        <v>299</v>
      </c>
      <c r="F86" t="s">
        <v>300</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477</v>
      </c>
      <c r="I86" t="s">
        <v>302</v>
      </c>
      <c r="J86" t="s">
        <v>303</v>
      </c>
      <c r="K86" t="s">
        <v>300</v>
      </c>
      <c r="L86" t="s">
        <v>478</v>
      </c>
      <c r="M86" t="s">
        <v>305</v>
      </c>
      <c r="N86" t="s">
        <v>306</v>
      </c>
      <c r="O86" t="s">
        <v>300</v>
      </c>
      <c r="P86" t="s">
        <v>1089</v>
      </c>
      <c r="Q86" t="s">
        <v>300</v>
      </c>
      <c r="R86" t="s">
        <v>307</v>
      </c>
      <c r="S86" t="s">
        <v>300</v>
      </c>
      <c r="T86" t="s">
        <v>292</v>
      </c>
      <c r="U86" t="s">
        <v>308</v>
      </c>
      <c r="V86" t="s">
        <v>2210</v>
      </c>
      <c r="W86" t="s">
        <v>308</v>
      </c>
      <c r="X86" t="s">
        <v>321</v>
      </c>
      <c r="AE86" t="s">
        <v>310</v>
      </c>
      <c r="AF86" s="22"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22"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311</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x14ac:dyDescent="0.25">
      <c r="A87">
        <v>68</v>
      </c>
      <c r="B87" t="s">
        <v>297</v>
      </c>
      <c r="C87">
        <v>84</v>
      </c>
      <c r="D87" t="s">
        <v>298</v>
      </c>
      <c r="E87" t="s">
        <v>299</v>
      </c>
      <c r="F87" t="s">
        <v>300</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479</v>
      </c>
      <c r="I87" t="s">
        <v>302</v>
      </c>
      <c r="J87" t="s">
        <v>303</v>
      </c>
      <c r="K87" t="s">
        <v>300</v>
      </c>
      <c r="L87" t="s">
        <v>480</v>
      </c>
      <c r="M87" t="s">
        <v>305</v>
      </c>
      <c r="N87" t="s">
        <v>306</v>
      </c>
      <c r="O87" t="s">
        <v>300</v>
      </c>
      <c r="P87" t="s">
        <v>1089</v>
      </c>
      <c r="Q87" t="s">
        <v>300</v>
      </c>
      <c r="R87" t="s">
        <v>307</v>
      </c>
      <c r="S87" t="s">
        <v>300</v>
      </c>
      <c r="AE87" t="s">
        <v>310</v>
      </c>
      <c r="AF87" s="22"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22"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311</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x14ac:dyDescent="0.25">
      <c r="A88">
        <v>69</v>
      </c>
      <c r="B88" t="s">
        <v>297</v>
      </c>
      <c r="C88">
        <v>85</v>
      </c>
      <c r="D88" t="s">
        <v>298</v>
      </c>
      <c r="E88" t="s">
        <v>299</v>
      </c>
      <c r="F88" t="s">
        <v>300</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481</v>
      </c>
      <c r="I88" t="s">
        <v>302</v>
      </c>
      <c r="J88" t="s">
        <v>303</v>
      </c>
      <c r="K88" t="s">
        <v>300</v>
      </c>
      <c r="L88" t="s">
        <v>482</v>
      </c>
      <c r="M88" t="s">
        <v>305</v>
      </c>
      <c r="N88" t="s">
        <v>306</v>
      </c>
      <c r="O88" t="s">
        <v>300</v>
      </c>
      <c r="P88" t="s">
        <v>1089</v>
      </c>
      <c r="Q88" t="s">
        <v>300</v>
      </c>
      <c r="R88" t="s">
        <v>307</v>
      </c>
      <c r="S88" t="s">
        <v>300</v>
      </c>
      <c r="T88" t="s">
        <v>321</v>
      </c>
      <c r="AE88" t="s">
        <v>310</v>
      </c>
      <c r="AF88" s="22"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22"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311</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x14ac:dyDescent="0.25">
      <c r="A89">
        <v>70</v>
      </c>
      <c r="B89" t="s">
        <v>297</v>
      </c>
      <c r="C89">
        <v>86</v>
      </c>
      <c r="D89" t="s">
        <v>298</v>
      </c>
      <c r="E89" t="s">
        <v>299</v>
      </c>
      <c r="F89" t="s">
        <v>300</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483</v>
      </c>
      <c r="I89" t="s">
        <v>302</v>
      </c>
      <c r="J89" t="s">
        <v>303</v>
      </c>
      <c r="K89" t="s">
        <v>300</v>
      </c>
      <c r="L89" t="s">
        <v>484</v>
      </c>
      <c r="M89" t="s">
        <v>305</v>
      </c>
      <c r="N89" t="s">
        <v>306</v>
      </c>
      <c r="O89" t="s">
        <v>300</v>
      </c>
      <c r="P89" t="s">
        <v>1089</v>
      </c>
      <c r="Q89" t="s">
        <v>300</v>
      </c>
      <c r="R89" t="s">
        <v>307</v>
      </c>
      <c r="S89" t="s">
        <v>300</v>
      </c>
      <c r="T89" t="s">
        <v>282</v>
      </c>
      <c r="U89" t="s">
        <v>308</v>
      </c>
      <c r="V89" t="s">
        <v>2209</v>
      </c>
      <c r="W89" t="s">
        <v>308</v>
      </c>
      <c r="X89" t="s">
        <v>313</v>
      </c>
      <c r="Y89" t="s">
        <v>308</v>
      </c>
      <c r="Z89" t="s">
        <v>315</v>
      </c>
      <c r="AE89" t="s">
        <v>310</v>
      </c>
      <c r="AF89" s="22"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22"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311</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x14ac:dyDescent="0.25">
      <c r="A90">
        <v>71</v>
      </c>
      <c r="B90" t="s">
        <v>297</v>
      </c>
      <c r="C90">
        <v>87</v>
      </c>
      <c r="D90" t="s">
        <v>298</v>
      </c>
      <c r="E90" t="s">
        <v>299</v>
      </c>
      <c r="F90" t="s">
        <v>300</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485</v>
      </c>
      <c r="I90" t="s">
        <v>302</v>
      </c>
      <c r="J90" t="s">
        <v>303</v>
      </c>
      <c r="K90" t="s">
        <v>300</v>
      </c>
      <c r="L90" t="s">
        <v>486</v>
      </c>
      <c r="M90" t="s">
        <v>305</v>
      </c>
      <c r="N90" t="s">
        <v>306</v>
      </c>
      <c r="O90" t="s">
        <v>300</v>
      </c>
      <c r="P90" t="s">
        <v>1089</v>
      </c>
      <c r="Q90" t="s">
        <v>300</v>
      </c>
      <c r="R90" t="s">
        <v>307</v>
      </c>
      <c r="S90" t="s">
        <v>300</v>
      </c>
      <c r="T90" t="s">
        <v>351</v>
      </c>
      <c r="AE90" t="s">
        <v>310</v>
      </c>
      <c r="AF90" s="22"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22"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311</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x14ac:dyDescent="0.25">
      <c r="A91">
        <v>72</v>
      </c>
      <c r="B91" t="s">
        <v>297</v>
      </c>
      <c r="C91">
        <v>88</v>
      </c>
      <c r="D91" t="s">
        <v>298</v>
      </c>
      <c r="E91" t="s">
        <v>299</v>
      </c>
      <c r="F91" t="s">
        <v>300</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487</v>
      </c>
      <c r="I91" t="s">
        <v>302</v>
      </c>
      <c r="J91" t="s">
        <v>303</v>
      </c>
      <c r="K91" t="s">
        <v>300</v>
      </c>
      <c r="L91" t="s">
        <v>192</v>
      </c>
      <c r="M91" t="s">
        <v>305</v>
      </c>
      <c r="N91" t="s">
        <v>306</v>
      </c>
      <c r="O91" t="s">
        <v>300</v>
      </c>
      <c r="P91" t="s">
        <v>1089</v>
      </c>
      <c r="Q91" t="s">
        <v>300</v>
      </c>
      <c r="R91" t="s">
        <v>307</v>
      </c>
      <c r="S91" t="s">
        <v>300</v>
      </c>
      <c r="T91" t="s">
        <v>320</v>
      </c>
      <c r="U91" t="s">
        <v>308</v>
      </c>
      <c r="V91" t="s">
        <v>2210</v>
      </c>
      <c r="AE91" t="s">
        <v>310</v>
      </c>
      <c r="AF91" s="22"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22"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311</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x14ac:dyDescent="0.25">
      <c r="A92">
        <v>73</v>
      </c>
      <c r="B92" t="s">
        <v>297</v>
      </c>
      <c r="C92">
        <v>89</v>
      </c>
      <c r="D92" t="s">
        <v>298</v>
      </c>
      <c r="E92" t="s">
        <v>299</v>
      </c>
      <c r="F92" t="s">
        <v>300</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488</v>
      </c>
      <c r="I92" t="s">
        <v>302</v>
      </c>
      <c r="J92" t="s">
        <v>303</v>
      </c>
      <c r="K92" t="s">
        <v>300</v>
      </c>
      <c r="L92" t="s">
        <v>194</v>
      </c>
      <c r="M92" t="s">
        <v>305</v>
      </c>
      <c r="N92" t="s">
        <v>306</v>
      </c>
      <c r="O92" t="s">
        <v>300</v>
      </c>
      <c r="P92" t="s">
        <v>1089</v>
      </c>
      <c r="Q92" t="s">
        <v>300</v>
      </c>
      <c r="R92" t="s">
        <v>307</v>
      </c>
      <c r="S92" t="s">
        <v>300</v>
      </c>
      <c r="T92" t="s">
        <v>321</v>
      </c>
      <c r="AE92" t="s">
        <v>310</v>
      </c>
      <c r="AF92" s="22"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22"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311</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x14ac:dyDescent="0.25">
      <c r="A93">
        <v>74</v>
      </c>
      <c r="B93" t="s">
        <v>297</v>
      </c>
      <c r="C93">
        <v>90</v>
      </c>
      <c r="D93" t="s">
        <v>298</v>
      </c>
      <c r="E93" t="s">
        <v>299</v>
      </c>
      <c r="F93" t="s">
        <v>300</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489</v>
      </c>
      <c r="I93" t="s">
        <v>302</v>
      </c>
      <c r="J93" t="s">
        <v>303</v>
      </c>
      <c r="K93" t="s">
        <v>300</v>
      </c>
      <c r="L93" t="s">
        <v>196</v>
      </c>
      <c r="M93" t="s">
        <v>305</v>
      </c>
      <c r="N93" t="s">
        <v>306</v>
      </c>
      <c r="O93" t="s">
        <v>300</v>
      </c>
      <c r="P93" t="s">
        <v>1089</v>
      </c>
      <c r="Q93" t="s">
        <v>300</v>
      </c>
      <c r="R93" t="s">
        <v>307</v>
      </c>
      <c r="S93" t="s">
        <v>300</v>
      </c>
      <c r="T93" t="s">
        <v>321</v>
      </c>
      <c r="AE93" t="s">
        <v>310</v>
      </c>
      <c r="AF93" s="22"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22"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311</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x14ac:dyDescent="0.25">
      <c r="A94">
        <v>75</v>
      </c>
      <c r="B94" t="s">
        <v>297</v>
      </c>
      <c r="C94">
        <v>91</v>
      </c>
      <c r="D94" t="s">
        <v>298</v>
      </c>
      <c r="E94" t="s">
        <v>299</v>
      </c>
      <c r="F94" t="s">
        <v>300</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490</v>
      </c>
      <c r="I94" t="s">
        <v>302</v>
      </c>
      <c r="J94" t="s">
        <v>303</v>
      </c>
      <c r="K94" t="s">
        <v>300</v>
      </c>
      <c r="L94" t="s">
        <v>491</v>
      </c>
      <c r="M94" t="s">
        <v>305</v>
      </c>
      <c r="N94" t="s">
        <v>306</v>
      </c>
      <c r="O94" t="s">
        <v>300</v>
      </c>
      <c r="P94" t="s">
        <v>1089</v>
      </c>
      <c r="Q94" t="s">
        <v>300</v>
      </c>
      <c r="R94" t="s">
        <v>307</v>
      </c>
      <c r="S94" t="s">
        <v>300</v>
      </c>
      <c r="T94" t="s">
        <v>282</v>
      </c>
      <c r="AE94" t="s">
        <v>310</v>
      </c>
      <c r="AF94" s="22"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22"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311</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x14ac:dyDescent="0.25">
      <c r="A95">
        <v>76</v>
      </c>
      <c r="B95" t="s">
        <v>297</v>
      </c>
      <c r="C95">
        <v>92</v>
      </c>
      <c r="D95" t="s">
        <v>298</v>
      </c>
      <c r="E95" t="s">
        <v>299</v>
      </c>
      <c r="F95" t="s">
        <v>300</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492</v>
      </c>
      <c r="I95" t="s">
        <v>302</v>
      </c>
      <c r="J95" t="s">
        <v>303</v>
      </c>
      <c r="K95" t="s">
        <v>300</v>
      </c>
      <c r="L95" t="s">
        <v>199</v>
      </c>
      <c r="M95" t="s">
        <v>305</v>
      </c>
      <c r="N95" t="s">
        <v>306</v>
      </c>
      <c r="O95" t="s">
        <v>300</v>
      </c>
      <c r="P95" t="s">
        <v>1089</v>
      </c>
      <c r="Q95" t="s">
        <v>300</v>
      </c>
      <c r="R95" t="s">
        <v>307</v>
      </c>
      <c r="S95" t="s">
        <v>300</v>
      </c>
      <c r="T95" t="s">
        <v>351</v>
      </c>
      <c r="U95" t="s">
        <v>308</v>
      </c>
      <c r="V95" t="s">
        <v>313</v>
      </c>
      <c r="W95" t="s">
        <v>308</v>
      </c>
      <c r="X95" t="s">
        <v>314</v>
      </c>
      <c r="Y95" t="s">
        <v>308</v>
      </c>
      <c r="Z95" t="s">
        <v>321</v>
      </c>
      <c r="AE95" t="s">
        <v>310</v>
      </c>
      <c r="AF95" s="22"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22"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311</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x14ac:dyDescent="0.25">
      <c r="A96">
        <v>188</v>
      </c>
      <c r="B96" t="s">
        <v>297</v>
      </c>
      <c r="C96">
        <v>93</v>
      </c>
      <c r="D96" t="s">
        <v>298</v>
      </c>
      <c r="E96" t="s">
        <v>299</v>
      </c>
      <c r="F96" t="s">
        <v>300</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493</v>
      </c>
      <c r="I96" t="s">
        <v>302</v>
      </c>
      <c r="J96" t="s">
        <v>303</v>
      </c>
      <c r="K96" t="s">
        <v>300</v>
      </c>
      <c r="L96" t="s">
        <v>494</v>
      </c>
      <c r="M96" t="s">
        <v>305</v>
      </c>
      <c r="N96" t="s">
        <v>306</v>
      </c>
      <c r="O96" t="s">
        <v>300</v>
      </c>
      <c r="P96" s="7" t="s">
        <v>1093</v>
      </c>
      <c r="Q96" t="s">
        <v>300</v>
      </c>
      <c r="R96" t="s">
        <v>307</v>
      </c>
      <c r="S96" t="s">
        <v>300</v>
      </c>
      <c r="T96" t="s">
        <v>292</v>
      </c>
      <c r="U96" t="s">
        <v>308</v>
      </c>
      <c r="V96" t="s">
        <v>321</v>
      </c>
      <c r="AE96" t="s">
        <v>310</v>
      </c>
      <c r="AF96" s="22"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22"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311</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x14ac:dyDescent="0.25">
      <c r="A97">
        <v>77</v>
      </c>
      <c r="B97" t="s">
        <v>297</v>
      </c>
      <c r="C97">
        <v>94</v>
      </c>
      <c r="D97" t="s">
        <v>298</v>
      </c>
      <c r="E97" t="s">
        <v>299</v>
      </c>
      <c r="F97" t="s">
        <v>300</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495</v>
      </c>
      <c r="I97" t="s">
        <v>302</v>
      </c>
      <c r="J97" t="s">
        <v>303</v>
      </c>
      <c r="K97" t="s">
        <v>300</v>
      </c>
      <c r="L97" t="s">
        <v>201</v>
      </c>
      <c r="M97" t="s">
        <v>305</v>
      </c>
      <c r="N97" t="s">
        <v>306</v>
      </c>
      <c r="O97" t="s">
        <v>300</v>
      </c>
      <c r="P97" t="s">
        <v>1089</v>
      </c>
      <c r="Q97" t="s">
        <v>300</v>
      </c>
      <c r="R97" t="s">
        <v>307</v>
      </c>
      <c r="S97" t="s">
        <v>300</v>
      </c>
      <c r="T97" t="s">
        <v>292</v>
      </c>
      <c r="AE97" t="s">
        <v>310</v>
      </c>
      <c r="AF97" s="22"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22"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311</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x14ac:dyDescent="0.25">
      <c r="A98">
        <v>78</v>
      </c>
      <c r="B98" t="s">
        <v>297</v>
      </c>
      <c r="C98">
        <v>95</v>
      </c>
      <c r="D98" t="s">
        <v>298</v>
      </c>
      <c r="E98" t="s">
        <v>299</v>
      </c>
      <c r="F98" t="s">
        <v>300</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496</v>
      </c>
      <c r="I98" t="s">
        <v>302</v>
      </c>
      <c r="J98" t="s">
        <v>303</v>
      </c>
      <c r="K98" t="s">
        <v>300</v>
      </c>
      <c r="L98" t="s">
        <v>497</v>
      </c>
      <c r="M98" t="s">
        <v>305</v>
      </c>
      <c r="N98" t="s">
        <v>306</v>
      </c>
      <c r="O98" t="s">
        <v>300</v>
      </c>
      <c r="P98" t="s">
        <v>1089</v>
      </c>
      <c r="Q98" t="s">
        <v>300</v>
      </c>
      <c r="R98" t="s">
        <v>307</v>
      </c>
      <c r="S98" t="s">
        <v>300</v>
      </c>
      <c r="T98" t="s">
        <v>320</v>
      </c>
      <c r="U98" t="s">
        <v>308</v>
      </c>
      <c r="V98" t="s">
        <v>321</v>
      </c>
      <c r="AE98" t="s">
        <v>310</v>
      </c>
      <c r="AF98" s="22"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22"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311</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x14ac:dyDescent="0.25">
      <c r="A99">
        <v>79</v>
      </c>
      <c r="B99" t="s">
        <v>297</v>
      </c>
      <c r="C99">
        <v>96</v>
      </c>
      <c r="D99" t="s">
        <v>298</v>
      </c>
      <c r="E99" t="s">
        <v>299</v>
      </c>
      <c r="F99" t="s">
        <v>300</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498</v>
      </c>
      <c r="I99" t="s">
        <v>302</v>
      </c>
      <c r="J99" t="s">
        <v>303</v>
      </c>
      <c r="K99" t="s">
        <v>300</v>
      </c>
      <c r="L99" t="s">
        <v>499</v>
      </c>
      <c r="M99" t="s">
        <v>305</v>
      </c>
      <c r="N99" t="s">
        <v>306</v>
      </c>
      <c r="O99" t="s">
        <v>300</v>
      </c>
      <c r="P99" t="s">
        <v>1089</v>
      </c>
      <c r="Q99" t="s">
        <v>300</v>
      </c>
      <c r="R99" t="s">
        <v>307</v>
      </c>
      <c r="S99" t="s">
        <v>300</v>
      </c>
      <c r="T99" t="s">
        <v>2210</v>
      </c>
      <c r="U99" t="s">
        <v>308</v>
      </c>
      <c r="V99" t="s">
        <v>321</v>
      </c>
      <c r="AE99" t="s">
        <v>310</v>
      </c>
      <c r="AF99" s="22"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22"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311</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x14ac:dyDescent="0.25">
      <c r="A100">
        <v>80</v>
      </c>
      <c r="B100" t="s">
        <v>297</v>
      </c>
      <c r="C100">
        <v>97</v>
      </c>
      <c r="D100" t="s">
        <v>298</v>
      </c>
      <c r="E100" t="s">
        <v>299</v>
      </c>
      <c r="F100" t="s">
        <v>300</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500</v>
      </c>
      <c r="I100" t="s">
        <v>302</v>
      </c>
      <c r="J100" t="s">
        <v>303</v>
      </c>
      <c r="K100" t="s">
        <v>300</v>
      </c>
      <c r="L100" t="s">
        <v>205</v>
      </c>
      <c r="M100" t="s">
        <v>305</v>
      </c>
      <c r="N100" t="s">
        <v>306</v>
      </c>
      <c r="O100" t="s">
        <v>300</v>
      </c>
      <c r="P100" t="s">
        <v>1089</v>
      </c>
      <c r="Q100" t="s">
        <v>300</v>
      </c>
      <c r="R100" t="s">
        <v>307</v>
      </c>
      <c r="S100" t="s">
        <v>300</v>
      </c>
      <c r="T100" t="s">
        <v>320</v>
      </c>
      <c r="U100" t="s">
        <v>308</v>
      </c>
      <c r="V100" t="s">
        <v>282</v>
      </c>
      <c r="W100" t="s">
        <v>308</v>
      </c>
      <c r="X100" t="s">
        <v>309</v>
      </c>
      <c r="AE100" t="s">
        <v>310</v>
      </c>
      <c r="AF100" s="22"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22"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311</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x14ac:dyDescent="0.25">
      <c r="A101">
        <v>81</v>
      </c>
      <c r="B101" t="s">
        <v>297</v>
      </c>
      <c r="C101">
        <v>98</v>
      </c>
      <c r="D101" t="s">
        <v>298</v>
      </c>
      <c r="E101" t="s">
        <v>299</v>
      </c>
      <c r="F101" t="s">
        <v>300</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501</v>
      </c>
      <c r="I101" t="s">
        <v>302</v>
      </c>
      <c r="J101" t="s">
        <v>303</v>
      </c>
      <c r="K101" t="s">
        <v>300</v>
      </c>
      <c r="L101" t="s">
        <v>502</v>
      </c>
      <c r="M101" t="s">
        <v>305</v>
      </c>
      <c r="N101" t="s">
        <v>306</v>
      </c>
      <c r="O101" t="s">
        <v>300</v>
      </c>
      <c r="P101" t="s">
        <v>1089</v>
      </c>
      <c r="Q101" t="s">
        <v>300</v>
      </c>
      <c r="R101" t="s">
        <v>307</v>
      </c>
      <c r="S101" t="s">
        <v>300</v>
      </c>
      <c r="T101" t="s">
        <v>344</v>
      </c>
      <c r="U101" t="s">
        <v>308</v>
      </c>
      <c r="V101" t="s">
        <v>315</v>
      </c>
      <c r="AE101" t="s">
        <v>310</v>
      </c>
      <c r="AF101" s="22"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22"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311</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x14ac:dyDescent="0.25">
      <c r="A102">
        <v>226</v>
      </c>
      <c r="B102" t="s">
        <v>297</v>
      </c>
      <c r="C102">
        <v>99</v>
      </c>
      <c r="D102" t="s">
        <v>298</v>
      </c>
      <c r="E102" t="s">
        <v>299</v>
      </c>
      <c r="F102" t="s">
        <v>300</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503</v>
      </c>
      <c r="I102" t="s">
        <v>302</v>
      </c>
      <c r="J102" t="s">
        <v>303</v>
      </c>
      <c r="K102" t="s">
        <v>300</v>
      </c>
      <c r="L102" t="s">
        <v>504</v>
      </c>
      <c r="M102" t="s">
        <v>305</v>
      </c>
      <c r="N102" t="s">
        <v>306</v>
      </c>
      <c r="O102" t="s">
        <v>300</v>
      </c>
      <c r="P102" s="8" t="s">
        <v>1091</v>
      </c>
      <c r="Q102" t="s">
        <v>300</v>
      </c>
      <c r="R102" t="s">
        <v>307</v>
      </c>
      <c r="S102" t="s">
        <v>300</v>
      </c>
      <c r="T102" t="s">
        <v>344</v>
      </c>
      <c r="U102" t="s">
        <v>308</v>
      </c>
      <c r="V102" t="s">
        <v>320</v>
      </c>
      <c r="W102" t="s">
        <v>308</v>
      </c>
      <c r="X102" t="s">
        <v>321</v>
      </c>
      <c r="AE102" t="s">
        <v>310</v>
      </c>
      <c r="AF102" s="22"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22"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311</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x14ac:dyDescent="0.25">
      <c r="A103">
        <v>82</v>
      </c>
      <c r="B103" t="s">
        <v>297</v>
      </c>
      <c r="C103">
        <v>100</v>
      </c>
      <c r="D103" t="s">
        <v>298</v>
      </c>
      <c r="E103" t="s">
        <v>299</v>
      </c>
      <c r="F103" t="s">
        <v>300</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505</v>
      </c>
      <c r="I103" t="s">
        <v>302</v>
      </c>
      <c r="J103" t="s">
        <v>303</v>
      </c>
      <c r="K103" t="s">
        <v>300</v>
      </c>
      <c r="L103" t="s">
        <v>506</v>
      </c>
      <c r="M103" t="s">
        <v>305</v>
      </c>
      <c r="N103" t="s">
        <v>306</v>
      </c>
      <c r="O103" t="s">
        <v>300</v>
      </c>
      <c r="P103" t="s">
        <v>1089</v>
      </c>
      <c r="Q103" t="s">
        <v>300</v>
      </c>
      <c r="R103" t="s">
        <v>307</v>
      </c>
      <c r="S103" t="s">
        <v>300</v>
      </c>
      <c r="T103" t="s">
        <v>282</v>
      </c>
      <c r="U103" t="s">
        <v>308</v>
      </c>
      <c r="V103" t="s">
        <v>313</v>
      </c>
      <c r="W103" t="s">
        <v>308</v>
      </c>
      <c r="X103" t="s">
        <v>321</v>
      </c>
      <c r="AE103" t="s">
        <v>310</v>
      </c>
      <c r="AF103" s="22"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22"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311</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x14ac:dyDescent="0.25">
      <c r="A104">
        <v>83</v>
      </c>
      <c r="B104" t="s">
        <v>297</v>
      </c>
      <c r="C104">
        <v>101</v>
      </c>
      <c r="D104" t="s">
        <v>298</v>
      </c>
      <c r="E104" t="s">
        <v>299</v>
      </c>
      <c r="F104" t="s">
        <v>300</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507</v>
      </c>
      <c r="I104" t="s">
        <v>302</v>
      </c>
      <c r="J104" t="s">
        <v>303</v>
      </c>
      <c r="K104" t="s">
        <v>300</v>
      </c>
      <c r="L104" t="s">
        <v>508</v>
      </c>
      <c r="M104" t="s">
        <v>305</v>
      </c>
      <c r="N104" t="s">
        <v>306</v>
      </c>
      <c r="O104" t="s">
        <v>300</v>
      </c>
      <c r="P104" t="s">
        <v>1089</v>
      </c>
      <c r="Q104" t="s">
        <v>300</v>
      </c>
      <c r="R104" t="s">
        <v>307</v>
      </c>
      <c r="S104" t="s">
        <v>300</v>
      </c>
      <c r="T104" t="s">
        <v>320</v>
      </c>
      <c r="U104" t="s">
        <v>308</v>
      </c>
      <c r="V104" t="s">
        <v>315</v>
      </c>
      <c r="AE104" t="s">
        <v>310</v>
      </c>
      <c r="AF104" s="22"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22"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311</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x14ac:dyDescent="0.25">
      <c r="A105">
        <v>241</v>
      </c>
      <c r="B105" t="s">
        <v>297</v>
      </c>
      <c r="C105">
        <v>102</v>
      </c>
      <c r="D105" t="s">
        <v>298</v>
      </c>
      <c r="E105" t="s">
        <v>299</v>
      </c>
      <c r="F105" t="s">
        <v>300</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509</v>
      </c>
      <c r="I105" t="s">
        <v>302</v>
      </c>
      <c r="J105" t="s">
        <v>303</v>
      </c>
      <c r="K105" t="s">
        <v>300</v>
      </c>
      <c r="L105" t="s">
        <v>510</v>
      </c>
      <c r="M105" t="s">
        <v>305</v>
      </c>
      <c r="N105" t="s">
        <v>306</v>
      </c>
      <c r="O105" t="s">
        <v>300</v>
      </c>
      <c r="P105" s="4" t="s">
        <v>1092</v>
      </c>
      <c r="Q105" t="s">
        <v>300</v>
      </c>
      <c r="R105" t="s">
        <v>307</v>
      </c>
      <c r="S105" t="s">
        <v>300</v>
      </c>
      <c r="T105" t="s">
        <v>282</v>
      </c>
      <c r="AE105" t="s">
        <v>310</v>
      </c>
      <c r="AF105" s="22"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22"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311</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x14ac:dyDescent="0.25">
      <c r="A106">
        <v>84</v>
      </c>
      <c r="B106" t="s">
        <v>297</v>
      </c>
      <c r="C106">
        <v>103</v>
      </c>
      <c r="D106" t="s">
        <v>298</v>
      </c>
      <c r="E106" t="s">
        <v>299</v>
      </c>
      <c r="F106" t="s">
        <v>300</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511</v>
      </c>
      <c r="I106" t="s">
        <v>302</v>
      </c>
      <c r="J106" t="s">
        <v>303</v>
      </c>
      <c r="K106" t="s">
        <v>300</v>
      </c>
      <c r="L106" t="s">
        <v>512</v>
      </c>
      <c r="M106" t="s">
        <v>305</v>
      </c>
      <c r="N106" t="s">
        <v>306</v>
      </c>
      <c r="O106" t="s">
        <v>300</v>
      </c>
      <c r="P106" t="s">
        <v>1089</v>
      </c>
      <c r="Q106" t="s">
        <v>300</v>
      </c>
      <c r="R106" t="s">
        <v>307</v>
      </c>
      <c r="S106" t="s">
        <v>300</v>
      </c>
      <c r="T106" t="s">
        <v>284</v>
      </c>
      <c r="U106" t="s">
        <v>308</v>
      </c>
      <c r="V106" t="s">
        <v>313</v>
      </c>
      <c r="W106" t="s">
        <v>308</v>
      </c>
      <c r="X106" t="s">
        <v>315</v>
      </c>
      <c r="AE106" t="s">
        <v>310</v>
      </c>
      <c r="AF106" s="22"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22"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311</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x14ac:dyDescent="0.25">
      <c r="A107">
        <v>85</v>
      </c>
      <c r="B107" t="s">
        <v>297</v>
      </c>
      <c r="C107">
        <v>104</v>
      </c>
      <c r="D107" t="s">
        <v>298</v>
      </c>
      <c r="E107" t="s">
        <v>299</v>
      </c>
      <c r="F107" t="s">
        <v>300</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513</v>
      </c>
      <c r="I107" t="s">
        <v>302</v>
      </c>
      <c r="J107" t="s">
        <v>303</v>
      </c>
      <c r="K107" t="s">
        <v>300</v>
      </c>
      <c r="L107" t="s">
        <v>211</v>
      </c>
      <c r="M107" t="s">
        <v>305</v>
      </c>
      <c r="N107" t="s">
        <v>306</v>
      </c>
      <c r="O107" t="s">
        <v>300</v>
      </c>
      <c r="P107" t="s">
        <v>1089</v>
      </c>
      <c r="Q107" t="s">
        <v>300</v>
      </c>
      <c r="R107" t="s">
        <v>307</v>
      </c>
      <c r="S107" t="s">
        <v>300</v>
      </c>
      <c r="T107" t="s">
        <v>309</v>
      </c>
      <c r="U107" t="s">
        <v>308</v>
      </c>
      <c r="V107" t="s">
        <v>292</v>
      </c>
      <c r="AE107" t="s">
        <v>310</v>
      </c>
      <c r="AF107" s="22"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22"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311</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x14ac:dyDescent="0.25">
      <c r="A108">
        <v>86</v>
      </c>
      <c r="B108" t="s">
        <v>297</v>
      </c>
      <c r="C108">
        <v>105</v>
      </c>
      <c r="D108" t="s">
        <v>298</v>
      </c>
      <c r="E108" t="s">
        <v>299</v>
      </c>
      <c r="F108" t="s">
        <v>300</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514</v>
      </c>
      <c r="I108" t="s">
        <v>302</v>
      </c>
      <c r="J108" t="s">
        <v>303</v>
      </c>
      <c r="K108" t="s">
        <v>300</v>
      </c>
      <c r="L108" t="s">
        <v>515</v>
      </c>
      <c r="M108" t="s">
        <v>305</v>
      </c>
      <c r="N108" t="s">
        <v>306</v>
      </c>
      <c r="O108" t="s">
        <v>300</v>
      </c>
      <c r="P108" t="s">
        <v>1089</v>
      </c>
      <c r="Q108" t="s">
        <v>300</v>
      </c>
      <c r="R108" t="s">
        <v>307</v>
      </c>
      <c r="S108" t="s">
        <v>300</v>
      </c>
      <c r="T108" t="s">
        <v>320</v>
      </c>
      <c r="U108" t="s">
        <v>308</v>
      </c>
      <c r="V108" t="s">
        <v>2209</v>
      </c>
      <c r="W108" t="s">
        <v>308</v>
      </c>
      <c r="X108" t="s">
        <v>315</v>
      </c>
      <c r="AE108" t="s">
        <v>310</v>
      </c>
      <c r="AF108" s="22"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22"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311</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x14ac:dyDescent="0.25">
      <c r="A109">
        <v>227</v>
      </c>
      <c r="B109" t="s">
        <v>297</v>
      </c>
      <c r="C109">
        <v>106</v>
      </c>
      <c r="D109" t="s">
        <v>298</v>
      </c>
      <c r="E109" t="s">
        <v>299</v>
      </c>
      <c r="F109" t="s">
        <v>300</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516</v>
      </c>
      <c r="I109" t="s">
        <v>302</v>
      </c>
      <c r="J109" t="s">
        <v>303</v>
      </c>
      <c r="K109" t="s">
        <v>300</v>
      </c>
      <c r="L109" t="s">
        <v>517</v>
      </c>
      <c r="M109" t="s">
        <v>305</v>
      </c>
      <c r="N109" t="s">
        <v>306</v>
      </c>
      <c r="O109" t="s">
        <v>300</v>
      </c>
      <c r="P109" s="8" t="s">
        <v>1091</v>
      </c>
      <c r="Q109" t="s">
        <v>300</v>
      </c>
      <c r="R109" t="s">
        <v>307</v>
      </c>
      <c r="S109" t="s">
        <v>300</v>
      </c>
      <c r="T109" t="s">
        <v>344</v>
      </c>
      <c r="AE109" t="s">
        <v>310</v>
      </c>
      <c r="AF109" s="22"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22"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311</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x14ac:dyDescent="0.25">
      <c r="A110">
        <v>87</v>
      </c>
      <c r="B110" t="s">
        <v>297</v>
      </c>
      <c r="C110">
        <v>107</v>
      </c>
      <c r="D110" t="s">
        <v>298</v>
      </c>
      <c r="E110" t="s">
        <v>299</v>
      </c>
      <c r="F110" t="s">
        <v>300</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518</v>
      </c>
      <c r="I110" t="s">
        <v>302</v>
      </c>
      <c r="J110" t="s">
        <v>303</v>
      </c>
      <c r="K110" t="s">
        <v>300</v>
      </c>
      <c r="L110" t="s">
        <v>519</v>
      </c>
      <c r="M110" t="s">
        <v>305</v>
      </c>
      <c r="N110" t="s">
        <v>306</v>
      </c>
      <c r="O110" t="s">
        <v>300</v>
      </c>
      <c r="P110" t="s">
        <v>1089</v>
      </c>
      <c r="Q110" t="s">
        <v>300</v>
      </c>
      <c r="R110" t="s">
        <v>307</v>
      </c>
      <c r="S110" t="s">
        <v>300</v>
      </c>
      <c r="T110" t="s">
        <v>309</v>
      </c>
      <c r="AE110" t="s">
        <v>310</v>
      </c>
      <c r="AF110" s="22"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22"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311</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x14ac:dyDescent="0.25">
      <c r="A111">
        <v>88</v>
      </c>
      <c r="B111" t="s">
        <v>297</v>
      </c>
      <c r="C111">
        <v>108</v>
      </c>
      <c r="D111" t="s">
        <v>298</v>
      </c>
      <c r="E111" t="s">
        <v>299</v>
      </c>
      <c r="F111" t="s">
        <v>300</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520</v>
      </c>
      <c r="I111" t="s">
        <v>302</v>
      </c>
      <c r="J111" t="s">
        <v>303</v>
      </c>
      <c r="K111" t="s">
        <v>300</v>
      </c>
      <c r="L111" t="s">
        <v>521</v>
      </c>
      <c r="M111" t="s">
        <v>305</v>
      </c>
      <c r="N111" t="s">
        <v>306</v>
      </c>
      <c r="O111" t="s">
        <v>300</v>
      </c>
      <c r="P111" t="s">
        <v>1089</v>
      </c>
      <c r="Q111" t="s">
        <v>300</v>
      </c>
      <c r="R111" t="s">
        <v>307</v>
      </c>
      <c r="S111" t="s">
        <v>300</v>
      </c>
      <c r="T111" t="s">
        <v>282</v>
      </c>
      <c r="U111" t="s">
        <v>308</v>
      </c>
      <c r="V111" t="s">
        <v>309</v>
      </c>
      <c r="AE111" t="s">
        <v>310</v>
      </c>
      <c r="AF111" s="22"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22"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311</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x14ac:dyDescent="0.25">
      <c r="A112">
        <v>89</v>
      </c>
      <c r="B112" t="s">
        <v>297</v>
      </c>
      <c r="C112">
        <v>109</v>
      </c>
      <c r="D112" t="s">
        <v>298</v>
      </c>
      <c r="E112" t="s">
        <v>299</v>
      </c>
      <c r="F112" t="s">
        <v>300</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522</v>
      </c>
      <c r="I112" t="s">
        <v>302</v>
      </c>
      <c r="J112" t="s">
        <v>303</v>
      </c>
      <c r="K112" t="s">
        <v>300</v>
      </c>
      <c r="L112" t="s">
        <v>523</v>
      </c>
      <c r="M112" t="s">
        <v>305</v>
      </c>
      <c r="N112" t="s">
        <v>306</v>
      </c>
      <c r="O112" t="s">
        <v>300</v>
      </c>
      <c r="P112" t="s">
        <v>1089</v>
      </c>
      <c r="Q112" t="s">
        <v>300</v>
      </c>
      <c r="R112" t="s">
        <v>307</v>
      </c>
      <c r="S112" t="s">
        <v>300</v>
      </c>
      <c r="T112" t="s">
        <v>282</v>
      </c>
      <c r="U112" t="s">
        <v>308</v>
      </c>
      <c r="V112" t="s">
        <v>313</v>
      </c>
      <c r="W112" t="s">
        <v>308</v>
      </c>
      <c r="X112" t="s">
        <v>314</v>
      </c>
      <c r="Y112" t="s">
        <v>308</v>
      </c>
      <c r="Z112" t="s">
        <v>321</v>
      </c>
      <c r="AE112" t="s">
        <v>310</v>
      </c>
      <c r="AF112" s="22"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22"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311</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x14ac:dyDescent="0.25">
      <c r="A113">
        <v>90</v>
      </c>
      <c r="B113" t="s">
        <v>297</v>
      </c>
      <c r="C113">
        <v>110</v>
      </c>
      <c r="D113" t="s">
        <v>298</v>
      </c>
      <c r="E113" t="s">
        <v>299</v>
      </c>
      <c r="F113" t="s">
        <v>300</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524</v>
      </c>
      <c r="I113" t="s">
        <v>302</v>
      </c>
      <c r="J113" t="s">
        <v>303</v>
      </c>
      <c r="K113" t="s">
        <v>300</v>
      </c>
      <c r="L113" t="s">
        <v>525</v>
      </c>
      <c r="M113" t="s">
        <v>305</v>
      </c>
      <c r="N113" t="s">
        <v>306</v>
      </c>
      <c r="O113" t="s">
        <v>300</v>
      </c>
      <c r="P113" t="s">
        <v>1089</v>
      </c>
      <c r="Q113" t="s">
        <v>300</v>
      </c>
      <c r="R113" t="s">
        <v>307</v>
      </c>
      <c r="S113" t="s">
        <v>300</v>
      </c>
      <c r="T113" t="s">
        <v>314</v>
      </c>
      <c r="U113" t="s">
        <v>308</v>
      </c>
      <c r="V113" t="s">
        <v>315</v>
      </c>
      <c r="AE113" t="s">
        <v>310</v>
      </c>
      <c r="AF113" s="22"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22"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311</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x14ac:dyDescent="0.25">
      <c r="A114">
        <v>91</v>
      </c>
      <c r="B114" t="s">
        <v>297</v>
      </c>
      <c r="C114">
        <v>111</v>
      </c>
      <c r="D114" t="s">
        <v>298</v>
      </c>
      <c r="E114" t="s">
        <v>299</v>
      </c>
      <c r="F114" t="s">
        <v>300</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526</v>
      </c>
      <c r="I114" t="s">
        <v>302</v>
      </c>
      <c r="J114" t="s">
        <v>303</v>
      </c>
      <c r="K114" t="s">
        <v>300</v>
      </c>
      <c r="L114" t="s">
        <v>527</v>
      </c>
      <c r="M114" t="s">
        <v>305</v>
      </c>
      <c r="N114" t="s">
        <v>306</v>
      </c>
      <c r="O114" t="s">
        <v>300</v>
      </c>
      <c r="P114" t="s">
        <v>1089</v>
      </c>
      <c r="Q114" t="s">
        <v>300</v>
      </c>
      <c r="R114" t="s">
        <v>307</v>
      </c>
      <c r="S114" t="s">
        <v>300</v>
      </c>
      <c r="T114" t="s">
        <v>320</v>
      </c>
      <c r="AE114" t="s">
        <v>310</v>
      </c>
      <c r="AF114" s="22"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22"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311</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x14ac:dyDescent="0.25">
      <c r="A115">
        <v>92</v>
      </c>
      <c r="B115" t="s">
        <v>297</v>
      </c>
      <c r="C115">
        <v>112</v>
      </c>
      <c r="D115" t="s">
        <v>298</v>
      </c>
      <c r="E115" t="s">
        <v>299</v>
      </c>
      <c r="F115" t="s">
        <v>300</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528</v>
      </c>
      <c r="I115" t="s">
        <v>302</v>
      </c>
      <c r="J115" t="s">
        <v>303</v>
      </c>
      <c r="K115" t="s">
        <v>300</v>
      </c>
      <c r="L115" t="s">
        <v>529</v>
      </c>
      <c r="M115" t="s">
        <v>305</v>
      </c>
      <c r="N115" t="s">
        <v>306</v>
      </c>
      <c r="O115" t="s">
        <v>300</v>
      </c>
      <c r="P115" t="s">
        <v>1089</v>
      </c>
      <c r="Q115" t="s">
        <v>300</v>
      </c>
      <c r="R115" t="s">
        <v>307</v>
      </c>
      <c r="S115" t="s">
        <v>300</v>
      </c>
      <c r="T115" t="s">
        <v>321</v>
      </c>
      <c r="AE115" t="s">
        <v>310</v>
      </c>
      <c r="AF115" s="22"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22"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311</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x14ac:dyDescent="0.25">
      <c r="A116">
        <v>93</v>
      </c>
      <c r="B116" t="s">
        <v>297</v>
      </c>
      <c r="C116">
        <v>113</v>
      </c>
      <c r="D116" t="s">
        <v>298</v>
      </c>
      <c r="E116" t="s">
        <v>299</v>
      </c>
      <c r="F116" t="s">
        <v>300</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530</v>
      </c>
      <c r="I116" t="s">
        <v>302</v>
      </c>
      <c r="J116" t="s">
        <v>303</v>
      </c>
      <c r="K116" t="s">
        <v>300</v>
      </c>
      <c r="L116" t="s">
        <v>218</v>
      </c>
      <c r="M116" t="s">
        <v>305</v>
      </c>
      <c r="N116" t="s">
        <v>306</v>
      </c>
      <c r="O116" t="s">
        <v>300</v>
      </c>
      <c r="P116" t="s">
        <v>1089</v>
      </c>
      <c r="Q116" t="s">
        <v>300</v>
      </c>
      <c r="R116" t="s">
        <v>307</v>
      </c>
      <c r="S116" t="s">
        <v>300</v>
      </c>
      <c r="T116" t="s">
        <v>320</v>
      </c>
      <c r="U116" t="s">
        <v>308</v>
      </c>
      <c r="V116" t="s">
        <v>351</v>
      </c>
      <c r="W116" t="s">
        <v>308</v>
      </c>
      <c r="X116" t="s">
        <v>321</v>
      </c>
      <c r="AE116" t="s">
        <v>310</v>
      </c>
      <c r="AF116" s="22"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22"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311</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x14ac:dyDescent="0.25">
      <c r="A117">
        <v>228</v>
      </c>
      <c r="B117" t="s">
        <v>297</v>
      </c>
      <c r="C117">
        <v>114</v>
      </c>
      <c r="D117" t="s">
        <v>298</v>
      </c>
      <c r="E117" t="s">
        <v>299</v>
      </c>
      <c r="F117" t="s">
        <v>300</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531</v>
      </c>
      <c r="I117" t="s">
        <v>302</v>
      </c>
      <c r="J117" t="s">
        <v>303</v>
      </c>
      <c r="K117" t="s">
        <v>300</v>
      </c>
      <c r="L117" t="s">
        <v>532</v>
      </c>
      <c r="M117" t="s">
        <v>305</v>
      </c>
      <c r="N117" t="s">
        <v>306</v>
      </c>
      <c r="O117" t="s">
        <v>300</v>
      </c>
      <c r="P117" s="8" t="s">
        <v>1091</v>
      </c>
      <c r="Q117" t="s">
        <v>300</v>
      </c>
      <c r="R117" t="s">
        <v>307</v>
      </c>
      <c r="S117" t="s">
        <v>300</v>
      </c>
      <c r="T117" t="s">
        <v>315</v>
      </c>
      <c r="AE117" t="s">
        <v>310</v>
      </c>
      <c r="AF117" s="22"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22"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311</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x14ac:dyDescent="0.25">
      <c r="A118">
        <v>94</v>
      </c>
      <c r="B118" t="s">
        <v>297</v>
      </c>
      <c r="C118">
        <v>115</v>
      </c>
      <c r="D118" t="s">
        <v>298</v>
      </c>
      <c r="E118" t="s">
        <v>299</v>
      </c>
      <c r="F118" t="s">
        <v>300</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533</v>
      </c>
      <c r="I118" t="s">
        <v>302</v>
      </c>
      <c r="J118" t="s">
        <v>303</v>
      </c>
      <c r="K118" t="s">
        <v>300</v>
      </c>
      <c r="L118" t="s">
        <v>534</v>
      </c>
      <c r="M118" t="s">
        <v>305</v>
      </c>
      <c r="N118" t="s">
        <v>306</v>
      </c>
      <c r="O118" t="s">
        <v>300</v>
      </c>
      <c r="P118" t="s">
        <v>1089</v>
      </c>
      <c r="Q118" t="s">
        <v>300</v>
      </c>
      <c r="R118" t="s">
        <v>307</v>
      </c>
      <c r="S118" t="s">
        <v>300</v>
      </c>
      <c r="T118" t="s">
        <v>342</v>
      </c>
      <c r="U118" t="s">
        <v>308</v>
      </c>
      <c r="V118" t="s">
        <v>286</v>
      </c>
      <c r="W118" t="s">
        <v>308</v>
      </c>
      <c r="X118" t="s">
        <v>315</v>
      </c>
      <c r="AE118" t="s">
        <v>310</v>
      </c>
      <c r="AF118" s="22"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22"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311</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x14ac:dyDescent="0.25">
      <c r="A119">
        <v>95</v>
      </c>
      <c r="B119" t="s">
        <v>297</v>
      </c>
      <c r="C119">
        <v>116</v>
      </c>
      <c r="D119" t="s">
        <v>298</v>
      </c>
      <c r="E119" t="s">
        <v>299</v>
      </c>
      <c r="F119" t="s">
        <v>300</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535</v>
      </c>
      <c r="I119" t="s">
        <v>302</v>
      </c>
      <c r="J119" t="s">
        <v>303</v>
      </c>
      <c r="K119" t="s">
        <v>300</v>
      </c>
      <c r="L119" t="s">
        <v>536</v>
      </c>
      <c r="M119" t="s">
        <v>305</v>
      </c>
      <c r="N119" t="s">
        <v>306</v>
      </c>
      <c r="O119" t="s">
        <v>300</v>
      </c>
      <c r="P119" t="s">
        <v>1089</v>
      </c>
      <c r="Q119" t="s">
        <v>300</v>
      </c>
      <c r="R119" t="s">
        <v>307</v>
      </c>
      <c r="S119" t="s">
        <v>300</v>
      </c>
      <c r="T119" t="s">
        <v>320</v>
      </c>
      <c r="AE119" t="s">
        <v>310</v>
      </c>
      <c r="AF119" s="22"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22"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311</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x14ac:dyDescent="0.25">
      <c r="A120">
        <v>96</v>
      </c>
      <c r="B120" t="s">
        <v>297</v>
      </c>
      <c r="C120">
        <v>117</v>
      </c>
      <c r="D120" t="s">
        <v>298</v>
      </c>
      <c r="E120" t="s">
        <v>299</v>
      </c>
      <c r="F120" t="s">
        <v>300</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537</v>
      </c>
      <c r="I120" t="s">
        <v>302</v>
      </c>
      <c r="J120" t="s">
        <v>303</v>
      </c>
      <c r="K120" t="s">
        <v>300</v>
      </c>
      <c r="L120" t="s">
        <v>538</v>
      </c>
      <c r="M120" t="s">
        <v>305</v>
      </c>
      <c r="N120" t="s">
        <v>306</v>
      </c>
      <c r="O120" t="s">
        <v>300</v>
      </c>
      <c r="P120" t="s">
        <v>1089</v>
      </c>
      <c r="Q120" t="s">
        <v>300</v>
      </c>
      <c r="R120" t="s">
        <v>307</v>
      </c>
      <c r="S120" t="s">
        <v>300</v>
      </c>
      <c r="T120" t="s">
        <v>309</v>
      </c>
      <c r="U120" t="s">
        <v>308</v>
      </c>
      <c r="V120" t="s">
        <v>313</v>
      </c>
      <c r="AE120" t="s">
        <v>310</v>
      </c>
      <c r="AF120" s="22"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22"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311</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x14ac:dyDescent="0.25">
      <c r="A121">
        <v>97</v>
      </c>
      <c r="B121" t="s">
        <v>297</v>
      </c>
      <c r="C121">
        <v>118</v>
      </c>
      <c r="D121" t="s">
        <v>298</v>
      </c>
      <c r="E121" t="s">
        <v>299</v>
      </c>
      <c r="F121" t="s">
        <v>300</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539</v>
      </c>
      <c r="I121" t="s">
        <v>302</v>
      </c>
      <c r="J121" t="s">
        <v>303</v>
      </c>
      <c r="K121" t="s">
        <v>300</v>
      </c>
      <c r="L121" t="s">
        <v>540</v>
      </c>
      <c r="M121" t="s">
        <v>305</v>
      </c>
      <c r="N121" t="s">
        <v>306</v>
      </c>
      <c r="O121" t="s">
        <v>300</v>
      </c>
      <c r="P121" t="s">
        <v>1089</v>
      </c>
      <c r="Q121" t="s">
        <v>300</v>
      </c>
      <c r="R121" t="s">
        <v>307</v>
      </c>
      <c r="S121" t="s">
        <v>300</v>
      </c>
      <c r="T121" t="s">
        <v>286</v>
      </c>
      <c r="AE121" t="s">
        <v>310</v>
      </c>
      <c r="AF121" s="22"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22"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311</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x14ac:dyDescent="0.25">
      <c r="A122">
        <v>98</v>
      </c>
      <c r="B122" t="s">
        <v>297</v>
      </c>
      <c r="C122">
        <v>119</v>
      </c>
      <c r="D122" t="s">
        <v>298</v>
      </c>
      <c r="E122" t="s">
        <v>299</v>
      </c>
      <c r="F122" t="s">
        <v>300</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541</v>
      </c>
      <c r="I122" t="s">
        <v>302</v>
      </c>
      <c r="J122" t="s">
        <v>303</v>
      </c>
      <c r="K122" t="s">
        <v>300</v>
      </c>
      <c r="L122" t="s">
        <v>224</v>
      </c>
      <c r="M122" t="s">
        <v>305</v>
      </c>
      <c r="N122" t="s">
        <v>306</v>
      </c>
      <c r="O122" t="s">
        <v>300</v>
      </c>
      <c r="P122" t="s">
        <v>1089</v>
      </c>
      <c r="Q122" t="s">
        <v>300</v>
      </c>
      <c r="R122" t="s">
        <v>307</v>
      </c>
      <c r="S122" t="s">
        <v>300</v>
      </c>
      <c r="T122" t="s">
        <v>314</v>
      </c>
      <c r="U122" t="s">
        <v>308</v>
      </c>
      <c r="V122" t="s">
        <v>315</v>
      </c>
      <c r="AE122" t="s">
        <v>310</v>
      </c>
      <c r="AF122" s="22"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22"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311</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x14ac:dyDescent="0.25">
      <c r="A123">
        <v>242</v>
      </c>
      <c r="B123" t="s">
        <v>297</v>
      </c>
      <c r="C123">
        <v>120</v>
      </c>
      <c r="D123" t="s">
        <v>298</v>
      </c>
      <c r="E123" t="s">
        <v>299</v>
      </c>
      <c r="F123" t="s">
        <v>300</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542</v>
      </c>
      <c r="I123" t="s">
        <v>302</v>
      </c>
      <c r="J123" t="s">
        <v>303</v>
      </c>
      <c r="K123" t="s">
        <v>300</v>
      </c>
      <c r="L123" t="s">
        <v>543</v>
      </c>
      <c r="M123" t="s">
        <v>305</v>
      </c>
      <c r="N123" t="s">
        <v>306</v>
      </c>
      <c r="O123" t="s">
        <v>300</v>
      </c>
      <c r="P123" s="4" t="s">
        <v>1092</v>
      </c>
      <c r="Q123" t="s">
        <v>300</v>
      </c>
      <c r="R123" t="s">
        <v>307</v>
      </c>
      <c r="S123" t="s">
        <v>300</v>
      </c>
      <c r="T123" t="s">
        <v>313</v>
      </c>
      <c r="U123" t="s">
        <v>308</v>
      </c>
      <c r="V123" t="s">
        <v>321</v>
      </c>
      <c r="AE123" t="s">
        <v>310</v>
      </c>
      <c r="AF123" s="22"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22"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311</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x14ac:dyDescent="0.25">
      <c r="A124">
        <v>99</v>
      </c>
      <c r="B124" t="s">
        <v>297</v>
      </c>
      <c r="C124">
        <v>121</v>
      </c>
      <c r="D124" t="s">
        <v>298</v>
      </c>
      <c r="E124" t="s">
        <v>299</v>
      </c>
      <c r="F124" t="s">
        <v>300</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544</v>
      </c>
      <c r="I124" t="s">
        <v>302</v>
      </c>
      <c r="J124" t="s">
        <v>303</v>
      </c>
      <c r="K124" t="s">
        <v>300</v>
      </c>
      <c r="L124" t="s">
        <v>226</v>
      </c>
      <c r="M124" t="s">
        <v>305</v>
      </c>
      <c r="N124" t="s">
        <v>306</v>
      </c>
      <c r="O124" t="s">
        <v>300</v>
      </c>
      <c r="P124" t="s">
        <v>1089</v>
      </c>
      <c r="Q124" t="s">
        <v>300</v>
      </c>
      <c r="R124" t="s">
        <v>307</v>
      </c>
      <c r="S124" t="s">
        <v>300</v>
      </c>
      <c r="T124" t="s">
        <v>320</v>
      </c>
      <c r="U124" t="s">
        <v>308</v>
      </c>
      <c r="V124" t="s">
        <v>309</v>
      </c>
      <c r="W124" t="s">
        <v>308</v>
      </c>
      <c r="X124" t="s">
        <v>315</v>
      </c>
      <c r="AE124" t="s">
        <v>310</v>
      </c>
      <c r="AF124" s="22"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22"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311</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x14ac:dyDescent="0.25">
      <c r="A125">
        <v>100</v>
      </c>
      <c r="B125" t="s">
        <v>297</v>
      </c>
      <c r="C125">
        <v>122</v>
      </c>
      <c r="D125" t="s">
        <v>298</v>
      </c>
      <c r="E125" t="s">
        <v>299</v>
      </c>
      <c r="F125" t="s">
        <v>300</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545</v>
      </c>
      <c r="I125" t="s">
        <v>302</v>
      </c>
      <c r="J125" t="s">
        <v>303</v>
      </c>
      <c r="K125" t="s">
        <v>300</v>
      </c>
      <c r="L125" t="s">
        <v>546</v>
      </c>
      <c r="M125" t="s">
        <v>305</v>
      </c>
      <c r="N125" t="s">
        <v>306</v>
      </c>
      <c r="O125" t="s">
        <v>300</v>
      </c>
      <c r="P125" t="s">
        <v>1089</v>
      </c>
      <c r="Q125" t="s">
        <v>300</v>
      </c>
      <c r="R125" t="s">
        <v>307</v>
      </c>
      <c r="S125" t="s">
        <v>300</v>
      </c>
      <c r="AE125" t="s">
        <v>310</v>
      </c>
      <c r="AF125" s="22"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22"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311</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x14ac:dyDescent="0.25">
      <c r="A126">
        <v>101</v>
      </c>
      <c r="B126" t="s">
        <v>297</v>
      </c>
      <c r="C126">
        <v>123</v>
      </c>
      <c r="D126" t="s">
        <v>298</v>
      </c>
      <c r="E126" t="s">
        <v>299</v>
      </c>
      <c r="F126" t="s">
        <v>300</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547</v>
      </c>
      <c r="I126" t="s">
        <v>302</v>
      </c>
      <c r="J126" t="s">
        <v>303</v>
      </c>
      <c r="K126" t="s">
        <v>300</v>
      </c>
      <c r="L126" t="s">
        <v>548</v>
      </c>
      <c r="M126" t="s">
        <v>305</v>
      </c>
      <c r="N126" t="s">
        <v>306</v>
      </c>
      <c r="O126" t="s">
        <v>300</v>
      </c>
      <c r="P126" t="s">
        <v>1089</v>
      </c>
      <c r="Q126" t="s">
        <v>300</v>
      </c>
      <c r="R126" t="s">
        <v>307</v>
      </c>
      <c r="S126" t="s">
        <v>300</v>
      </c>
      <c r="AE126" t="s">
        <v>310</v>
      </c>
      <c r="AF126" s="22"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22"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311</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x14ac:dyDescent="0.25">
      <c r="A127">
        <v>102</v>
      </c>
      <c r="B127" t="s">
        <v>297</v>
      </c>
      <c r="C127">
        <v>124</v>
      </c>
      <c r="D127" t="s">
        <v>298</v>
      </c>
      <c r="E127" t="s">
        <v>299</v>
      </c>
      <c r="F127" t="s">
        <v>300</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549</v>
      </c>
      <c r="I127" t="s">
        <v>302</v>
      </c>
      <c r="J127" t="s">
        <v>303</v>
      </c>
      <c r="K127" t="s">
        <v>300</v>
      </c>
      <c r="L127" t="s">
        <v>550</v>
      </c>
      <c r="M127" t="s">
        <v>305</v>
      </c>
      <c r="N127" t="s">
        <v>306</v>
      </c>
      <c r="O127" t="s">
        <v>300</v>
      </c>
      <c r="P127" t="s">
        <v>1089</v>
      </c>
      <c r="Q127" t="s">
        <v>300</v>
      </c>
      <c r="R127" t="s">
        <v>307</v>
      </c>
      <c r="S127" t="s">
        <v>300</v>
      </c>
      <c r="AE127" t="s">
        <v>310</v>
      </c>
      <c r="AF127" s="22"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22"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311</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x14ac:dyDescent="0.25">
      <c r="A128">
        <v>103</v>
      </c>
      <c r="B128" t="s">
        <v>297</v>
      </c>
      <c r="C128">
        <v>125</v>
      </c>
      <c r="D128" t="s">
        <v>298</v>
      </c>
      <c r="E128" t="s">
        <v>299</v>
      </c>
      <c r="F128" t="s">
        <v>300</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551</v>
      </c>
      <c r="I128" t="s">
        <v>302</v>
      </c>
      <c r="J128" t="s">
        <v>303</v>
      </c>
      <c r="K128" t="s">
        <v>300</v>
      </c>
      <c r="L128" t="s">
        <v>552</v>
      </c>
      <c r="M128" t="s">
        <v>305</v>
      </c>
      <c r="N128" t="s">
        <v>306</v>
      </c>
      <c r="O128" t="s">
        <v>300</v>
      </c>
      <c r="P128" t="s">
        <v>1089</v>
      </c>
      <c r="Q128" t="s">
        <v>300</v>
      </c>
      <c r="R128" t="s">
        <v>307</v>
      </c>
      <c r="S128" t="s">
        <v>300</v>
      </c>
      <c r="AE128" t="s">
        <v>310</v>
      </c>
      <c r="AF128" s="22"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22"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311</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x14ac:dyDescent="0.25">
      <c r="A129">
        <v>189</v>
      </c>
      <c r="B129" t="s">
        <v>297</v>
      </c>
      <c r="C129">
        <v>126</v>
      </c>
      <c r="D129" t="s">
        <v>298</v>
      </c>
      <c r="E129" t="s">
        <v>299</v>
      </c>
      <c r="F129" t="s">
        <v>300</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553</v>
      </c>
      <c r="I129" t="s">
        <v>302</v>
      </c>
      <c r="J129" t="s">
        <v>303</v>
      </c>
      <c r="K129" t="s">
        <v>300</v>
      </c>
      <c r="L129" t="s">
        <v>2180</v>
      </c>
      <c r="M129" t="s">
        <v>305</v>
      </c>
      <c r="N129" t="s">
        <v>306</v>
      </c>
      <c r="O129" t="s">
        <v>300</v>
      </c>
      <c r="P129" s="7" t="s">
        <v>1093</v>
      </c>
      <c r="Q129" t="s">
        <v>300</v>
      </c>
      <c r="R129" t="s">
        <v>307</v>
      </c>
      <c r="S129" t="s">
        <v>300</v>
      </c>
      <c r="AE129" t="s">
        <v>310</v>
      </c>
      <c r="AF129" s="22"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22"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311</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x14ac:dyDescent="0.25">
      <c r="A130">
        <v>191</v>
      </c>
      <c r="B130" t="s">
        <v>297</v>
      </c>
      <c r="C130">
        <v>127</v>
      </c>
      <c r="D130" t="s">
        <v>298</v>
      </c>
      <c r="E130" t="s">
        <v>299</v>
      </c>
      <c r="F130" t="s">
        <v>300</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554</v>
      </c>
      <c r="I130" t="s">
        <v>302</v>
      </c>
      <c r="J130" t="s">
        <v>303</v>
      </c>
      <c r="K130" t="s">
        <v>300</v>
      </c>
      <c r="L130" t="s">
        <v>555</v>
      </c>
      <c r="M130" t="s">
        <v>305</v>
      </c>
      <c r="N130" t="s">
        <v>306</v>
      </c>
      <c r="O130" t="s">
        <v>300</v>
      </c>
      <c r="P130" s="7" t="s">
        <v>1093</v>
      </c>
      <c r="Q130" t="s">
        <v>300</v>
      </c>
      <c r="R130" t="s">
        <v>307</v>
      </c>
      <c r="S130" t="s">
        <v>300</v>
      </c>
      <c r="T130" t="s">
        <v>320</v>
      </c>
      <c r="U130" t="s">
        <v>308</v>
      </c>
      <c r="V130" t="s">
        <v>309</v>
      </c>
      <c r="W130" t="s">
        <v>308</v>
      </c>
      <c r="X130" t="s">
        <v>292</v>
      </c>
      <c r="Y130" t="s">
        <v>308</v>
      </c>
      <c r="Z130" t="s">
        <v>321</v>
      </c>
      <c r="AE130" t="s">
        <v>310</v>
      </c>
      <c r="AF130" s="22"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22"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311</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x14ac:dyDescent="0.25">
      <c r="A131">
        <v>192</v>
      </c>
      <c r="B131" t="s">
        <v>297</v>
      </c>
      <c r="C131">
        <v>128</v>
      </c>
      <c r="D131" t="s">
        <v>298</v>
      </c>
      <c r="E131" t="s">
        <v>299</v>
      </c>
      <c r="F131" t="s">
        <v>300</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556</v>
      </c>
      <c r="I131" t="s">
        <v>302</v>
      </c>
      <c r="J131" t="s">
        <v>303</v>
      </c>
      <c r="K131" t="s">
        <v>300</v>
      </c>
      <c r="L131" t="s">
        <v>557</v>
      </c>
      <c r="M131" t="s">
        <v>305</v>
      </c>
      <c r="N131" t="s">
        <v>306</v>
      </c>
      <c r="O131" t="s">
        <v>300</v>
      </c>
      <c r="P131" s="7" t="s">
        <v>1093</v>
      </c>
      <c r="Q131" t="s">
        <v>300</v>
      </c>
      <c r="R131" t="s">
        <v>307</v>
      </c>
      <c r="S131" t="s">
        <v>300</v>
      </c>
      <c r="T131" t="s">
        <v>320</v>
      </c>
      <c r="U131" t="s">
        <v>308</v>
      </c>
      <c r="V131" t="s">
        <v>309</v>
      </c>
      <c r="W131" t="s">
        <v>308</v>
      </c>
      <c r="X131" t="s">
        <v>292</v>
      </c>
      <c r="AE131" t="s">
        <v>310</v>
      </c>
      <c r="AF131" s="22"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22"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311</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x14ac:dyDescent="0.25">
      <c r="A132">
        <v>105</v>
      </c>
      <c r="B132" t="s">
        <v>297</v>
      </c>
      <c r="C132">
        <v>129</v>
      </c>
      <c r="D132" t="s">
        <v>298</v>
      </c>
      <c r="E132" t="s">
        <v>299</v>
      </c>
      <c r="F132" t="s">
        <v>300</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558</v>
      </c>
      <c r="I132" t="s">
        <v>302</v>
      </c>
      <c r="J132" t="s">
        <v>303</v>
      </c>
      <c r="K132" t="s">
        <v>300</v>
      </c>
      <c r="L132" t="s">
        <v>232</v>
      </c>
      <c r="M132" t="s">
        <v>305</v>
      </c>
      <c r="N132" t="s">
        <v>306</v>
      </c>
      <c r="O132" t="s">
        <v>300</v>
      </c>
      <c r="P132" t="s">
        <v>1089</v>
      </c>
      <c r="Q132" t="s">
        <v>300</v>
      </c>
      <c r="R132" t="s">
        <v>307</v>
      </c>
      <c r="S132" t="s">
        <v>300</v>
      </c>
      <c r="T132" t="s">
        <v>344</v>
      </c>
      <c r="U132" t="s">
        <v>308</v>
      </c>
      <c r="V132" t="s">
        <v>284</v>
      </c>
      <c r="W132" t="s">
        <v>308</v>
      </c>
      <c r="X132" t="s">
        <v>314</v>
      </c>
      <c r="Y132" t="s">
        <v>308</v>
      </c>
      <c r="Z132" t="s">
        <v>315</v>
      </c>
      <c r="AE132" t="s">
        <v>310</v>
      </c>
      <c r="AF132" s="22"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22"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311</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x14ac:dyDescent="0.25">
      <c r="A133">
        <v>106</v>
      </c>
      <c r="B133" t="s">
        <v>297</v>
      </c>
      <c r="C133">
        <v>131</v>
      </c>
      <c r="D133" t="s">
        <v>298</v>
      </c>
      <c r="E133" t="s">
        <v>299</v>
      </c>
      <c r="F133" t="s">
        <v>300</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559</v>
      </c>
      <c r="I133" t="s">
        <v>302</v>
      </c>
      <c r="J133" t="s">
        <v>303</v>
      </c>
      <c r="K133" t="s">
        <v>300</v>
      </c>
      <c r="L133" t="s">
        <v>234</v>
      </c>
      <c r="M133" t="s">
        <v>305</v>
      </c>
      <c r="N133" t="s">
        <v>306</v>
      </c>
      <c r="O133" t="s">
        <v>300</v>
      </c>
      <c r="P133" t="s">
        <v>1089</v>
      </c>
      <c r="Q133" t="s">
        <v>300</v>
      </c>
      <c r="R133" t="s">
        <v>307</v>
      </c>
      <c r="S133" t="s">
        <v>300</v>
      </c>
      <c r="T133" t="s">
        <v>286</v>
      </c>
      <c r="U133" t="s">
        <v>308</v>
      </c>
      <c r="V133" t="s">
        <v>309</v>
      </c>
      <c r="W133" t="s">
        <v>308</v>
      </c>
      <c r="X133" t="s">
        <v>315</v>
      </c>
      <c r="AE133" t="s">
        <v>310</v>
      </c>
      <c r="AF133" s="22"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22"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311</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x14ac:dyDescent="0.25">
      <c r="A134">
        <v>107</v>
      </c>
      <c r="B134" t="s">
        <v>297</v>
      </c>
      <c r="C134">
        <v>132</v>
      </c>
      <c r="D134" t="s">
        <v>298</v>
      </c>
      <c r="E134" t="s">
        <v>299</v>
      </c>
      <c r="F134" t="s">
        <v>300</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560</v>
      </c>
      <c r="I134" t="s">
        <v>302</v>
      </c>
      <c r="J134" t="s">
        <v>303</v>
      </c>
      <c r="K134" t="s">
        <v>300</v>
      </c>
      <c r="L134" t="s">
        <v>561</v>
      </c>
      <c r="M134" t="s">
        <v>305</v>
      </c>
      <c r="N134" t="s">
        <v>306</v>
      </c>
      <c r="O134" t="s">
        <v>300</v>
      </c>
      <c r="P134" t="s">
        <v>1089</v>
      </c>
      <c r="Q134" t="s">
        <v>300</v>
      </c>
      <c r="R134" t="s">
        <v>307</v>
      </c>
      <c r="S134" t="s">
        <v>300</v>
      </c>
      <c r="T134" t="s">
        <v>286</v>
      </c>
      <c r="AE134" t="s">
        <v>310</v>
      </c>
      <c r="AF134" s="22"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22"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311</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x14ac:dyDescent="0.25">
      <c r="A135">
        <v>108</v>
      </c>
      <c r="B135" t="s">
        <v>297</v>
      </c>
      <c r="C135">
        <v>133</v>
      </c>
      <c r="D135" t="s">
        <v>298</v>
      </c>
      <c r="E135" t="s">
        <v>299</v>
      </c>
      <c r="F135" t="s">
        <v>300</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562</v>
      </c>
      <c r="I135" t="s">
        <v>302</v>
      </c>
      <c r="J135" t="s">
        <v>303</v>
      </c>
      <c r="K135" t="s">
        <v>300</v>
      </c>
      <c r="L135" t="s">
        <v>563</v>
      </c>
      <c r="M135" t="s">
        <v>305</v>
      </c>
      <c r="N135" t="s">
        <v>306</v>
      </c>
      <c r="O135" t="s">
        <v>300</v>
      </c>
      <c r="P135" t="s">
        <v>1089</v>
      </c>
      <c r="Q135" t="s">
        <v>300</v>
      </c>
      <c r="R135" t="s">
        <v>307</v>
      </c>
      <c r="S135" t="s">
        <v>300</v>
      </c>
      <c r="T135" t="s">
        <v>286</v>
      </c>
      <c r="U135" t="s">
        <v>308</v>
      </c>
      <c r="V135" t="s">
        <v>292</v>
      </c>
      <c r="W135" t="s">
        <v>308</v>
      </c>
      <c r="X135" t="s">
        <v>315</v>
      </c>
      <c r="AE135" t="s">
        <v>310</v>
      </c>
      <c r="AF135" s="22"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22"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311</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x14ac:dyDescent="0.25">
      <c r="A136">
        <v>110</v>
      </c>
      <c r="B136" t="s">
        <v>297</v>
      </c>
      <c r="C136">
        <v>134</v>
      </c>
      <c r="D136" t="s">
        <v>298</v>
      </c>
      <c r="E136" t="s">
        <v>299</v>
      </c>
      <c r="F136" t="s">
        <v>300</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564</v>
      </c>
      <c r="I136" t="s">
        <v>302</v>
      </c>
      <c r="J136" t="s">
        <v>303</v>
      </c>
      <c r="K136" t="s">
        <v>300</v>
      </c>
      <c r="L136" t="s">
        <v>565</v>
      </c>
      <c r="M136" t="s">
        <v>305</v>
      </c>
      <c r="N136" t="s">
        <v>306</v>
      </c>
      <c r="O136" t="s">
        <v>300</v>
      </c>
      <c r="P136" t="s">
        <v>1089</v>
      </c>
      <c r="Q136" t="s">
        <v>300</v>
      </c>
      <c r="R136" t="s">
        <v>307</v>
      </c>
      <c r="S136" t="s">
        <v>300</v>
      </c>
      <c r="T136" t="s">
        <v>286</v>
      </c>
      <c r="AE136" t="s">
        <v>310</v>
      </c>
      <c r="AF136" s="22"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22"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311</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x14ac:dyDescent="0.25">
      <c r="A137">
        <v>109</v>
      </c>
      <c r="B137" t="s">
        <v>297</v>
      </c>
      <c r="C137">
        <v>135</v>
      </c>
      <c r="D137" t="s">
        <v>298</v>
      </c>
      <c r="E137" t="s">
        <v>299</v>
      </c>
      <c r="F137" t="s">
        <v>300</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566</v>
      </c>
      <c r="I137" t="s">
        <v>302</v>
      </c>
      <c r="J137" t="s">
        <v>303</v>
      </c>
      <c r="K137" t="s">
        <v>300</v>
      </c>
      <c r="L137" t="s">
        <v>567</v>
      </c>
      <c r="M137" t="s">
        <v>305</v>
      </c>
      <c r="N137" t="s">
        <v>306</v>
      </c>
      <c r="O137" t="s">
        <v>300</v>
      </c>
      <c r="P137" t="s">
        <v>1089</v>
      </c>
      <c r="Q137" t="s">
        <v>300</v>
      </c>
      <c r="R137" t="s">
        <v>307</v>
      </c>
      <c r="S137" t="s">
        <v>300</v>
      </c>
      <c r="T137" t="s">
        <v>320</v>
      </c>
      <c r="U137" t="s">
        <v>308</v>
      </c>
      <c r="V137" t="s">
        <v>286</v>
      </c>
      <c r="W137" t="s">
        <v>308</v>
      </c>
      <c r="X137" t="s">
        <v>315</v>
      </c>
      <c r="AE137" t="s">
        <v>310</v>
      </c>
      <c r="AF137" s="22"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22"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311</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x14ac:dyDescent="0.25">
      <c r="A138">
        <v>111</v>
      </c>
      <c r="B138" t="s">
        <v>297</v>
      </c>
      <c r="C138">
        <v>136</v>
      </c>
      <c r="D138" t="s">
        <v>298</v>
      </c>
      <c r="E138" t="s">
        <v>299</v>
      </c>
      <c r="F138" t="s">
        <v>300</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568</v>
      </c>
      <c r="I138" t="s">
        <v>302</v>
      </c>
      <c r="J138" t="s">
        <v>303</v>
      </c>
      <c r="K138" t="s">
        <v>300</v>
      </c>
      <c r="L138" t="s">
        <v>569</v>
      </c>
      <c r="M138" t="s">
        <v>305</v>
      </c>
      <c r="N138" t="s">
        <v>306</v>
      </c>
      <c r="O138" t="s">
        <v>300</v>
      </c>
      <c r="P138" t="s">
        <v>1089</v>
      </c>
      <c r="Q138" t="s">
        <v>300</v>
      </c>
      <c r="R138" t="s">
        <v>307</v>
      </c>
      <c r="S138" t="s">
        <v>300</v>
      </c>
      <c r="T138" t="s">
        <v>320</v>
      </c>
      <c r="U138" t="s">
        <v>308</v>
      </c>
      <c r="V138" t="s">
        <v>286</v>
      </c>
      <c r="AE138" t="s">
        <v>310</v>
      </c>
      <c r="AF138" s="22"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22"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311</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x14ac:dyDescent="0.25">
      <c r="A139">
        <v>112</v>
      </c>
      <c r="B139" t="s">
        <v>297</v>
      </c>
      <c r="C139">
        <v>137</v>
      </c>
      <c r="D139" t="s">
        <v>298</v>
      </c>
      <c r="E139" t="s">
        <v>299</v>
      </c>
      <c r="F139" t="s">
        <v>300</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570</v>
      </c>
      <c r="I139" t="s">
        <v>302</v>
      </c>
      <c r="J139" t="s">
        <v>303</v>
      </c>
      <c r="K139" t="s">
        <v>300</v>
      </c>
      <c r="L139" t="s">
        <v>571</v>
      </c>
      <c r="M139" t="s">
        <v>305</v>
      </c>
      <c r="N139" t="s">
        <v>306</v>
      </c>
      <c r="O139" t="s">
        <v>300</v>
      </c>
      <c r="P139" t="s">
        <v>1089</v>
      </c>
      <c r="Q139" t="s">
        <v>300</v>
      </c>
      <c r="R139" t="s">
        <v>307</v>
      </c>
      <c r="S139" t="s">
        <v>300</v>
      </c>
      <c r="T139" t="s">
        <v>344</v>
      </c>
      <c r="U139" t="s">
        <v>308</v>
      </c>
      <c r="V139" t="s">
        <v>292</v>
      </c>
      <c r="W139" t="s">
        <v>308</v>
      </c>
      <c r="X139" t="s">
        <v>321</v>
      </c>
      <c r="AE139" t="s">
        <v>310</v>
      </c>
      <c r="AF139" s="22"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22"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311</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x14ac:dyDescent="0.25">
      <c r="A140">
        <v>113</v>
      </c>
      <c r="B140" t="s">
        <v>297</v>
      </c>
      <c r="C140">
        <v>138</v>
      </c>
      <c r="D140" t="s">
        <v>298</v>
      </c>
      <c r="E140" t="s">
        <v>299</v>
      </c>
      <c r="F140" t="s">
        <v>300</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572</v>
      </c>
      <c r="I140" t="s">
        <v>302</v>
      </c>
      <c r="J140" t="s">
        <v>303</v>
      </c>
      <c r="K140" t="s">
        <v>300</v>
      </c>
      <c r="L140" t="s">
        <v>242</v>
      </c>
      <c r="M140" t="s">
        <v>305</v>
      </c>
      <c r="N140" t="s">
        <v>306</v>
      </c>
      <c r="O140" t="s">
        <v>300</v>
      </c>
      <c r="P140" t="s">
        <v>1089</v>
      </c>
      <c r="Q140" t="s">
        <v>300</v>
      </c>
      <c r="R140" t="s">
        <v>307</v>
      </c>
      <c r="S140" t="s">
        <v>300</v>
      </c>
      <c r="T140" t="s">
        <v>321</v>
      </c>
      <c r="AE140" t="s">
        <v>310</v>
      </c>
      <c r="AF140" s="22"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22"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311</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x14ac:dyDescent="0.25">
      <c r="A141">
        <v>114</v>
      </c>
      <c r="B141" t="s">
        <v>297</v>
      </c>
      <c r="C141">
        <v>139</v>
      </c>
      <c r="D141" t="s">
        <v>298</v>
      </c>
      <c r="E141" t="s">
        <v>299</v>
      </c>
      <c r="F141" t="s">
        <v>300</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573</v>
      </c>
      <c r="I141" t="s">
        <v>302</v>
      </c>
      <c r="J141" t="s">
        <v>303</v>
      </c>
      <c r="K141" t="s">
        <v>300</v>
      </c>
      <c r="L141" t="s">
        <v>244</v>
      </c>
      <c r="M141" t="s">
        <v>305</v>
      </c>
      <c r="N141" t="s">
        <v>306</v>
      </c>
      <c r="O141" t="s">
        <v>300</v>
      </c>
      <c r="P141" t="s">
        <v>1089</v>
      </c>
      <c r="Q141" t="s">
        <v>300</v>
      </c>
      <c r="R141" t="s">
        <v>307</v>
      </c>
      <c r="S141" t="s">
        <v>300</v>
      </c>
      <c r="T141" t="s">
        <v>282</v>
      </c>
      <c r="U141" t="s">
        <v>308</v>
      </c>
      <c r="V141" t="s">
        <v>313</v>
      </c>
      <c r="W141" t="s">
        <v>308</v>
      </c>
      <c r="X141" t="s">
        <v>321</v>
      </c>
      <c r="AE141" t="s">
        <v>310</v>
      </c>
      <c r="AF141" s="22"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22"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311</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x14ac:dyDescent="0.25">
      <c r="A142">
        <v>115</v>
      </c>
      <c r="B142" t="s">
        <v>297</v>
      </c>
      <c r="C142">
        <v>140</v>
      </c>
      <c r="D142" t="s">
        <v>298</v>
      </c>
      <c r="E142" t="s">
        <v>299</v>
      </c>
      <c r="F142" t="s">
        <v>300</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574</v>
      </c>
      <c r="I142" t="s">
        <v>302</v>
      </c>
      <c r="J142" t="s">
        <v>303</v>
      </c>
      <c r="K142" t="s">
        <v>300</v>
      </c>
      <c r="L142" t="s">
        <v>575</v>
      </c>
      <c r="M142" t="s">
        <v>305</v>
      </c>
      <c r="N142" t="s">
        <v>306</v>
      </c>
      <c r="O142" t="s">
        <v>300</v>
      </c>
      <c r="P142" t="s">
        <v>1089</v>
      </c>
      <c r="Q142" t="s">
        <v>300</v>
      </c>
      <c r="R142" t="s">
        <v>307</v>
      </c>
      <c r="S142" t="s">
        <v>300</v>
      </c>
      <c r="T142" t="s">
        <v>351</v>
      </c>
      <c r="U142" t="s">
        <v>308</v>
      </c>
      <c r="V142" t="s">
        <v>321</v>
      </c>
      <c r="AE142" t="s">
        <v>310</v>
      </c>
      <c r="AF142" s="22"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22"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311</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x14ac:dyDescent="0.25">
      <c r="A143">
        <v>243</v>
      </c>
      <c r="B143" t="s">
        <v>297</v>
      </c>
      <c r="C143">
        <v>141</v>
      </c>
      <c r="D143" t="s">
        <v>298</v>
      </c>
      <c r="E143" t="s">
        <v>299</v>
      </c>
      <c r="F143" t="s">
        <v>300</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576</v>
      </c>
      <c r="I143" t="s">
        <v>302</v>
      </c>
      <c r="J143" t="s">
        <v>303</v>
      </c>
      <c r="K143" t="s">
        <v>300</v>
      </c>
      <c r="L143" t="s">
        <v>577</v>
      </c>
      <c r="M143" t="s">
        <v>305</v>
      </c>
      <c r="N143" t="s">
        <v>306</v>
      </c>
      <c r="O143" t="s">
        <v>300</v>
      </c>
      <c r="P143" s="4" t="s">
        <v>1092</v>
      </c>
      <c r="Q143" t="s">
        <v>300</v>
      </c>
      <c r="R143" t="s">
        <v>307</v>
      </c>
      <c r="S143" t="s">
        <v>300</v>
      </c>
      <c r="T143" t="s">
        <v>320</v>
      </c>
      <c r="U143" t="s">
        <v>308</v>
      </c>
      <c r="V143" t="s">
        <v>309</v>
      </c>
      <c r="W143" t="s">
        <v>308</v>
      </c>
      <c r="X143" t="s">
        <v>321</v>
      </c>
      <c r="AE143" t="s">
        <v>310</v>
      </c>
      <c r="AF143" s="22"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22"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311</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x14ac:dyDescent="0.25">
      <c r="A144">
        <v>116</v>
      </c>
      <c r="B144" t="s">
        <v>297</v>
      </c>
      <c r="C144">
        <v>142</v>
      </c>
      <c r="D144" t="s">
        <v>298</v>
      </c>
      <c r="E144" t="s">
        <v>299</v>
      </c>
      <c r="F144" t="s">
        <v>300</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578</v>
      </c>
      <c r="I144" t="s">
        <v>302</v>
      </c>
      <c r="J144" t="s">
        <v>303</v>
      </c>
      <c r="K144" t="s">
        <v>300</v>
      </c>
      <c r="L144" t="s">
        <v>247</v>
      </c>
      <c r="M144" t="s">
        <v>305</v>
      </c>
      <c r="N144" t="s">
        <v>306</v>
      </c>
      <c r="O144" t="s">
        <v>300</v>
      </c>
      <c r="P144" t="s">
        <v>1089</v>
      </c>
      <c r="Q144" t="s">
        <v>300</v>
      </c>
      <c r="R144" t="s">
        <v>307</v>
      </c>
      <c r="S144" t="s">
        <v>300</v>
      </c>
      <c r="T144" t="s">
        <v>321</v>
      </c>
      <c r="AE144" t="s">
        <v>310</v>
      </c>
      <c r="AF144" s="22"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22"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311</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x14ac:dyDescent="0.25">
      <c r="A145">
        <v>118</v>
      </c>
      <c r="B145" t="s">
        <v>297</v>
      </c>
      <c r="C145">
        <v>143</v>
      </c>
      <c r="D145" t="s">
        <v>298</v>
      </c>
      <c r="E145" t="s">
        <v>299</v>
      </c>
      <c r="F145" t="s">
        <v>300</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579</v>
      </c>
      <c r="I145" t="s">
        <v>302</v>
      </c>
      <c r="J145" t="s">
        <v>303</v>
      </c>
      <c r="K145" t="s">
        <v>300</v>
      </c>
      <c r="L145" t="s">
        <v>251</v>
      </c>
      <c r="M145" t="s">
        <v>305</v>
      </c>
      <c r="N145" t="s">
        <v>306</v>
      </c>
      <c r="O145" t="s">
        <v>300</v>
      </c>
      <c r="P145" t="s">
        <v>1089</v>
      </c>
      <c r="Q145" t="s">
        <v>300</v>
      </c>
      <c r="R145" t="s">
        <v>307</v>
      </c>
      <c r="S145" t="s">
        <v>300</v>
      </c>
      <c r="T145" t="s">
        <v>282</v>
      </c>
      <c r="U145" t="s">
        <v>308</v>
      </c>
      <c r="V145" t="s">
        <v>313</v>
      </c>
      <c r="W145" t="s">
        <v>308</v>
      </c>
      <c r="X145" t="s">
        <v>315</v>
      </c>
      <c r="AE145" t="s">
        <v>310</v>
      </c>
      <c r="AF145" s="22"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22"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311</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x14ac:dyDescent="0.25">
      <c r="A146">
        <v>117</v>
      </c>
      <c r="B146" t="s">
        <v>297</v>
      </c>
      <c r="C146">
        <v>144</v>
      </c>
      <c r="D146" t="s">
        <v>298</v>
      </c>
      <c r="E146" t="s">
        <v>299</v>
      </c>
      <c r="F146" t="s">
        <v>300</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580</v>
      </c>
      <c r="I146" t="s">
        <v>302</v>
      </c>
      <c r="J146" t="s">
        <v>303</v>
      </c>
      <c r="K146" t="s">
        <v>300</v>
      </c>
      <c r="L146" t="s">
        <v>249</v>
      </c>
      <c r="M146" t="s">
        <v>305</v>
      </c>
      <c r="N146" t="s">
        <v>306</v>
      </c>
      <c r="O146" t="s">
        <v>300</v>
      </c>
      <c r="P146" t="s">
        <v>1089</v>
      </c>
      <c r="Q146" t="s">
        <v>300</v>
      </c>
      <c r="R146" t="s">
        <v>307</v>
      </c>
      <c r="S146" t="s">
        <v>300</v>
      </c>
      <c r="T146" t="s">
        <v>315</v>
      </c>
      <c r="AE146" t="s">
        <v>310</v>
      </c>
      <c r="AF146" s="22"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22"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311</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x14ac:dyDescent="0.25">
      <c r="A147">
        <v>119</v>
      </c>
      <c r="B147" t="s">
        <v>297</v>
      </c>
      <c r="C147">
        <v>145</v>
      </c>
      <c r="D147" t="s">
        <v>298</v>
      </c>
      <c r="E147" t="s">
        <v>299</v>
      </c>
      <c r="F147" t="s">
        <v>300</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581</v>
      </c>
      <c r="I147" t="s">
        <v>302</v>
      </c>
      <c r="J147" t="s">
        <v>303</v>
      </c>
      <c r="K147" t="s">
        <v>300</v>
      </c>
      <c r="L147" t="s">
        <v>253</v>
      </c>
      <c r="M147" t="s">
        <v>305</v>
      </c>
      <c r="N147" t="s">
        <v>306</v>
      </c>
      <c r="O147" t="s">
        <v>300</v>
      </c>
      <c r="P147" t="s">
        <v>1089</v>
      </c>
      <c r="Q147" t="s">
        <v>300</v>
      </c>
      <c r="R147" t="s">
        <v>307</v>
      </c>
      <c r="S147" t="s">
        <v>300</v>
      </c>
      <c r="T147" t="s">
        <v>2210</v>
      </c>
      <c r="U147" t="s">
        <v>308</v>
      </c>
      <c r="V147" t="s">
        <v>321</v>
      </c>
      <c r="AE147" t="s">
        <v>310</v>
      </c>
      <c r="AF147" s="22"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22"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311</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x14ac:dyDescent="0.25">
      <c r="A148">
        <v>229</v>
      </c>
      <c r="B148" t="s">
        <v>297</v>
      </c>
      <c r="C148">
        <v>146</v>
      </c>
      <c r="D148" t="s">
        <v>298</v>
      </c>
      <c r="E148" t="s">
        <v>299</v>
      </c>
      <c r="F148" t="s">
        <v>300</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582</v>
      </c>
      <c r="I148" t="s">
        <v>302</v>
      </c>
      <c r="J148" t="s">
        <v>303</v>
      </c>
      <c r="K148" t="s">
        <v>300</v>
      </c>
      <c r="L148" t="s">
        <v>583</v>
      </c>
      <c r="M148" t="s">
        <v>305</v>
      </c>
      <c r="N148" t="s">
        <v>306</v>
      </c>
      <c r="O148" t="s">
        <v>300</v>
      </c>
      <c r="P148" s="8" t="s">
        <v>1091</v>
      </c>
      <c r="Q148" t="s">
        <v>300</v>
      </c>
      <c r="R148" t="s">
        <v>307</v>
      </c>
      <c r="S148" t="s">
        <v>300</v>
      </c>
      <c r="T148" t="s">
        <v>313</v>
      </c>
      <c r="U148" t="s">
        <v>308</v>
      </c>
      <c r="V148" t="s">
        <v>315</v>
      </c>
      <c r="AE148" t="s">
        <v>310</v>
      </c>
      <c r="AF148" s="22"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22"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311</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x14ac:dyDescent="0.25">
      <c r="A149">
        <v>120</v>
      </c>
      <c r="B149" t="s">
        <v>297</v>
      </c>
      <c r="C149">
        <v>147</v>
      </c>
      <c r="D149" t="s">
        <v>298</v>
      </c>
      <c r="E149" t="s">
        <v>299</v>
      </c>
      <c r="F149" t="s">
        <v>300</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584</v>
      </c>
      <c r="I149" t="s">
        <v>302</v>
      </c>
      <c r="J149" t="s">
        <v>303</v>
      </c>
      <c r="K149" t="s">
        <v>300</v>
      </c>
      <c r="L149" t="s">
        <v>585</v>
      </c>
      <c r="M149" t="s">
        <v>305</v>
      </c>
      <c r="N149" t="s">
        <v>306</v>
      </c>
      <c r="O149" t="s">
        <v>300</v>
      </c>
      <c r="P149" t="s">
        <v>1089</v>
      </c>
      <c r="Q149" t="s">
        <v>300</v>
      </c>
      <c r="R149" t="s">
        <v>307</v>
      </c>
      <c r="S149" t="s">
        <v>300</v>
      </c>
      <c r="T149" t="s">
        <v>320</v>
      </c>
      <c r="U149" t="s">
        <v>308</v>
      </c>
      <c r="V149" t="s">
        <v>321</v>
      </c>
      <c r="AE149" t="s">
        <v>310</v>
      </c>
      <c r="AF149" s="22"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22"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311</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x14ac:dyDescent="0.25">
      <c r="A150">
        <v>121</v>
      </c>
      <c r="B150" t="s">
        <v>297</v>
      </c>
      <c r="C150">
        <v>148</v>
      </c>
      <c r="D150" t="s">
        <v>298</v>
      </c>
      <c r="E150" t="s">
        <v>299</v>
      </c>
      <c r="F150" t="s">
        <v>300</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586</v>
      </c>
      <c r="I150" t="s">
        <v>302</v>
      </c>
      <c r="J150" t="s">
        <v>303</v>
      </c>
      <c r="K150" t="s">
        <v>300</v>
      </c>
      <c r="L150" t="s">
        <v>587</v>
      </c>
      <c r="M150" t="s">
        <v>305</v>
      </c>
      <c r="N150" t="s">
        <v>306</v>
      </c>
      <c r="O150" t="s">
        <v>300</v>
      </c>
      <c r="P150" t="s">
        <v>1089</v>
      </c>
      <c r="Q150" t="s">
        <v>300</v>
      </c>
      <c r="R150" t="s">
        <v>307</v>
      </c>
      <c r="S150" t="s">
        <v>300</v>
      </c>
      <c r="T150" t="s">
        <v>282</v>
      </c>
      <c r="U150" t="s">
        <v>308</v>
      </c>
      <c r="V150" t="s">
        <v>315</v>
      </c>
      <c r="AE150" t="s">
        <v>310</v>
      </c>
      <c r="AF150" s="22"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22"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311</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x14ac:dyDescent="0.25">
      <c r="A151">
        <v>230</v>
      </c>
      <c r="B151" t="s">
        <v>297</v>
      </c>
      <c r="C151">
        <v>149</v>
      </c>
      <c r="D151" t="s">
        <v>298</v>
      </c>
      <c r="E151" t="s">
        <v>299</v>
      </c>
      <c r="F151" t="s">
        <v>300</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588</v>
      </c>
      <c r="I151" t="s">
        <v>302</v>
      </c>
      <c r="J151" t="s">
        <v>303</v>
      </c>
      <c r="K151" t="s">
        <v>300</v>
      </c>
      <c r="L151" t="s">
        <v>589</v>
      </c>
      <c r="M151" t="s">
        <v>305</v>
      </c>
      <c r="N151" t="s">
        <v>306</v>
      </c>
      <c r="O151" t="s">
        <v>300</v>
      </c>
      <c r="P151" s="8" t="s">
        <v>1091</v>
      </c>
      <c r="Q151" t="s">
        <v>300</v>
      </c>
      <c r="R151" t="s">
        <v>307</v>
      </c>
      <c r="S151" t="s">
        <v>300</v>
      </c>
      <c r="T151" t="s">
        <v>344</v>
      </c>
      <c r="AE151" t="s">
        <v>310</v>
      </c>
      <c r="AF151" s="22"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22"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311</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x14ac:dyDescent="0.25">
      <c r="A152">
        <v>231</v>
      </c>
      <c r="B152" t="s">
        <v>297</v>
      </c>
      <c r="C152">
        <v>150</v>
      </c>
      <c r="D152" t="s">
        <v>298</v>
      </c>
      <c r="E152" t="s">
        <v>299</v>
      </c>
      <c r="F152" t="s">
        <v>300</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590</v>
      </c>
      <c r="I152" t="s">
        <v>302</v>
      </c>
      <c r="J152" t="s">
        <v>303</v>
      </c>
      <c r="K152" t="s">
        <v>300</v>
      </c>
      <c r="L152" t="s">
        <v>591</v>
      </c>
      <c r="M152" t="s">
        <v>305</v>
      </c>
      <c r="N152" t="s">
        <v>306</v>
      </c>
      <c r="O152" t="s">
        <v>300</v>
      </c>
      <c r="P152" s="8" t="s">
        <v>1091</v>
      </c>
      <c r="Q152" t="s">
        <v>300</v>
      </c>
      <c r="R152" t="s">
        <v>307</v>
      </c>
      <c r="S152" t="s">
        <v>300</v>
      </c>
      <c r="T152" t="s">
        <v>321</v>
      </c>
      <c r="AE152" t="s">
        <v>310</v>
      </c>
      <c r="AF152" s="22"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22"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311</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x14ac:dyDescent="0.25">
      <c r="A153">
        <v>122</v>
      </c>
      <c r="B153" t="s">
        <v>297</v>
      </c>
      <c r="C153">
        <v>151</v>
      </c>
      <c r="D153" t="s">
        <v>298</v>
      </c>
      <c r="E153" t="s">
        <v>299</v>
      </c>
      <c r="F153" t="s">
        <v>300</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592</v>
      </c>
      <c r="I153" t="s">
        <v>302</v>
      </c>
      <c r="J153" t="s">
        <v>303</v>
      </c>
      <c r="K153" t="s">
        <v>300</v>
      </c>
      <c r="L153" t="s">
        <v>593</v>
      </c>
      <c r="M153" t="s">
        <v>305</v>
      </c>
      <c r="N153" t="s">
        <v>306</v>
      </c>
      <c r="O153" t="s">
        <v>300</v>
      </c>
      <c r="P153" t="s">
        <v>1089</v>
      </c>
      <c r="Q153" t="s">
        <v>300</v>
      </c>
      <c r="R153" t="s">
        <v>307</v>
      </c>
      <c r="S153" t="s">
        <v>300</v>
      </c>
      <c r="T153" t="s">
        <v>344</v>
      </c>
      <c r="U153" t="s">
        <v>308</v>
      </c>
      <c r="V153" t="s">
        <v>309</v>
      </c>
      <c r="W153" t="s">
        <v>308</v>
      </c>
      <c r="X153" t="s">
        <v>321</v>
      </c>
      <c r="AE153" t="s">
        <v>310</v>
      </c>
      <c r="AF153" s="22"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22"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311</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x14ac:dyDescent="0.25">
      <c r="A154">
        <v>123</v>
      </c>
      <c r="B154" t="s">
        <v>297</v>
      </c>
      <c r="C154">
        <v>152</v>
      </c>
      <c r="D154" t="s">
        <v>298</v>
      </c>
      <c r="E154" t="s">
        <v>299</v>
      </c>
      <c r="F154" t="s">
        <v>300</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594</v>
      </c>
      <c r="I154" t="s">
        <v>302</v>
      </c>
      <c r="J154" t="s">
        <v>303</v>
      </c>
      <c r="K154" t="s">
        <v>300</v>
      </c>
      <c r="L154" t="s">
        <v>595</v>
      </c>
      <c r="M154" t="s">
        <v>305</v>
      </c>
      <c r="N154" t="s">
        <v>306</v>
      </c>
      <c r="O154" t="s">
        <v>300</v>
      </c>
      <c r="P154" t="s">
        <v>1089</v>
      </c>
      <c r="Q154" t="s">
        <v>300</v>
      </c>
      <c r="R154" t="s">
        <v>307</v>
      </c>
      <c r="S154" t="s">
        <v>300</v>
      </c>
      <c r="T154" t="s">
        <v>320</v>
      </c>
      <c r="U154" t="s">
        <v>308</v>
      </c>
      <c r="V154" t="s">
        <v>2210</v>
      </c>
      <c r="W154" t="s">
        <v>308</v>
      </c>
      <c r="X154" t="s">
        <v>313</v>
      </c>
      <c r="AE154" t="s">
        <v>310</v>
      </c>
      <c r="AF154" s="22"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22"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311</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x14ac:dyDescent="0.25">
      <c r="A155">
        <v>124</v>
      </c>
      <c r="B155" t="s">
        <v>297</v>
      </c>
      <c r="C155">
        <v>153</v>
      </c>
      <c r="D155" t="s">
        <v>298</v>
      </c>
      <c r="E155" t="s">
        <v>299</v>
      </c>
      <c r="F155" t="s">
        <v>300</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596</v>
      </c>
      <c r="I155" t="s">
        <v>302</v>
      </c>
      <c r="J155" t="s">
        <v>303</v>
      </c>
      <c r="K155" t="s">
        <v>300</v>
      </c>
      <c r="L155" t="s">
        <v>259</v>
      </c>
      <c r="M155" t="s">
        <v>305</v>
      </c>
      <c r="N155" t="s">
        <v>306</v>
      </c>
      <c r="O155" t="s">
        <v>300</v>
      </c>
      <c r="P155" t="s">
        <v>1089</v>
      </c>
      <c r="Q155" t="s">
        <v>300</v>
      </c>
      <c r="R155" t="s">
        <v>307</v>
      </c>
      <c r="S155" t="s">
        <v>300</v>
      </c>
      <c r="T155" t="s">
        <v>282</v>
      </c>
      <c r="U155" t="s">
        <v>308</v>
      </c>
      <c r="V155" t="s">
        <v>315</v>
      </c>
      <c r="AE155" t="s">
        <v>310</v>
      </c>
      <c r="AF155" s="22"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22"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311</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x14ac:dyDescent="0.25">
      <c r="A156">
        <v>125</v>
      </c>
      <c r="B156" t="s">
        <v>297</v>
      </c>
      <c r="C156">
        <v>154</v>
      </c>
      <c r="D156" t="s">
        <v>298</v>
      </c>
      <c r="E156" t="s">
        <v>299</v>
      </c>
      <c r="F156" t="s">
        <v>300</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597</v>
      </c>
      <c r="I156" t="s">
        <v>302</v>
      </c>
      <c r="J156" t="s">
        <v>303</v>
      </c>
      <c r="K156" t="s">
        <v>300</v>
      </c>
      <c r="L156" t="s">
        <v>261</v>
      </c>
      <c r="M156" t="s">
        <v>305</v>
      </c>
      <c r="N156" t="s">
        <v>306</v>
      </c>
      <c r="O156" t="s">
        <v>300</v>
      </c>
      <c r="P156" t="s">
        <v>1089</v>
      </c>
      <c r="Q156" t="s">
        <v>300</v>
      </c>
      <c r="R156" t="s">
        <v>307</v>
      </c>
      <c r="S156" t="s">
        <v>300</v>
      </c>
      <c r="T156" t="s">
        <v>321</v>
      </c>
      <c r="AE156" t="s">
        <v>310</v>
      </c>
      <c r="AF156" s="22"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22"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311</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x14ac:dyDescent="0.25">
      <c r="A157">
        <v>126</v>
      </c>
      <c r="B157" t="s">
        <v>297</v>
      </c>
      <c r="C157">
        <v>155</v>
      </c>
      <c r="D157" t="s">
        <v>298</v>
      </c>
      <c r="E157" t="s">
        <v>299</v>
      </c>
      <c r="F157" t="s">
        <v>300</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598</v>
      </c>
      <c r="I157" t="s">
        <v>302</v>
      </c>
      <c r="J157" t="s">
        <v>303</v>
      </c>
      <c r="K157" t="s">
        <v>300</v>
      </c>
      <c r="L157" t="s">
        <v>263</v>
      </c>
      <c r="M157" t="s">
        <v>305</v>
      </c>
      <c r="N157" t="s">
        <v>306</v>
      </c>
      <c r="O157" t="s">
        <v>300</v>
      </c>
      <c r="P157" t="s">
        <v>1089</v>
      </c>
      <c r="Q157" t="s">
        <v>300</v>
      </c>
      <c r="R157" t="s">
        <v>307</v>
      </c>
      <c r="S157" t="s">
        <v>300</v>
      </c>
      <c r="T157" t="s">
        <v>309</v>
      </c>
      <c r="U157" t="s">
        <v>308</v>
      </c>
      <c r="V157" t="s">
        <v>292</v>
      </c>
      <c r="W157" t="s">
        <v>308</v>
      </c>
      <c r="X157" t="s">
        <v>313</v>
      </c>
      <c r="Y157" t="s">
        <v>308</v>
      </c>
      <c r="Z157" t="s">
        <v>321</v>
      </c>
      <c r="AE157" t="s">
        <v>310</v>
      </c>
      <c r="AF157" s="22"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22"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311</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x14ac:dyDescent="0.25">
      <c r="A158">
        <v>127</v>
      </c>
      <c r="B158" t="s">
        <v>297</v>
      </c>
      <c r="C158">
        <v>156</v>
      </c>
      <c r="D158" t="s">
        <v>298</v>
      </c>
      <c r="E158" t="s">
        <v>299</v>
      </c>
      <c r="F158" t="s">
        <v>300</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599</v>
      </c>
      <c r="I158" t="s">
        <v>302</v>
      </c>
      <c r="J158" t="s">
        <v>303</v>
      </c>
      <c r="K158" t="s">
        <v>300</v>
      </c>
      <c r="L158" t="s">
        <v>600</v>
      </c>
      <c r="M158" t="s">
        <v>305</v>
      </c>
      <c r="N158" t="s">
        <v>306</v>
      </c>
      <c r="O158" t="s">
        <v>300</v>
      </c>
      <c r="P158" t="s">
        <v>1089</v>
      </c>
      <c r="Q158" t="s">
        <v>300</v>
      </c>
      <c r="R158" t="s">
        <v>307</v>
      </c>
      <c r="S158" t="s">
        <v>300</v>
      </c>
      <c r="T158" t="s">
        <v>292</v>
      </c>
      <c r="U158" t="s">
        <v>308</v>
      </c>
      <c r="V158" t="s">
        <v>321</v>
      </c>
      <c r="AE158" t="s">
        <v>310</v>
      </c>
      <c r="AF158" s="22"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22"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311</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x14ac:dyDescent="0.25">
      <c r="A159">
        <v>232</v>
      </c>
      <c r="B159" t="s">
        <v>297</v>
      </c>
      <c r="C159">
        <v>157</v>
      </c>
      <c r="D159" t="s">
        <v>298</v>
      </c>
      <c r="E159" t="s">
        <v>299</v>
      </c>
      <c r="F159" t="s">
        <v>300</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601</v>
      </c>
      <c r="I159" t="s">
        <v>302</v>
      </c>
      <c r="J159" t="s">
        <v>303</v>
      </c>
      <c r="K159" t="s">
        <v>300</v>
      </c>
      <c r="L159" t="s">
        <v>602</v>
      </c>
      <c r="M159" t="s">
        <v>305</v>
      </c>
      <c r="N159" t="s">
        <v>306</v>
      </c>
      <c r="O159" t="s">
        <v>300</v>
      </c>
      <c r="P159" s="8" t="s">
        <v>1091</v>
      </c>
      <c r="Q159" t="s">
        <v>300</v>
      </c>
      <c r="R159" t="s">
        <v>307</v>
      </c>
      <c r="S159" t="s">
        <v>300</v>
      </c>
      <c r="AE159" t="s">
        <v>310</v>
      </c>
      <c r="AF159" s="22"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22"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311</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x14ac:dyDescent="0.25">
      <c r="A160">
        <v>128</v>
      </c>
      <c r="B160" t="s">
        <v>297</v>
      </c>
      <c r="C160">
        <v>158</v>
      </c>
      <c r="D160" t="s">
        <v>298</v>
      </c>
      <c r="E160" t="s">
        <v>299</v>
      </c>
      <c r="F160" t="s">
        <v>300</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603</v>
      </c>
      <c r="I160" t="s">
        <v>302</v>
      </c>
      <c r="J160" t="s">
        <v>303</v>
      </c>
      <c r="K160" t="s">
        <v>300</v>
      </c>
      <c r="L160" t="s">
        <v>604</v>
      </c>
      <c r="M160" t="s">
        <v>305</v>
      </c>
      <c r="N160" t="s">
        <v>306</v>
      </c>
      <c r="O160" t="s">
        <v>300</v>
      </c>
      <c r="P160" t="s">
        <v>1089</v>
      </c>
      <c r="Q160" t="s">
        <v>300</v>
      </c>
      <c r="R160" t="s">
        <v>307</v>
      </c>
      <c r="S160" t="s">
        <v>300</v>
      </c>
      <c r="T160" t="s">
        <v>286</v>
      </c>
      <c r="AE160" t="s">
        <v>310</v>
      </c>
      <c r="AF160" s="22"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22"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311</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x14ac:dyDescent="0.25">
      <c r="A161">
        <v>129</v>
      </c>
      <c r="B161" t="s">
        <v>297</v>
      </c>
      <c r="C161">
        <v>159</v>
      </c>
      <c r="D161" t="s">
        <v>298</v>
      </c>
      <c r="E161" t="s">
        <v>299</v>
      </c>
      <c r="F161" t="s">
        <v>300</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605</v>
      </c>
      <c r="I161" t="s">
        <v>302</v>
      </c>
      <c r="J161" t="s">
        <v>303</v>
      </c>
      <c r="K161" t="s">
        <v>300</v>
      </c>
      <c r="L161" t="s">
        <v>606</v>
      </c>
      <c r="M161" t="s">
        <v>305</v>
      </c>
      <c r="N161" t="s">
        <v>306</v>
      </c>
      <c r="O161" t="s">
        <v>300</v>
      </c>
      <c r="P161" t="s">
        <v>1089</v>
      </c>
      <c r="Q161" t="s">
        <v>300</v>
      </c>
      <c r="R161" t="s">
        <v>307</v>
      </c>
      <c r="S161" t="s">
        <v>300</v>
      </c>
      <c r="T161" t="s">
        <v>284</v>
      </c>
      <c r="U161" t="s">
        <v>308</v>
      </c>
      <c r="V161" t="s">
        <v>313</v>
      </c>
      <c r="AE161" t="s">
        <v>310</v>
      </c>
      <c r="AF161" s="22"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22"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311</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x14ac:dyDescent="0.25">
      <c r="A162">
        <v>193</v>
      </c>
      <c r="B162" t="s">
        <v>297</v>
      </c>
      <c r="C162">
        <v>160</v>
      </c>
      <c r="D162" t="s">
        <v>298</v>
      </c>
      <c r="E162" t="s">
        <v>299</v>
      </c>
      <c r="F162" t="s">
        <v>300</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607</v>
      </c>
      <c r="I162" t="s">
        <v>302</v>
      </c>
      <c r="J162" t="s">
        <v>303</v>
      </c>
      <c r="K162" t="s">
        <v>300</v>
      </c>
      <c r="L162" t="s">
        <v>608</v>
      </c>
      <c r="M162" t="s">
        <v>305</v>
      </c>
      <c r="N162" t="s">
        <v>306</v>
      </c>
      <c r="O162" t="s">
        <v>300</v>
      </c>
      <c r="P162" s="7" t="s">
        <v>1093</v>
      </c>
      <c r="Q162" t="s">
        <v>300</v>
      </c>
      <c r="R162" t="s">
        <v>307</v>
      </c>
      <c r="S162" t="s">
        <v>300</v>
      </c>
      <c r="AE162" t="s">
        <v>310</v>
      </c>
      <c r="AF162" s="22"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22"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311</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x14ac:dyDescent="0.25">
      <c r="A163">
        <v>130</v>
      </c>
      <c r="B163" t="s">
        <v>297</v>
      </c>
      <c r="C163">
        <v>161</v>
      </c>
      <c r="D163" t="s">
        <v>298</v>
      </c>
      <c r="E163" t="s">
        <v>299</v>
      </c>
      <c r="F163" t="s">
        <v>300</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609</v>
      </c>
      <c r="I163" t="s">
        <v>302</v>
      </c>
      <c r="J163" t="s">
        <v>303</v>
      </c>
      <c r="K163" t="s">
        <v>300</v>
      </c>
      <c r="L163" t="s">
        <v>610</v>
      </c>
      <c r="M163" t="s">
        <v>305</v>
      </c>
      <c r="N163" t="s">
        <v>306</v>
      </c>
      <c r="O163" t="s">
        <v>300</v>
      </c>
      <c r="P163" t="s">
        <v>1089</v>
      </c>
      <c r="Q163" t="s">
        <v>300</v>
      </c>
      <c r="R163" t="s">
        <v>307</v>
      </c>
      <c r="S163" t="s">
        <v>300</v>
      </c>
      <c r="AE163" t="s">
        <v>310</v>
      </c>
      <c r="AF163" s="22"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22"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311</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x14ac:dyDescent="0.25">
      <c r="A164">
        <v>131</v>
      </c>
      <c r="B164" t="s">
        <v>297</v>
      </c>
      <c r="C164">
        <v>162</v>
      </c>
      <c r="D164" t="s">
        <v>298</v>
      </c>
      <c r="E164" t="s">
        <v>299</v>
      </c>
      <c r="F164" t="s">
        <v>300</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284</v>
      </c>
      <c r="I164" t="s">
        <v>302</v>
      </c>
      <c r="J164" t="s">
        <v>303</v>
      </c>
      <c r="K164" t="s">
        <v>300</v>
      </c>
      <c r="L164" t="s">
        <v>611</v>
      </c>
      <c r="M164" t="s">
        <v>305</v>
      </c>
      <c r="N164" t="s">
        <v>306</v>
      </c>
      <c r="O164" t="s">
        <v>300</v>
      </c>
      <c r="P164" t="s">
        <v>1089</v>
      </c>
      <c r="Q164" t="s">
        <v>300</v>
      </c>
      <c r="R164" t="s">
        <v>307</v>
      </c>
      <c r="S164" t="s">
        <v>300</v>
      </c>
      <c r="AE164" t="s">
        <v>310</v>
      </c>
      <c r="AF164" s="22"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22"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311</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x14ac:dyDescent="0.25">
      <c r="A165">
        <v>194</v>
      </c>
      <c r="B165" t="s">
        <v>297</v>
      </c>
      <c r="C165">
        <v>163</v>
      </c>
      <c r="D165" t="s">
        <v>298</v>
      </c>
      <c r="E165" t="s">
        <v>299</v>
      </c>
      <c r="F165" t="s">
        <v>300</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612</v>
      </c>
      <c r="I165" t="s">
        <v>302</v>
      </c>
      <c r="J165" t="s">
        <v>303</v>
      </c>
      <c r="K165" t="s">
        <v>300</v>
      </c>
      <c r="L165" t="s">
        <v>613</v>
      </c>
      <c r="M165" t="s">
        <v>305</v>
      </c>
      <c r="N165" t="s">
        <v>306</v>
      </c>
      <c r="O165" t="s">
        <v>300</v>
      </c>
      <c r="P165" s="7" t="s">
        <v>1093</v>
      </c>
      <c r="Q165" t="s">
        <v>300</v>
      </c>
      <c r="R165" t="s">
        <v>307</v>
      </c>
      <c r="S165" t="s">
        <v>300</v>
      </c>
      <c r="AE165" t="s">
        <v>310</v>
      </c>
      <c r="AF165" s="22"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22"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311</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x14ac:dyDescent="0.25">
      <c r="A166">
        <v>197</v>
      </c>
      <c r="B166" t="s">
        <v>297</v>
      </c>
      <c r="C166">
        <v>164</v>
      </c>
      <c r="D166" t="s">
        <v>298</v>
      </c>
      <c r="E166" t="s">
        <v>299</v>
      </c>
      <c r="F166" t="s">
        <v>300</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612</v>
      </c>
      <c r="I166" t="s">
        <v>302</v>
      </c>
      <c r="J166" t="s">
        <v>303</v>
      </c>
      <c r="K166" t="s">
        <v>300</v>
      </c>
      <c r="L166" t="s">
        <v>614</v>
      </c>
      <c r="M166" t="s">
        <v>305</v>
      </c>
      <c r="N166" t="s">
        <v>306</v>
      </c>
      <c r="O166" t="s">
        <v>300</v>
      </c>
      <c r="P166" s="7" t="s">
        <v>1093</v>
      </c>
      <c r="Q166" t="s">
        <v>300</v>
      </c>
      <c r="R166" t="s">
        <v>307</v>
      </c>
      <c r="S166" t="s">
        <v>300</v>
      </c>
      <c r="AE166" t="s">
        <v>310</v>
      </c>
      <c r="AF166" s="22"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22"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311</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x14ac:dyDescent="0.25">
      <c r="A167">
        <v>200</v>
      </c>
      <c r="B167" t="s">
        <v>297</v>
      </c>
      <c r="C167">
        <v>165</v>
      </c>
      <c r="D167" t="s">
        <v>298</v>
      </c>
      <c r="E167" t="s">
        <v>299</v>
      </c>
      <c r="F167" t="s">
        <v>300</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615</v>
      </c>
      <c r="I167" t="s">
        <v>302</v>
      </c>
      <c r="J167" t="s">
        <v>303</v>
      </c>
      <c r="K167" t="s">
        <v>300</v>
      </c>
      <c r="L167" s="9" t="s">
        <v>616</v>
      </c>
      <c r="M167" t="s">
        <v>305</v>
      </c>
      <c r="N167" t="s">
        <v>306</v>
      </c>
      <c r="O167" t="s">
        <v>300</v>
      </c>
      <c r="P167" s="7" t="s">
        <v>1093</v>
      </c>
      <c r="Q167" t="s">
        <v>300</v>
      </c>
      <c r="R167" t="s">
        <v>307</v>
      </c>
      <c r="S167" t="s">
        <v>300</v>
      </c>
      <c r="AE167" t="s">
        <v>310</v>
      </c>
      <c r="AF167" s="22"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22"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311</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x14ac:dyDescent="0.25">
      <c r="A168">
        <v>132</v>
      </c>
      <c r="B168" t="s">
        <v>297</v>
      </c>
      <c r="C168">
        <v>166</v>
      </c>
      <c r="D168" t="s">
        <v>298</v>
      </c>
      <c r="E168" t="s">
        <v>299</v>
      </c>
      <c r="F168" t="s">
        <v>300</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617</v>
      </c>
      <c r="I168" t="s">
        <v>302</v>
      </c>
      <c r="J168" t="s">
        <v>303</v>
      </c>
      <c r="K168" t="s">
        <v>300</v>
      </c>
      <c r="L168" s="9" t="s">
        <v>618</v>
      </c>
      <c r="M168" t="s">
        <v>305</v>
      </c>
      <c r="N168" t="s">
        <v>306</v>
      </c>
      <c r="O168" t="s">
        <v>300</v>
      </c>
      <c r="P168" t="s">
        <v>1089</v>
      </c>
      <c r="Q168" t="s">
        <v>300</v>
      </c>
      <c r="R168" t="s">
        <v>307</v>
      </c>
      <c r="S168" t="s">
        <v>300</v>
      </c>
      <c r="AE168" t="s">
        <v>310</v>
      </c>
      <c r="AF168" s="22"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22"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311</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x14ac:dyDescent="0.25">
      <c r="A169">
        <v>133</v>
      </c>
      <c r="B169" t="s">
        <v>297</v>
      </c>
      <c r="C169">
        <v>167</v>
      </c>
      <c r="D169" t="s">
        <v>298</v>
      </c>
      <c r="E169" t="s">
        <v>299</v>
      </c>
      <c r="F169" t="s">
        <v>300</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619</v>
      </c>
      <c r="I169" t="s">
        <v>302</v>
      </c>
      <c r="J169" t="s">
        <v>303</v>
      </c>
      <c r="K169" t="s">
        <v>300</v>
      </c>
      <c r="L169" t="s">
        <v>620</v>
      </c>
      <c r="M169" t="s">
        <v>305</v>
      </c>
      <c r="N169" t="s">
        <v>306</v>
      </c>
      <c r="O169" t="s">
        <v>300</v>
      </c>
      <c r="P169" t="s">
        <v>1089</v>
      </c>
      <c r="Q169" t="s">
        <v>300</v>
      </c>
      <c r="R169" t="s">
        <v>307</v>
      </c>
      <c r="S169" t="s">
        <v>300</v>
      </c>
      <c r="AE169" t="s">
        <v>310</v>
      </c>
      <c r="AF169" s="22"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22"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311</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x14ac:dyDescent="0.25">
      <c r="A170">
        <v>134</v>
      </c>
      <c r="B170" t="s">
        <v>297</v>
      </c>
      <c r="C170">
        <v>168</v>
      </c>
      <c r="D170" t="s">
        <v>298</v>
      </c>
      <c r="E170" t="s">
        <v>299</v>
      </c>
      <c r="F170" t="s">
        <v>300</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621</v>
      </c>
      <c r="I170" t="s">
        <v>302</v>
      </c>
      <c r="J170" t="s">
        <v>303</v>
      </c>
      <c r="K170" t="s">
        <v>300</v>
      </c>
      <c r="L170" s="9" t="s">
        <v>622</v>
      </c>
      <c r="M170" t="s">
        <v>305</v>
      </c>
      <c r="N170" t="s">
        <v>306</v>
      </c>
      <c r="O170" t="s">
        <v>300</v>
      </c>
      <c r="P170" t="s">
        <v>1089</v>
      </c>
      <c r="Q170" t="s">
        <v>300</v>
      </c>
      <c r="R170" t="s">
        <v>307</v>
      </c>
      <c r="S170" t="s">
        <v>300</v>
      </c>
      <c r="AE170" t="s">
        <v>310</v>
      </c>
      <c r="AF170" s="22"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22"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311</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x14ac:dyDescent="0.25">
      <c r="A171">
        <v>135</v>
      </c>
      <c r="B171" t="s">
        <v>297</v>
      </c>
      <c r="C171">
        <v>169</v>
      </c>
      <c r="D171" t="s">
        <v>298</v>
      </c>
      <c r="E171" t="s">
        <v>299</v>
      </c>
      <c r="F171" t="s">
        <v>300</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623</v>
      </c>
      <c r="I171" t="s">
        <v>302</v>
      </c>
      <c r="J171" t="s">
        <v>303</v>
      </c>
      <c r="K171" t="s">
        <v>300</v>
      </c>
      <c r="L171" t="s">
        <v>624</v>
      </c>
      <c r="M171" t="s">
        <v>305</v>
      </c>
      <c r="N171" t="s">
        <v>306</v>
      </c>
      <c r="O171" t="s">
        <v>300</v>
      </c>
      <c r="P171" t="s">
        <v>1089</v>
      </c>
      <c r="Q171" t="s">
        <v>300</v>
      </c>
      <c r="R171" t="s">
        <v>307</v>
      </c>
      <c r="S171" t="s">
        <v>300</v>
      </c>
      <c r="AE171" t="s">
        <v>310</v>
      </c>
      <c r="AF171" s="22"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22"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311</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x14ac:dyDescent="0.25">
      <c r="A172">
        <v>204</v>
      </c>
      <c r="B172" t="s">
        <v>297</v>
      </c>
      <c r="C172">
        <v>170</v>
      </c>
      <c r="D172" t="s">
        <v>298</v>
      </c>
      <c r="E172" t="s">
        <v>299</v>
      </c>
      <c r="F172" t="s">
        <v>300</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625</v>
      </c>
      <c r="I172" t="s">
        <v>302</v>
      </c>
      <c r="J172" t="s">
        <v>303</v>
      </c>
      <c r="K172" t="s">
        <v>300</v>
      </c>
      <c r="L172" t="s">
        <v>626</v>
      </c>
      <c r="M172" t="s">
        <v>305</v>
      </c>
      <c r="N172" t="s">
        <v>306</v>
      </c>
      <c r="O172" t="s">
        <v>300</v>
      </c>
      <c r="P172" s="7" t="s">
        <v>1093</v>
      </c>
      <c r="Q172" t="s">
        <v>300</v>
      </c>
      <c r="R172" t="s">
        <v>307</v>
      </c>
      <c r="S172" t="s">
        <v>300</v>
      </c>
      <c r="T172" t="s">
        <v>351</v>
      </c>
      <c r="U172" t="s">
        <v>308</v>
      </c>
      <c r="V172" t="s">
        <v>321</v>
      </c>
      <c r="AE172" t="s">
        <v>310</v>
      </c>
      <c r="AF172" s="22"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22"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311</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x14ac:dyDescent="0.25">
      <c r="A173">
        <v>205</v>
      </c>
      <c r="B173" t="s">
        <v>297</v>
      </c>
      <c r="C173">
        <v>171</v>
      </c>
      <c r="D173" t="s">
        <v>298</v>
      </c>
      <c r="E173" t="s">
        <v>299</v>
      </c>
      <c r="F173" t="s">
        <v>300</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627</v>
      </c>
      <c r="I173" t="s">
        <v>302</v>
      </c>
      <c r="J173" t="s">
        <v>303</v>
      </c>
      <c r="K173" t="s">
        <v>300</v>
      </c>
      <c r="L173" t="s">
        <v>628</v>
      </c>
      <c r="M173" t="s">
        <v>305</v>
      </c>
      <c r="N173" t="s">
        <v>306</v>
      </c>
      <c r="O173" t="s">
        <v>300</v>
      </c>
      <c r="P173" s="7" t="s">
        <v>1093</v>
      </c>
      <c r="Q173" t="s">
        <v>300</v>
      </c>
      <c r="R173" t="s">
        <v>307</v>
      </c>
      <c r="S173" t="s">
        <v>300</v>
      </c>
      <c r="T173" t="s">
        <v>282</v>
      </c>
      <c r="U173" t="s">
        <v>308</v>
      </c>
      <c r="V173" t="s">
        <v>288</v>
      </c>
      <c r="W173" t="s">
        <v>308</v>
      </c>
      <c r="X173" t="s">
        <v>351</v>
      </c>
      <c r="AE173" t="s">
        <v>310</v>
      </c>
      <c r="AF173" s="22"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22"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311</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x14ac:dyDescent="0.25">
      <c r="A174">
        <v>206</v>
      </c>
      <c r="B174" t="s">
        <v>297</v>
      </c>
      <c r="C174">
        <v>172</v>
      </c>
      <c r="D174" t="s">
        <v>298</v>
      </c>
      <c r="E174" t="s">
        <v>299</v>
      </c>
      <c r="F174" t="s">
        <v>300</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629</v>
      </c>
      <c r="I174" t="s">
        <v>302</v>
      </c>
      <c r="J174" t="s">
        <v>303</v>
      </c>
      <c r="K174" t="s">
        <v>300</v>
      </c>
      <c r="L174" t="s">
        <v>630</v>
      </c>
      <c r="M174" t="s">
        <v>305</v>
      </c>
      <c r="N174" t="s">
        <v>306</v>
      </c>
      <c r="O174" t="s">
        <v>300</v>
      </c>
      <c r="P174" s="7" t="s">
        <v>1093</v>
      </c>
      <c r="Q174" t="s">
        <v>300</v>
      </c>
      <c r="R174" t="s">
        <v>307</v>
      </c>
      <c r="S174" t="s">
        <v>300</v>
      </c>
      <c r="T174" t="s">
        <v>320</v>
      </c>
      <c r="U174" t="s">
        <v>308</v>
      </c>
      <c r="V174" t="s">
        <v>309</v>
      </c>
      <c r="W174" t="s">
        <v>308</v>
      </c>
      <c r="X174" t="s">
        <v>321</v>
      </c>
      <c r="AE174" t="s">
        <v>310</v>
      </c>
      <c r="AF174" s="22"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22"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311</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x14ac:dyDescent="0.25">
      <c r="A175">
        <v>136</v>
      </c>
      <c r="B175" t="s">
        <v>297</v>
      </c>
      <c r="C175">
        <v>174</v>
      </c>
      <c r="D175" t="s">
        <v>298</v>
      </c>
      <c r="E175" t="s">
        <v>299</v>
      </c>
      <c r="F175" t="s">
        <v>300</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631</v>
      </c>
      <c r="I175" t="s">
        <v>302</v>
      </c>
      <c r="J175" t="s">
        <v>303</v>
      </c>
      <c r="K175" t="s">
        <v>300</v>
      </c>
      <c r="L175" t="s">
        <v>632</v>
      </c>
      <c r="M175" t="s">
        <v>305</v>
      </c>
      <c r="N175" t="s">
        <v>306</v>
      </c>
      <c r="O175" t="s">
        <v>300</v>
      </c>
      <c r="P175" t="s">
        <v>1089</v>
      </c>
      <c r="Q175" t="s">
        <v>300</v>
      </c>
      <c r="R175" t="s">
        <v>307</v>
      </c>
      <c r="S175" t="s">
        <v>300</v>
      </c>
      <c r="T175" t="s">
        <v>320</v>
      </c>
      <c r="U175" t="s">
        <v>308</v>
      </c>
      <c r="V175" t="s">
        <v>309</v>
      </c>
      <c r="W175" t="s">
        <v>308</v>
      </c>
      <c r="X175" t="s">
        <v>315</v>
      </c>
      <c r="AE175" t="s">
        <v>310</v>
      </c>
      <c r="AF175" s="22"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22"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311</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x14ac:dyDescent="0.25">
      <c r="A176">
        <v>137</v>
      </c>
      <c r="B176" t="s">
        <v>297</v>
      </c>
      <c r="C176">
        <v>175</v>
      </c>
      <c r="D176" t="s">
        <v>298</v>
      </c>
      <c r="E176" t="s">
        <v>299</v>
      </c>
      <c r="F176" t="s">
        <v>300</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633</v>
      </c>
      <c r="I176" t="s">
        <v>302</v>
      </c>
      <c r="J176" t="s">
        <v>303</v>
      </c>
      <c r="K176" t="s">
        <v>300</v>
      </c>
      <c r="L176" t="s">
        <v>247</v>
      </c>
      <c r="M176" t="s">
        <v>305</v>
      </c>
      <c r="N176" t="s">
        <v>306</v>
      </c>
      <c r="O176" t="s">
        <v>300</v>
      </c>
      <c r="P176" t="s">
        <v>1089</v>
      </c>
      <c r="Q176" t="s">
        <v>300</v>
      </c>
      <c r="R176" t="s">
        <v>307</v>
      </c>
      <c r="S176" t="s">
        <v>300</v>
      </c>
      <c r="T176" t="s">
        <v>344</v>
      </c>
      <c r="U176" t="s">
        <v>308</v>
      </c>
      <c r="V176" t="s">
        <v>342</v>
      </c>
      <c r="AE176" t="s">
        <v>310</v>
      </c>
      <c r="AF176" s="22"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22"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311</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x14ac:dyDescent="0.25">
      <c r="A177">
        <v>138</v>
      </c>
      <c r="B177" t="s">
        <v>297</v>
      </c>
      <c r="C177">
        <v>176</v>
      </c>
      <c r="D177" t="s">
        <v>298</v>
      </c>
      <c r="E177" t="s">
        <v>299</v>
      </c>
      <c r="F177" t="s">
        <v>300</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634</v>
      </c>
      <c r="I177" t="s">
        <v>302</v>
      </c>
      <c r="J177" t="s">
        <v>303</v>
      </c>
      <c r="K177" t="s">
        <v>300</v>
      </c>
      <c r="L177" t="s">
        <v>635</v>
      </c>
      <c r="M177" t="s">
        <v>305</v>
      </c>
      <c r="N177" t="s">
        <v>306</v>
      </c>
      <c r="O177" t="s">
        <v>300</v>
      </c>
      <c r="P177" t="s">
        <v>1089</v>
      </c>
      <c r="Q177" t="s">
        <v>300</v>
      </c>
      <c r="R177" t="s">
        <v>307</v>
      </c>
      <c r="S177" t="s">
        <v>300</v>
      </c>
      <c r="T177" t="s">
        <v>282</v>
      </c>
      <c r="AE177" t="s">
        <v>310</v>
      </c>
      <c r="AF177" s="22"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22"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311</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x14ac:dyDescent="0.25">
      <c r="A178">
        <v>139</v>
      </c>
      <c r="B178" t="s">
        <v>297</v>
      </c>
      <c r="C178">
        <v>177</v>
      </c>
      <c r="D178" t="s">
        <v>298</v>
      </c>
      <c r="E178" t="s">
        <v>299</v>
      </c>
      <c r="F178" t="s">
        <v>300</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636</v>
      </c>
      <c r="I178" t="s">
        <v>302</v>
      </c>
      <c r="J178" t="s">
        <v>303</v>
      </c>
      <c r="K178" t="s">
        <v>300</v>
      </c>
      <c r="L178" t="s">
        <v>637</v>
      </c>
      <c r="M178" t="s">
        <v>305</v>
      </c>
      <c r="N178" t="s">
        <v>306</v>
      </c>
      <c r="O178" t="s">
        <v>300</v>
      </c>
      <c r="P178" t="s">
        <v>1089</v>
      </c>
      <c r="Q178" t="s">
        <v>300</v>
      </c>
      <c r="R178" t="s">
        <v>307</v>
      </c>
      <c r="S178" t="s">
        <v>300</v>
      </c>
      <c r="T178" t="s">
        <v>282</v>
      </c>
      <c r="AE178" t="s">
        <v>310</v>
      </c>
      <c r="AF178" s="22"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22"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311</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x14ac:dyDescent="0.25">
      <c r="A179">
        <v>140</v>
      </c>
      <c r="B179" t="s">
        <v>297</v>
      </c>
      <c r="C179">
        <v>178</v>
      </c>
      <c r="D179" t="s">
        <v>298</v>
      </c>
      <c r="E179" t="s">
        <v>299</v>
      </c>
      <c r="F179" t="s">
        <v>300</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638</v>
      </c>
      <c r="I179" t="s">
        <v>302</v>
      </c>
      <c r="J179" t="s">
        <v>303</v>
      </c>
      <c r="K179" t="s">
        <v>300</v>
      </c>
      <c r="L179" t="s">
        <v>639</v>
      </c>
      <c r="M179" t="s">
        <v>305</v>
      </c>
      <c r="N179" t="s">
        <v>306</v>
      </c>
      <c r="O179" t="s">
        <v>300</v>
      </c>
      <c r="P179" t="s">
        <v>1089</v>
      </c>
      <c r="Q179" t="s">
        <v>300</v>
      </c>
      <c r="R179" t="s">
        <v>307</v>
      </c>
      <c r="S179" t="s">
        <v>300</v>
      </c>
      <c r="T179" t="s">
        <v>282</v>
      </c>
      <c r="AE179" t="s">
        <v>310</v>
      </c>
      <c r="AF179" s="22"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22"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311</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x14ac:dyDescent="0.25">
      <c r="A180">
        <v>141</v>
      </c>
      <c r="B180" t="s">
        <v>297</v>
      </c>
      <c r="C180">
        <v>179</v>
      </c>
      <c r="D180" t="s">
        <v>298</v>
      </c>
      <c r="E180" t="s">
        <v>299</v>
      </c>
      <c r="F180" t="s">
        <v>300</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640</v>
      </c>
      <c r="I180" t="s">
        <v>302</v>
      </c>
      <c r="J180" t="s">
        <v>303</v>
      </c>
      <c r="K180" t="s">
        <v>300</v>
      </c>
      <c r="L180" t="s">
        <v>641</v>
      </c>
      <c r="M180" t="s">
        <v>305</v>
      </c>
      <c r="N180" t="s">
        <v>306</v>
      </c>
      <c r="O180" t="s">
        <v>300</v>
      </c>
      <c r="P180" t="s">
        <v>1089</v>
      </c>
      <c r="Q180" t="s">
        <v>300</v>
      </c>
      <c r="R180" t="s">
        <v>307</v>
      </c>
      <c r="S180" t="s">
        <v>300</v>
      </c>
      <c r="T180" t="s">
        <v>292</v>
      </c>
      <c r="U180" t="s">
        <v>308</v>
      </c>
      <c r="V180" t="s">
        <v>321</v>
      </c>
      <c r="AE180" t="s">
        <v>310</v>
      </c>
      <c r="AF180" s="22"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22"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311</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x14ac:dyDescent="0.25">
      <c r="A181">
        <v>142</v>
      </c>
      <c r="B181" t="s">
        <v>297</v>
      </c>
      <c r="C181">
        <v>180</v>
      </c>
      <c r="D181" t="s">
        <v>298</v>
      </c>
      <c r="E181" t="s">
        <v>299</v>
      </c>
      <c r="F181" t="s">
        <v>300</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642</v>
      </c>
      <c r="I181" t="s">
        <v>302</v>
      </c>
      <c r="J181" t="s">
        <v>303</v>
      </c>
      <c r="K181" t="s">
        <v>300</v>
      </c>
      <c r="L181" t="s">
        <v>263</v>
      </c>
      <c r="M181" t="s">
        <v>305</v>
      </c>
      <c r="N181" t="s">
        <v>306</v>
      </c>
      <c r="O181" t="s">
        <v>300</v>
      </c>
      <c r="P181" t="s">
        <v>1089</v>
      </c>
      <c r="Q181" t="s">
        <v>300</v>
      </c>
      <c r="R181" t="s">
        <v>307</v>
      </c>
      <c r="S181" t="s">
        <v>300</v>
      </c>
      <c r="T181" t="s">
        <v>351</v>
      </c>
      <c r="U181" t="s">
        <v>308</v>
      </c>
      <c r="V181" t="s">
        <v>321</v>
      </c>
      <c r="AE181" t="s">
        <v>310</v>
      </c>
      <c r="AF181" s="22"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22"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311</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x14ac:dyDescent="0.25">
      <c r="A182">
        <v>143</v>
      </c>
      <c r="B182" t="s">
        <v>297</v>
      </c>
      <c r="C182">
        <v>181</v>
      </c>
      <c r="D182" t="s">
        <v>298</v>
      </c>
      <c r="E182" t="s">
        <v>299</v>
      </c>
      <c r="F182" t="s">
        <v>300</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643</v>
      </c>
      <c r="I182" t="s">
        <v>302</v>
      </c>
      <c r="J182" t="s">
        <v>303</v>
      </c>
      <c r="K182" t="s">
        <v>300</v>
      </c>
      <c r="L182" t="s">
        <v>644</v>
      </c>
      <c r="M182" t="s">
        <v>305</v>
      </c>
      <c r="N182" t="s">
        <v>306</v>
      </c>
      <c r="O182" t="s">
        <v>300</v>
      </c>
      <c r="P182" t="s">
        <v>1089</v>
      </c>
      <c r="Q182" t="s">
        <v>300</v>
      </c>
      <c r="R182" t="s">
        <v>307</v>
      </c>
      <c r="S182" t="s">
        <v>300</v>
      </c>
      <c r="T182" t="s">
        <v>313</v>
      </c>
      <c r="U182" t="s">
        <v>308</v>
      </c>
      <c r="V182" t="s">
        <v>314</v>
      </c>
      <c r="W182" t="s">
        <v>308</v>
      </c>
      <c r="X182" t="s">
        <v>321</v>
      </c>
      <c r="AE182" t="s">
        <v>310</v>
      </c>
      <c r="AF182" s="22"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22"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311</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x14ac:dyDescent="0.25">
      <c r="A183">
        <v>208</v>
      </c>
      <c r="B183" t="s">
        <v>297</v>
      </c>
      <c r="C183">
        <v>182</v>
      </c>
      <c r="D183" t="s">
        <v>298</v>
      </c>
      <c r="E183" t="s">
        <v>299</v>
      </c>
      <c r="F183" t="s">
        <v>300</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645</v>
      </c>
      <c r="I183" t="s">
        <v>302</v>
      </c>
      <c r="J183" t="s">
        <v>303</v>
      </c>
      <c r="K183" t="s">
        <v>300</v>
      </c>
      <c r="L183" t="s">
        <v>646</v>
      </c>
      <c r="M183" t="s">
        <v>305</v>
      </c>
      <c r="N183" t="s">
        <v>306</v>
      </c>
      <c r="O183" t="s">
        <v>300</v>
      </c>
      <c r="P183" s="7" t="s">
        <v>1093</v>
      </c>
      <c r="Q183" t="s">
        <v>300</v>
      </c>
      <c r="R183" t="s">
        <v>307</v>
      </c>
      <c r="S183" t="s">
        <v>300</v>
      </c>
      <c r="T183" t="s">
        <v>309</v>
      </c>
      <c r="U183" t="s">
        <v>308</v>
      </c>
      <c r="V183" t="s">
        <v>313</v>
      </c>
      <c r="W183" t="s">
        <v>308</v>
      </c>
      <c r="X183" t="s">
        <v>315</v>
      </c>
      <c r="AE183" t="s">
        <v>310</v>
      </c>
      <c r="AF183" s="22"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22"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311</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x14ac:dyDescent="0.25">
      <c r="A184">
        <v>209</v>
      </c>
      <c r="B184" t="s">
        <v>297</v>
      </c>
      <c r="C184">
        <v>183</v>
      </c>
      <c r="D184" t="s">
        <v>298</v>
      </c>
      <c r="E184" t="s">
        <v>299</v>
      </c>
      <c r="F184" t="s">
        <v>300</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647</v>
      </c>
      <c r="I184" t="s">
        <v>302</v>
      </c>
      <c r="J184" t="s">
        <v>303</v>
      </c>
      <c r="K184" t="s">
        <v>300</v>
      </c>
      <c r="L184" t="s">
        <v>754</v>
      </c>
      <c r="M184" t="s">
        <v>305</v>
      </c>
      <c r="N184" t="s">
        <v>306</v>
      </c>
      <c r="O184" t="s">
        <v>300</v>
      </c>
      <c r="P184" s="7" t="s">
        <v>1093</v>
      </c>
      <c r="Q184" t="s">
        <v>300</v>
      </c>
      <c r="R184" t="s">
        <v>307</v>
      </c>
      <c r="S184" t="s">
        <v>300</v>
      </c>
      <c r="T184" t="s">
        <v>314</v>
      </c>
      <c r="AE184" t="s">
        <v>310</v>
      </c>
      <c r="AF184" s="22"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22"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311</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x14ac:dyDescent="0.25">
      <c r="A185">
        <v>210</v>
      </c>
      <c r="B185" t="s">
        <v>297</v>
      </c>
      <c r="C185">
        <v>184</v>
      </c>
      <c r="D185" t="s">
        <v>298</v>
      </c>
      <c r="E185" t="s">
        <v>299</v>
      </c>
      <c r="F185" t="s">
        <v>300</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648</v>
      </c>
      <c r="I185" t="s">
        <v>302</v>
      </c>
      <c r="J185" t="s">
        <v>303</v>
      </c>
      <c r="K185" t="s">
        <v>300</v>
      </c>
      <c r="L185" t="s">
        <v>347</v>
      </c>
      <c r="M185" t="s">
        <v>305</v>
      </c>
      <c r="N185" t="s">
        <v>306</v>
      </c>
      <c r="O185" t="s">
        <v>300</v>
      </c>
      <c r="P185" s="7" t="s">
        <v>1093</v>
      </c>
      <c r="Q185" t="s">
        <v>300</v>
      </c>
      <c r="R185" t="s">
        <v>307</v>
      </c>
      <c r="S185" t="s">
        <v>300</v>
      </c>
      <c r="T185" t="s">
        <v>320</v>
      </c>
      <c r="U185" t="s">
        <v>308</v>
      </c>
      <c r="V185" t="s">
        <v>321</v>
      </c>
      <c r="AE185" t="s">
        <v>310</v>
      </c>
      <c r="AF185" s="22"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22"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311</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x14ac:dyDescent="0.25">
      <c r="A186">
        <v>211</v>
      </c>
      <c r="B186" t="s">
        <v>297</v>
      </c>
      <c r="C186">
        <v>185</v>
      </c>
      <c r="D186" t="s">
        <v>298</v>
      </c>
      <c r="E186" t="s">
        <v>299</v>
      </c>
      <c r="F186" t="s">
        <v>300</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649</v>
      </c>
      <c r="I186" t="s">
        <v>302</v>
      </c>
      <c r="J186" t="s">
        <v>303</v>
      </c>
      <c r="K186" t="s">
        <v>300</v>
      </c>
      <c r="L186" t="s">
        <v>650</v>
      </c>
      <c r="M186" t="s">
        <v>305</v>
      </c>
      <c r="N186" t="s">
        <v>306</v>
      </c>
      <c r="O186" t="s">
        <v>300</v>
      </c>
      <c r="P186" s="7" t="s">
        <v>1093</v>
      </c>
      <c r="Q186" t="s">
        <v>300</v>
      </c>
      <c r="R186" t="s">
        <v>307</v>
      </c>
      <c r="S186" t="s">
        <v>300</v>
      </c>
      <c r="T186" t="s">
        <v>282</v>
      </c>
      <c r="U186" t="s">
        <v>308</v>
      </c>
      <c r="V186" t="s">
        <v>313</v>
      </c>
      <c r="AE186" t="s">
        <v>310</v>
      </c>
      <c r="AF186" s="22"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22"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311</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x14ac:dyDescent="0.25">
      <c r="A187">
        <v>212</v>
      </c>
      <c r="B187" t="s">
        <v>297</v>
      </c>
      <c r="C187">
        <v>186</v>
      </c>
      <c r="D187" t="s">
        <v>298</v>
      </c>
      <c r="E187" t="s">
        <v>299</v>
      </c>
      <c r="F187" t="s">
        <v>300</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651</v>
      </c>
      <c r="I187" t="s">
        <v>302</v>
      </c>
      <c r="J187" t="s">
        <v>303</v>
      </c>
      <c r="K187" t="s">
        <v>300</v>
      </c>
      <c r="L187" t="s">
        <v>652</v>
      </c>
      <c r="M187" t="s">
        <v>305</v>
      </c>
      <c r="N187" t="s">
        <v>306</v>
      </c>
      <c r="O187" t="s">
        <v>300</v>
      </c>
      <c r="P187" s="7" t="s">
        <v>1093</v>
      </c>
      <c r="Q187" t="s">
        <v>300</v>
      </c>
      <c r="R187" t="s">
        <v>307</v>
      </c>
      <c r="S187" t="s">
        <v>300</v>
      </c>
      <c r="T187" t="s">
        <v>282</v>
      </c>
      <c r="AE187" t="s">
        <v>310</v>
      </c>
      <c r="AF187" s="22"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22"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311</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x14ac:dyDescent="0.25">
      <c r="A188">
        <v>144</v>
      </c>
      <c r="B188" t="s">
        <v>297</v>
      </c>
      <c r="C188">
        <v>187</v>
      </c>
      <c r="D188" t="s">
        <v>298</v>
      </c>
      <c r="E188" t="s">
        <v>299</v>
      </c>
      <c r="F188" t="s">
        <v>300</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653</v>
      </c>
      <c r="I188" t="s">
        <v>302</v>
      </c>
      <c r="J188" t="s">
        <v>303</v>
      </c>
      <c r="K188" t="s">
        <v>300</v>
      </c>
      <c r="L188" t="s">
        <v>654</v>
      </c>
      <c r="M188" t="s">
        <v>305</v>
      </c>
      <c r="N188" t="s">
        <v>306</v>
      </c>
      <c r="O188" t="s">
        <v>300</v>
      </c>
      <c r="P188" t="s">
        <v>1089</v>
      </c>
      <c r="Q188" t="s">
        <v>300</v>
      </c>
      <c r="R188" t="s">
        <v>307</v>
      </c>
      <c r="S188" t="s">
        <v>300</v>
      </c>
      <c r="AE188" t="s">
        <v>310</v>
      </c>
      <c r="AF188" s="22"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22"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311</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x14ac:dyDescent="0.25">
      <c r="A189">
        <v>214</v>
      </c>
      <c r="B189" t="s">
        <v>297</v>
      </c>
      <c r="C189">
        <v>188</v>
      </c>
      <c r="D189" t="s">
        <v>298</v>
      </c>
      <c r="E189" t="s">
        <v>299</v>
      </c>
      <c r="F189" t="s">
        <v>300</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655</v>
      </c>
      <c r="I189" t="s">
        <v>302</v>
      </c>
      <c r="J189" t="s">
        <v>303</v>
      </c>
      <c r="K189" t="s">
        <v>300</v>
      </c>
      <c r="L189" t="s">
        <v>656</v>
      </c>
      <c r="M189" t="s">
        <v>305</v>
      </c>
      <c r="N189" t="s">
        <v>306</v>
      </c>
      <c r="O189" t="s">
        <v>300</v>
      </c>
      <c r="P189" s="7" t="s">
        <v>1093</v>
      </c>
      <c r="Q189" t="s">
        <v>300</v>
      </c>
      <c r="R189" t="s">
        <v>307</v>
      </c>
      <c r="S189" t="s">
        <v>300</v>
      </c>
      <c r="AE189" t="s">
        <v>310</v>
      </c>
      <c r="AF189" s="22"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22"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311</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x14ac:dyDescent="0.25">
      <c r="A190">
        <v>215</v>
      </c>
      <c r="B190" t="s">
        <v>297</v>
      </c>
      <c r="C190">
        <v>189</v>
      </c>
      <c r="D190" t="s">
        <v>298</v>
      </c>
      <c r="E190" t="s">
        <v>299</v>
      </c>
      <c r="F190" t="s">
        <v>300</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655</v>
      </c>
      <c r="I190" t="s">
        <v>302</v>
      </c>
      <c r="J190" t="s">
        <v>303</v>
      </c>
      <c r="K190" t="s">
        <v>300</v>
      </c>
      <c r="L190" t="s">
        <v>657</v>
      </c>
      <c r="M190" t="s">
        <v>305</v>
      </c>
      <c r="N190" t="s">
        <v>306</v>
      </c>
      <c r="O190" t="s">
        <v>300</v>
      </c>
      <c r="P190" s="7" t="s">
        <v>1093</v>
      </c>
      <c r="Q190" t="s">
        <v>300</v>
      </c>
      <c r="R190" t="s">
        <v>307</v>
      </c>
      <c r="S190" t="s">
        <v>300</v>
      </c>
      <c r="T190" t="s">
        <v>345</v>
      </c>
      <c r="AE190" t="s">
        <v>310</v>
      </c>
      <c r="AF190" s="22"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22"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311</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x14ac:dyDescent="0.25">
      <c r="A191">
        <v>216</v>
      </c>
      <c r="B191" t="s">
        <v>297</v>
      </c>
      <c r="C191">
        <v>190</v>
      </c>
      <c r="D191" t="s">
        <v>298</v>
      </c>
      <c r="E191" t="s">
        <v>299</v>
      </c>
      <c r="F191" t="s">
        <v>300</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655</v>
      </c>
      <c r="I191" t="s">
        <v>302</v>
      </c>
      <c r="J191" t="s">
        <v>303</v>
      </c>
      <c r="K191" t="s">
        <v>300</v>
      </c>
      <c r="L191" t="s">
        <v>658</v>
      </c>
      <c r="M191" t="s">
        <v>305</v>
      </c>
      <c r="N191" t="s">
        <v>306</v>
      </c>
      <c r="O191" t="s">
        <v>300</v>
      </c>
      <c r="P191" s="7" t="s">
        <v>1093</v>
      </c>
      <c r="Q191" t="s">
        <v>300</v>
      </c>
      <c r="R191" t="s">
        <v>307</v>
      </c>
      <c r="S191" t="s">
        <v>300</v>
      </c>
      <c r="T191" t="s">
        <v>345</v>
      </c>
      <c r="AE191" t="s">
        <v>310</v>
      </c>
      <c r="AF191" s="22"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22"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311</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x14ac:dyDescent="0.25">
      <c r="A192">
        <v>217</v>
      </c>
      <c r="B192" t="s">
        <v>297</v>
      </c>
      <c r="C192">
        <v>191</v>
      </c>
      <c r="D192" t="s">
        <v>298</v>
      </c>
      <c r="E192" t="s">
        <v>299</v>
      </c>
      <c r="F192" t="s">
        <v>300</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655</v>
      </c>
      <c r="I192" t="s">
        <v>302</v>
      </c>
      <c r="J192" t="s">
        <v>303</v>
      </c>
      <c r="K192" t="s">
        <v>300</v>
      </c>
      <c r="L192" t="s">
        <v>659</v>
      </c>
      <c r="M192" t="s">
        <v>305</v>
      </c>
      <c r="N192" t="s">
        <v>306</v>
      </c>
      <c r="O192" t="s">
        <v>300</v>
      </c>
      <c r="P192" s="7" t="s">
        <v>1093</v>
      </c>
      <c r="Q192" t="s">
        <v>300</v>
      </c>
      <c r="R192" t="s">
        <v>307</v>
      </c>
      <c r="S192" t="s">
        <v>300</v>
      </c>
      <c r="AE192" t="s">
        <v>310</v>
      </c>
      <c r="AF192" s="22"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22"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311</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x14ac:dyDescent="0.25">
      <c r="A193">
        <v>218</v>
      </c>
      <c r="B193" t="s">
        <v>297</v>
      </c>
      <c r="C193">
        <v>192</v>
      </c>
      <c r="D193" t="s">
        <v>298</v>
      </c>
      <c r="E193" t="s">
        <v>299</v>
      </c>
      <c r="F193" t="s">
        <v>300</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655</v>
      </c>
      <c r="I193" t="s">
        <v>302</v>
      </c>
      <c r="J193" t="s">
        <v>303</v>
      </c>
      <c r="K193" t="s">
        <v>300</v>
      </c>
      <c r="L193">
        <v>1982</v>
      </c>
      <c r="M193" t="s">
        <v>305</v>
      </c>
      <c r="N193" t="s">
        <v>306</v>
      </c>
      <c r="O193" t="s">
        <v>300</v>
      </c>
      <c r="P193" s="7" t="s">
        <v>1093</v>
      </c>
      <c r="Q193" t="s">
        <v>300</v>
      </c>
      <c r="R193" t="s">
        <v>307</v>
      </c>
      <c r="S193" t="s">
        <v>300</v>
      </c>
      <c r="AE193" t="s">
        <v>310</v>
      </c>
      <c r="AF193" s="22"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22"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311</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x14ac:dyDescent="0.25">
      <c r="A194">
        <v>219</v>
      </c>
      <c r="B194" t="s">
        <v>297</v>
      </c>
      <c r="C194">
        <v>193</v>
      </c>
      <c r="D194" t="s">
        <v>298</v>
      </c>
      <c r="E194" t="s">
        <v>299</v>
      </c>
      <c r="F194" t="s">
        <v>300</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655</v>
      </c>
      <c r="I194" t="s">
        <v>302</v>
      </c>
      <c r="J194" t="s">
        <v>303</v>
      </c>
      <c r="K194" t="s">
        <v>300</v>
      </c>
      <c r="L194">
        <v>1988</v>
      </c>
      <c r="M194" t="s">
        <v>305</v>
      </c>
      <c r="N194" t="s">
        <v>306</v>
      </c>
      <c r="O194" t="s">
        <v>300</v>
      </c>
      <c r="P194" s="7" t="s">
        <v>1093</v>
      </c>
      <c r="Q194" t="s">
        <v>300</v>
      </c>
      <c r="R194" t="s">
        <v>307</v>
      </c>
      <c r="S194" t="s">
        <v>300</v>
      </c>
      <c r="T194" t="s">
        <v>286</v>
      </c>
      <c r="U194" t="s">
        <v>308</v>
      </c>
      <c r="V194" t="s">
        <v>314</v>
      </c>
      <c r="AE194" t="s">
        <v>310</v>
      </c>
      <c r="AF194" s="22"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22"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311</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x14ac:dyDescent="0.25">
      <c r="A195">
        <v>145</v>
      </c>
      <c r="B195" t="s">
        <v>297</v>
      </c>
      <c r="C195">
        <v>194</v>
      </c>
      <c r="D195" t="s">
        <v>298</v>
      </c>
      <c r="E195" t="s">
        <v>299</v>
      </c>
      <c r="F195" t="s">
        <v>300</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660</v>
      </c>
      <c r="I195" t="s">
        <v>302</v>
      </c>
      <c r="J195" t="s">
        <v>303</v>
      </c>
      <c r="K195" t="s">
        <v>300</v>
      </c>
      <c r="L195" t="s">
        <v>194</v>
      </c>
      <c r="M195" t="s">
        <v>305</v>
      </c>
      <c r="N195" t="s">
        <v>306</v>
      </c>
      <c r="O195" t="s">
        <v>300</v>
      </c>
      <c r="P195" t="s">
        <v>1089</v>
      </c>
      <c r="Q195" t="s">
        <v>300</v>
      </c>
      <c r="R195" t="s">
        <v>307</v>
      </c>
      <c r="S195" t="s">
        <v>300</v>
      </c>
      <c r="AE195" t="s">
        <v>310</v>
      </c>
      <c r="AF195" s="22"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22"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311</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x14ac:dyDescent="0.25">
      <c r="A196">
        <v>146</v>
      </c>
      <c r="B196" t="s">
        <v>297</v>
      </c>
      <c r="C196">
        <v>195</v>
      </c>
      <c r="D196" t="s">
        <v>298</v>
      </c>
      <c r="E196" t="s">
        <v>299</v>
      </c>
      <c r="F196" t="s">
        <v>300</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661</v>
      </c>
      <c r="I196" t="s">
        <v>302</v>
      </c>
      <c r="J196" t="s">
        <v>303</v>
      </c>
      <c r="K196" t="s">
        <v>300</v>
      </c>
      <c r="L196" t="s">
        <v>263</v>
      </c>
      <c r="M196" t="s">
        <v>305</v>
      </c>
      <c r="N196" t="s">
        <v>306</v>
      </c>
      <c r="O196" t="s">
        <v>300</v>
      </c>
      <c r="P196" t="s">
        <v>1089</v>
      </c>
      <c r="Q196" t="s">
        <v>300</v>
      </c>
      <c r="R196" t="s">
        <v>307</v>
      </c>
      <c r="S196" t="s">
        <v>300</v>
      </c>
      <c r="T196" t="s">
        <v>345</v>
      </c>
      <c r="AE196" t="s">
        <v>310</v>
      </c>
      <c r="AF196" s="22"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22"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311</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x14ac:dyDescent="0.25">
      <c r="A197">
        <v>147</v>
      </c>
      <c r="B197" t="s">
        <v>297</v>
      </c>
      <c r="C197">
        <v>196</v>
      </c>
      <c r="D197" t="s">
        <v>298</v>
      </c>
      <c r="E197" t="s">
        <v>299</v>
      </c>
      <c r="F197" t="s">
        <v>300</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662</v>
      </c>
      <c r="I197" t="s">
        <v>302</v>
      </c>
      <c r="J197" t="s">
        <v>303</v>
      </c>
      <c r="K197" t="s">
        <v>300</v>
      </c>
      <c r="L197" t="s">
        <v>663</v>
      </c>
      <c r="M197" t="s">
        <v>305</v>
      </c>
      <c r="N197" t="s">
        <v>306</v>
      </c>
      <c r="O197" t="s">
        <v>300</v>
      </c>
      <c r="P197" t="s">
        <v>1089</v>
      </c>
      <c r="Q197" t="s">
        <v>300</v>
      </c>
      <c r="R197" t="s">
        <v>307</v>
      </c>
      <c r="S197" t="s">
        <v>300</v>
      </c>
      <c r="T197" t="s">
        <v>288</v>
      </c>
      <c r="U197" t="s">
        <v>308</v>
      </c>
      <c r="V197" t="s">
        <v>351</v>
      </c>
      <c r="AE197" t="s">
        <v>310</v>
      </c>
      <c r="AF197" s="22"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22"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311</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x14ac:dyDescent="0.25">
      <c r="A198">
        <v>233</v>
      </c>
      <c r="B198" t="s">
        <v>297</v>
      </c>
      <c r="C198">
        <v>197</v>
      </c>
      <c r="D198" t="s">
        <v>298</v>
      </c>
      <c r="E198" t="s">
        <v>299</v>
      </c>
      <c r="F198" t="s">
        <v>300</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664</v>
      </c>
      <c r="I198" t="s">
        <v>302</v>
      </c>
      <c r="J198" t="s">
        <v>303</v>
      </c>
      <c r="K198" t="s">
        <v>300</v>
      </c>
      <c r="L198" t="s">
        <v>665</v>
      </c>
      <c r="M198" t="s">
        <v>305</v>
      </c>
      <c r="N198" t="s">
        <v>306</v>
      </c>
      <c r="O198" t="s">
        <v>300</v>
      </c>
      <c r="P198" s="8" t="s">
        <v>1091</v>
      </c>
      <c r="Q198" t="s">
        <v>300</v>
      </c>
      <c r="R198" t="s">
        <v>307</v>
      </c>
      <c r="S198" t="s">
        <v>300</v>
      </c>
      <c r="T198" t="s">
        <v>284</v>
      </c>
      <c r="U198" t="s">
        <v>308</v>
      </c>
      <c r="V198" t="s">
        <v>292</v>
      </c>
      <c r="AE198" t="s">
        <v>310</v>
      </c>
      <c r="AF198" s="22"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22"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311</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x14ac:dyDescent="0.25">
      <c r="A199">
        <v>148</v>
      </c>
      <c r="B199" t="s">
        <v>297</v>
      </c>
      <c r="C199">
        <v>198</v>
      </c>
      <c r="D199" t="s">
        <v>298</v>
      </c>
      <c r="E199" t="s">
        <v>299</v>
      </c>
      <c r="F199" t="s">
        <v>300</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666</v>
      </c>
      <c r="I199" t="s">
        <v>302</v>
      </c>
      <c r="J199" t="s">
        <v>303</v>
      </c>
      <c r="K199" t="s">
        <v>300</v>
      </c>
      <c r="L199" t="s">
        <v>667</v>
      </c>
      <c r="M199" t="s">
        <v>305</v>
      </c>
      <c r="N199" t="s">
        <v>306</v>
      </c>
      <c r="O199" t="s">
        <v>300</v>
      </c>
      <c r="P199" t="s">
        <v>1089</v>
      </c>
      <c r="Q199" t="s">
        <v>300</v>
      </c>
      <c r="R199" t="s">
        <v>307</v>
      </c>
      <c r="S199" t="s">
        <v>300</v>
      </c>
      <c r="AE199" t="s">
        <v>310</v>
      </c>
      <c r="AF199" s="22"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22"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311</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x14ac:dyDescent="0.25">
      <c r="A200">
        <v>234</v>
      </c>
      <c r="B200" t="s">
        <v>297</v>
      </c>
      <c r="C200">
        <v>199</v>
      </c>
      <c r="D200" t="s">
        <v>298</v>
      </c>
      <c r="E200" t="s">
        <v>299</v>
      </c>
      <c r="F200" t="s">
        <v>300</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668</v>
      </c>
      <c r="I200" t="s">
        <v>302</v>
      </c>
      <c r="J200" t="s">
        <v>303</v>
      </c>
      <c r="K200" t="s">
        <v>300</v>
      </c>
      <c r="L200" t="s">
        <v>669</v>
      </c>
      <c r="M200" t="s">
        <v>305</v>
      </c>
      <c r="N200" t="s">
        <v>306</v>
      </c>
      <c r="O200" t="s">
        <v>300</v>
      </c>
      <c r="P200" s="8" t="s">
        <v>1091</v>
      </c>
      <c r="Q200" t="s">
        <v>300</v>
      </c>
      <c r="R200" t="s">
        <v>307</v>
      </c>
      <c r="S200" t="s">
        <v>300</v>
      </c>
      <c r="T200" t="s">
        <v>320</v>
      </c>
      <c r="U200" t="s">
        <v>308</v>
      </c>
      <c r="V200" t="s">
        <v>309</v>
      </c>
      <c r="W200" t="s">
        <v>308</v>
      </c>
      <c r="X200" t="s">
        <v>313</v>
      </c>
      <c r="AE200" t="s">
        <v>310</v>
      </c>
      <c r="AF200" s="22"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22"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311</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x14ac:dyDescent="0.25">
      <c r="A201">
        <v>149</v>
      </c>
      <c r="B201" t="s">
        <v>297</v>
      </c>
      <c r="C201">
        <v>200</v>
      </c>
      <c r="D201" t="s">
        <v>298</v>
      </c>
      <c r="E201" t="s">
        <v>299</v>
      </c>
      <c r="F201" t="s">
        <v>300</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670</v>
      </c>
      <c r="I201" t="s">
        <v>302</v>
      </c>
      <c r="J201" t="s">
        <v>303</v>
      </c>
      <c r="K201" t="s">
        <v>300</v>
      </c>
      <c r="L201" t="s">
        <v>671</v>
      </c>
      <c r="M201" t="s">
        <v>305</v>
      </c>
      <c r="N201" t="s">
        <v>306</v>
      </c>
      <c r="O201" t="s">
        <v>300</v>
      </c>
      <c r="P201" t="s">
        <v>1089</v>
      </c>
      <c r="Q201" t="s">
        <v>300</v>
      </c>
      <c r="R201" t="s">
        <v>307</v>
      </c>
      <c r="S201" t="s">
        <v>300</v>
      </c>
      <c r="T201" t="s">
        <v>309</v>
      </c>
      <c r="U201" t="s">
        <v>308</v>
      </c>
      <c r="V201" t="s">
        <v>321</v>
      </c>
      <c r="AE201" t="s">
        <v>310</v>
      </c>
      <c r="AF201" s="22"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22"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311</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x14ac:dyDescent="0.25">
      <c r="A202">
        <v>150</v>
      </c>
      <c r="B202" t="s">
        <v>297</v>
      </c>
      <c r="C202">
        <v>201</v>
      </c>
      <c r="D202" t="s">
        <v>298</v>
      </c>
      <c r="E202" t="s">
        <v>299</v>
      </c>
      <c r="F202" t="s">
        <v>300</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672</v>
      </c>
      <c r="I202" t="s">
        <v>302</v>
      </c>
      <c r="J202" t="s">
        <v>303</v>
      </c>
      <c r="K202" t="s">
        <v>300</v>
      </c>
      <c r="L202" t="s">
        <v>673</v>
      </c>
      <c r="M202" t="s">
        <v>305</v>
      </c>
      <c r="N202" t="s">
        <v>306</v>
      </c>
      <c r="O202" t="s">
        <v>300</v>
      </c>
      <c r="P202" t="s">
        <v>1089</v>
      </c>
      <c r="Q202" t="s">
        <v>300</v>
      </c>
      <c r="R202" t="s">
        <v>307</v>
      </c>
      <c r="S202" t="s">
        <v>300</v>
      </c>
      <c r="T202" t="s">
        <v>321</v>
      </c>
      <c r="AE202" t="s">
        <v>310</v>
      </c>
      <c r="AF202" s="22"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22"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311</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x14ac:dyDescent="0.25">
      <c r="A203">
        <v>151</v>
      </c>
      <c r="B203" t="s">
        <v>297</v>
      </c>
      <c r="C203">
        <v>202</v>
      </c>
      <c r="D203" t="s">
        <v>298</v>
      </c>
      <c r="E203" t="s">
        <v>299</v>
      </c>
      <c r="F203" t="s">
        <v>300</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674</v>
      </c>
      <c r="I203" t="s">
        <v>302</v>
      </c>
      <c r="J203" t="s">
        <v>303</v>
      </c>
      <c r="K203" t="s">
        <v>300</v>
      </c>
      <c r="L203" t="s">
        <v>675</v>
      </c>
      <c r="M203" t="s">
        <v>305</v>
      </c>
      <c r="N203" t="s">
        <v>306</v>
      </c>
      <c r="O203" t="s">
        <v>300</v>
      </c>
      <c r="P203" t="s">
        <v>1089</v>
      </c>
      <c r="Q203" t="s">
        <v>300</v>
      </c>
      <c r="R203" t="s">
        <v>307</v>
      </c>
      <c r="S203" t="s">
        <v>300</v>
      </c>
      <c r="T203" t="s">
        <v>313</v>
      </c>
      <c r="U203" t="s">
        <v>308</v>
      </c>
      <c r="V203" t="s">
        <v>315</v>
      </c>
      <c r="AE203" t="s">
        <v>310</v>
      </c>
      <c r="AF203" s="22"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22"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311</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x14ac:dyDescent="0.25">
      <c r="A204">
        <v>152</v>
      </c>
      <c r="B204" t="s">
        <v>297</v>
      </c>
      <c r="C204">
        <v>203</v>
      </c>
      <c r="D204" t="s">
        <v>298</v>
      </c>
      <c r="E204" t="s">
        <v>299</v>
      </c>
      <c r="F204" t="s">
        <v>300</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676</v>
      </c>
      <c r="I204" t="s">
        <v>302</v>
      </c>
      <c r="J204" t="s">
        <v>303</v>
      </c>
      <c r="K204" t="s">
        <v>300</v>
      </c>
      <c r="L204" t="s">
        <v>677</v>
      </c>
      <c r="M204" t="s">
        <v>305</v>
      </c>
      <c r="N204" t="s">
        <v>306</v>
      </c>
      <c r="O204" t="s">
        <v>300</v>
      </c>
      <c r="P204" t="s">
        <v>1089</v>
      </c>
      <c r="Q204" t="s">
        <v>300</v>
      </c>
      <c r="R204" t="s">
        <v>307</v>
      </c>
      <c r="S204" t="s">
        <v>300</v>
      </c>
      <c r="T204" t="s">
        <v>284</v>
      </c>
      <c r="U204" t="s">
        <v>308</v>
      </c>
      <c r="V204" t="s">
        <v>321</v>
      </c>
      <c r="AE204" t="s">
        <v>310</v>
      </c>
      <c r="AF204" s="22"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22"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311</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x14ac:dyDescent="0.25">
      <c r="A205">
        <v>153</v>
      </c>
      <c r="B205" t="s">
        <v>297</v>
      </c>
      <c r="C205">
        <v>204</v>
      </c>
      <c r="D205" t="s">
        <v>298</v>
      </c>
      <c r="E205" t="s">
        <v>299</v>
      </c>
      <c r="F205" t="s">
        <v>300</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678</v>
      </c>
      <c r="I205" t="s">
        <v>302</v>
      </c>
      <c r="J205" t="s">
        <v>303</v>
      </c>
      <c r="K205" t="s">
        <v>300</v>
      </c>
      <c r="L205" t="s">
        <v>679</v>
      </c>
      <c r="M205" t="s">
        <v>305</v>
      </c>
      <c r="N205" t="s">
        <v>306</v>
      </c>
      <c r="O205" t="s">
        <v>300</v>
      </c>
      <c r="P205" t="s">
        <v>1089</v>
      </c>
      <c r="Q205" t="s">
        <v>300</v>
      </c>
      <c r="R205" t="s">
        <v>307</v>
      </c>
      <c r="S205" t="s">
        <v>300</v>
      </c>
      <c r="T205" t="s">
        <v>286</v>
      </c>
      <c r="U205" t="s">
        <v>308</v>
      </c>
      <c r="V205" t="s">
        <v>314</v>
      </c>
      <c r="AE205" t="s">
        <v>310</v>
      </c>
      <c r="AF205" s="22"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22"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311</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x14ac:dyDescent="0.25">
      <c r="A206">
        <v>235</v>
      </c>
      <c r="B206" t="s">
        <v>297</v>
      </c>
      <c r="C206">
        <v>205</v>
      </c>
      <c r="D206" t="s">
        <v>298</v>
      </c>
      <c r="E206" t="s">
        <v>299</v>
      </c>
      <c r="F206" t="s">
        <v>300</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680</v>
      </c>
      <c r="I206" t="s">
        <v>302</v>
      </c>
      <c r="J206" t="s">
        <v>303</v>
      </c>
      <c r="K206" t="s">
        <v>300</v>
      </c>
      <c r="L206" t="s">
        <v>681</v>
      </c>
      <c r="M206" t="s">
        <v>305</v>
      </c>
      <c r="N206" t="s">
        <v>306</v>
      </c>
      <c r="O206" t="s">
        <v>300</v>
      </c>
      <c r="P206" s="8" t="s">
        <v>1091</v>
      </c>
      <c r="Q206" t="s">
        <v>300</v>
      </c>
      <c r="R206" t="s">
        <v>307</v>
      </c>
      <c r="S206" t="s">
        <v>300</v>
      </c>
      <c r="T206" t="s">
        <v>292</v>
      </c>
      <c r="U206" t="s">
        <v>308</v>
      </c>
      <c r="V206" t="s">
        <v>321</v>
      </c>
      <c r="AE206" t="s">
        <v>310</v>
      </c>
      <c r="AF206" s="22"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22"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311</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x14ac:dyDescent="0.25">
      <c r="A207">
        <v>154</v>
      </c>
      <c r="B207" t="s">
        <v>297</v>
      </c>
      <c r="C207">
        <v>206</v>
      </c>
      <c r="D207" t="s">
        <v>298</v>
      </c>
      <c r="E207" t="s">
        <v>299</v>
      </c>
      <c r="F207" t="s">
        <v>300</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682</v>
      </c>
      <c r="I207" t="s">
        <v>302</v>
      </c>
      <c r="J207" t="s">
        <v>303</v>
      </c>
      <c r="K207" t="s">
        <v>300</v>
      </c>
      <c r="L207" t="s">
        <v>683</v>
      </c>
      <c r="M207" t="s">
        <v>305</v>
      </c>
      <c r="N207" t="s">
        <v>306</v>
      </c>
      <c r="O207" t="s">
        <v>300</v>
      </c>
      <c r="P207" t="s">
        <v>1089</v>
      </c>
      <c r="Q207" t="s">
        <v>300</v>
      </c>
      <c r="R207" t="s">
        <v>307</v>
      </c>
      <c r="S207" t="s">
        <v>300</v>
      </c>
      <c r="T207" t="s">
        <v>344</v>
      </c>
      <c r="U207" t="s">
        <v>308</v>
      </c>
      <c r="V207" t="s">
        <v>282</v>
      </c>
      <c r="AE207" t="s">
        <v>310</v>
      </c>
      <c r="AF207" s="22"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22"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311</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x14ac:dyDescent="0.25">
      <c r="A208">
        <v>155</v>
      </c>
      <c r="B208" t="s">
        <v>297</v>
      </c>
      <c r="C208">
        <v>207</v>
      </c>
      <c r="D208" t="s">
        <v>298</v>
      </c>
      <c r="E208" t="s">
        <v>299</v>
      </c>
      <c r="F208" t="s">
        <v>300</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684</v>
      </c>
      <c r="I208" t="s">
        <v>302</v>
      </c>
      <c r="J208" t="s">
        <v>303</v>
      </c>
      <c r="K208" t="s">
        <v>300</v>
      </c>
      <c r="L208" t="s">
        <v>263</v>
      </c>
      <c r="M208" t="s">
        <v>305</v>
      </c>
      <c r="N208" t="s">
        <v>306</v>
      </c>
      <c r="O208" t="s">
        <v>300</v>
      </c>
      <c r="P208" t="s">
        <v>1089</v>
      </c>
      <c r="Q208" t="s">
        <v>300</v>
      </c>
      <c r="R208" t="s">
        <v>307</v>
      </c>
      <c r="S208" t="s">
        <v>300</v>
      </c>
      <c r="T208" t="s">
        <v>321</v>
      </c>
      <c r="AE208" t="s">
        <v>310</v>
      </c>
      <c r="AF208" s="22"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22"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311</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x14ac:dyDescent="0.25">
      <c r="A209">
        <v>156</v>
      </c>
      <c r="B209" t="s">
        <v>297</v>
      </c>
      <c r="C209">
        <v>208</v>
      </c>
      <c r="D209" t="s">
        <v>298</v>
      </c>
      <c r="E209" t="s">
        <v>299</v>
      </c>
      <c r="F209" t="s">
        <v>300</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685</v>
      </c>
      <c r="I209" t="s">
        <v>302</v>
      </c>
      <c r="J209" t="s">
        <v>303</v>
      </c>
      <c r="K209" t="s">
        <v>300</v>
      </c>
      <c r="L209" t="s">
        <v>686</v>
      </c>
      <c r="M209" t="s">
        <v>305</v>
      </c>
      <c r="N209" t="s">
        <v>306</v>
      </c>
      <c r="O209" t="s">
        <v>300</v>
      </c>
      <c r="P209" t="s">
        <v>1089</v>
      </c>
      <c r="Q209" t="s">
        <v>300</v>
      </c>
      <c r="R209" t="s">
        <v>307</v>
      </c>
      <c r="S209" t="s">
        <v>300</v>
      </c>
      <c r="T209" t="s">
        <v>320</v>
      </c>
      <c r="U209" t="s">
        <v>308</v>
      </c>
      <c r="V209" t="s">
        <v>321</v>
      </c>
      <c r="AE209" t="s">
        <v>310</v>
      </c>
      <c r="AF209" s="22"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22"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311</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x14ac:dyDescent="0.25">
      <c r="A210">
        <v>244</v>
      </c>
      <c r="B210" t="s">
        <v>297</v>
      </c>
      <c r="C210">
        <v>209</v>
      </c>
      <c r="D210" t="s">
        <v>298</v>
      </c>
      <c r="E210" t="s">
        <v>299</v>
      </c>
      <c r="F210" t="s">
        <v>300</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687</v>
      </c>
      <c r="I210" t="s">
        <v>302</v>
      </c>
      <c r="J210" t="s">
        <v>303</v>
      </c>
      <c r="K210" t="s">
        <v>300</v>
      </c>
      <c r="L210" t="s">
        <v>688</v>
      </c>
      <c r="M210" t="s">
        <v>305</v>
      </c>
      <c r="N210" t="s">
        <v>306</v>
      </c>
      <c r="O210" t="s">
        <v>300</v>
      </c>
      <c r="P210" s="4" t="s">
        <v>1092</v>
      </c>
      <c r="Q210" t="s">
        <v>300</v>
      </c>
      <c r="R210" t="s">
        <v>307</v>
      </c>
      <c r="S210" t="s">
        <v>300</v>
      </c>
      <c r="T210" t="s">
        <v>320</v>
      </c>
      <c r="U210" t="s">
        <v>308</v>
      </c>
      <c r="V210" t="s">
        <v>321</v>
      </c>
      <c r="AE210" t="s">
        <v>310</v>
      </c>
      <c r="AF210" s="22"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22"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311</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x14ac:dyDescent="0.25">
      <c r="A211">
        <v>157</v>
      </c>
      <c r="B211" t="s">
        <v>297</v>
      </c>
      <c r="C211">
        <v>210</v>
      </c>
      <c r="D211" t="s">
        <v>298</v>
      </c>
      <c r="E211" t="s">
        <v>299</v>
      </c>
      <c r="F211" t="s">
        <v>300</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689</v>
      </c>
      <c r="I211" t="s">
        <v>302</v>
      </c>
      <c r="J211" t="s">
        <v>303</v>
      </c>
      <c r="K211" t="s">
        <v>300</v>
      </c>
      <c r="L211" t="s">
        <v>690</v>
      </c>
      <c r="M211" t="s">
        <v>305</v>
      </c>
      <c r="N211" t="s">
        <v>306</v>
      </c>
      <c r="O211" t="s">
        <v>300</v>
      </c>
      <c r="P211" t="s">
        <v>1089</v>
      </c>
      <c r="Q211" t="s">
        <v>300</v>
      </c>
      <c r="R211" t="s">
        <v>307</v>
      </c>
      <c r="S211" t="s">
        <v>300</v>
      </c>
      <c r="T211" t="s">
        <v>314</v>
      </c>
      <c r="U211" t="s">
        <v>308</v>
      </c>
      <c r="V211" t="s">
        <v>321</v>
      </c>
      <c r="AE211" t="s">
        <v>310</v>
      </c>
      <c r="AF211" s="22"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22"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311</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x14ac:dyDescent="0.25">
      <c r="A212">
        <v>220</v>
      </c>
      <c r="B212" t="s">
        <v>297</v>
      </c>
      <c r="C212">
        <v>211</v>
      </c>
      <c r="D212" t="s">
        <v>298</v>
      </c>
      <c r="E212" t="s">
        <v>299</v>
      </c>
      <c r="F212" t="s">
        <v>300</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691</v>
      </c>
      <c r="I212" t="s">
        <v>302</v>
      </c>
      <c r="J212" t="s">
        <v>303</v>
      </c>
      <c r="K212" t="s">
        <v>300</v>
      </c>
      <c r="L212" t="s">
        <v>692</v>
      </c>
      <c r="M212" t="s">
        <v>305</v>
      </c>
      <c r="N212" t="s">
        <v>306</v>
      </c>
      <c r="O212" t="s">
        <v>300</v>
      </c>
      <c r="P212" s="7" t="s">
        <v>1093</v>
      </c>
      <c r="Q212" t="s">
        <v>300</v>
      </c>
      <c r="R212" t="s">
        <v>307</v>
      </c>
      <c r="S212" t="s">
        <v>300</v>
      </c>
      <c r="T212" t="s">
        <v>286</v>
      </c>
      <c r="AE212" t="s">
        <v>310</v>
      </c>
      <c r="AF212" s="22"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22"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311</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x14ac:dyDescent="0.25">
      <c r="A213">
        <v>158</v>
      </c>
      <c r="B213" t="s">
        <v>297</v>
      </c>
      <c r="C213">
        <v>212</v>
      </c>
      <c r="D213" t="s">
        <v>298</v>
      </c>
      <c r="E213" t="s">
        <v>299</v>
      </c>
      <c r="F213" t="s">
        <v>300</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693</v>
      </c>
      <c r="I213" t="s">
        <v>302</v>
      </c>
      <c r="J213" t="s">
        <v>303</v>
      </c>
      <c r="K213" t="s">
        <v>300</v>
      </c>
      <c r="L213" t="s">
        <v>694</v>
      </c>
      <c r="M213" t="s">
        <v>305</v>
      </c>
      <c r="N213" t="s">
        <v>306</v>
      </c>
      <c r="O213" t="s">
        <v>300</v>
      </c>
      <c r="P213" t="s">
        <v>1089</v>
      </c>
      <c r="Q213" t="s">
        <v>300</v>
      </c>
      <c r="R213" t="s">
        <v>307</v>
      </c>
      <c r="S213" t="s">
        <v>300</v>
      </c>
      <c r="T213" t="s">
        <v>320</v>
      </c>
      <c r="U213" t="s">
        <v>308</v>
      </c>
      <c r="V213" t="s">
        <v>286</v>
      </c>
      <c r="AE213" t="s">
        <v>310</v>
      </c>
      <c r="AF213" s="22"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22"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311</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x14ac:dyDescent="0.25">
      <c r="A214">
        <v>159</v>
      </c>
      <c r="B214" t="s">
        <v>297</v>
      </c>
      <c r="C214">
        <v>213</v>
      </c>
      <c r="D214" t="s">
        <v>298</v>
      </c>
      <c r="E214" t="s">
        <v>299</v>
      </c>
      <c r="F214" t="s">
        <v>300</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695</v>
      </c>
      <c r="I214" t="s">
        <v>302</v>
      </c>
      <c r="J214" t="s">
        <v>303</v>
      </c>
      <c r="K214" t="s">
        <v>300</v>
      </c>
      <c r="L214" t="s">
        <v>696</v>
      </c>
      <c r="M214" t="s">
        <v>305</v>
      </c>
      <c r="N214" t="s">
        <v>306</v>
      </c>
      <c r="O214" t="s">
        <v>300</v>
      </c>
      <c r="P214" t="s">
        <v>1089</v>
      </c>
      <c r="Q214" t="s">
        <v>300</v>
      </c>
      <c r="R214" t="s">
        <v>307</v>
      </c>
      <c r="S214" t="s">
        <v>300</v>
      </c>
      <c r="T214" t="s">
        <v>282</v>
      </c>
      <c r="AE214" t="s">
        <v>310</v>
      </c>
      <c r="AF214" s="22"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22"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311</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x14ac:dyDescent="0.25">
      <c r="A215">
        <v>236</v>
      </c>
      <c r="B215" t="s">
        <v>297</v>
      </c>
      <c r="C215">
        <v>214</v>
      </c>
      <c r="D215" t="s">
        <v>298</v>
      </c>
      <c r="E215" t="s">
        <v>299</v>
      </c>
      <c r="F215" t="s">
        <v>300</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697</v>
      </c>
      <c r="I215" t="s">
        <v>302</v>
      </c>
      <c r="J215" t="s">
        <v>303</v>
      </c>
      <c r="K215" t="s">
        <v>300</v>
      </c>
      <c r="L215" t="s">
        <v>698</v>
      </c>
      <c r="M215" t="s">
        <v>305</v>
      </c>
      <c r="N215" t="s">
        <v>306</v>
      </c>
      <c r="O215" t="s">
        <v>300</v>
      </c>
      <c r="P215" s="8" t="s">
        <v>1091</v>
      </c>
      <c r="Q215" t="s">
        <v>300</v>
      </c>
      <c r="R215" t="s">
        <v>307</v>
      </c>
      <c r="S215" t="s">
        <v>300</v>
      </c>
      <c r="T215" t="s">
        <v>282</v>
      </c>
      <c r="U215" t="s">
        <v>308</v>
      </c>
      <c r="V215" t="s">
        <v>284</v>
      </c>
      <c r="W215" t="s">
        <v>308</v>
      </c>
      <c r="X215" t="s">
        <v>351</v>
      </c>
      <c r="AE215" t="s">
        <v>310</v>
      </c>
      <c r="AF215" s="22"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22"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311</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x14ac:dyDescent="0.25">
      <c r="A216">
        <v>160</v>
      </c>
      <c r="B216" t="s">
        <v>297</v>
      </c>
      <c r="C216">
        <v>215</v>
      </c>
      <c r="D216" t="s">
        <v>298</v>
      </c>
      <c r="E216" t="s">
        <v>299</v>
      </c>
      <c r="F216" t="s">
        <v>300</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699</v>
      </c>
      <c r="I216" t="s">
        <v>302</v>
      </c>
      <c r="J216" t="s">
        <v>303</v>
      </c>
      <c r="K216" t="s">
        <v>300</v>
      </c>
      <c r="L216" t="s">
        <v>700</v>
      </c>
      <c r="M216" t="s">
        <v>305</v>
      </c>
      <c r="N216" t="s">
        <v>306</v>
      </c>
      <c r="O216" t="s">
        <v>300</v>
      </c>
      <c r="P216" t="s">
        <v>1089</v>
      </c>
      <c r="Q216" t="s">
        <v>300</v>
      </c>
      <c r="R216" t="s">
        <v>307</v>
      </c>
      <c r="S216" t="s">
        <v>300</v>
      </c>
      <c r="T216" t="s">
        <v>309</v>
      </c>
      <c r="AE216" t="s">
        <v>310</v>
      </c>
      <c r="AF216" s="22"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22"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311</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x14ac:dyDescent="0.25">
      <c r="A217">
        <v>161</v>
      </c>
      <c r="B217" t="s">
        <v>297</v>
      </c>
      <c r="C217">
        <v>216</v>
      </c>
      <c r="D217" t="s">
        <v>298</v>
      </c>
      <c r="E217" t="s">
        <v>299</v>
      </c>
      <c r="F217" t="s">
        <v>300</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701</v>
      </c>
      <c r="I217" t="s">
        <v>302</v>
      </c>
      <c r="J217" t="s">
        <v>303</v>
      </c>
      <c r="K217" t="s">
        <v>300</v>
      </c>
      <c r="L217" t="s">
        <v>702</v>
      </c>
      <c r="M217" t="s">
        <v>305</v>
      </c>
      <c r="N217" t="s">
        <v>306</v>
      </c>
      <c r="O217" t="s">
        <v>300</v>
      </c>
      <c r="P217" t="s">
        <v>1089</v>
      </c>
      <c r="Q217" t="s">
        <v>300</v>
      </c>
      <c r="R217" t="s">
        <v>307</v>
      </c>
      <c r="S217" t="s">
        <v>300</v>
      </c>
      <c r="T217" t="s">
        <v>321</v>
      </c>
      <c r="AE217" t="s">
        <v>310</v>
      </c>
      <c r="AF217" s="22"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22"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311</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x14ac:dyDescent="0.25">
      <c r="A218">
        <v>162</v>
      </c>
      <c r="B218" t="s">
        <v>297</v>
      </c>
      <c r="C218">
        <v>217</v>
      </c>
      <c r="D218" t="s">
        <v>298</v>
      </c>
      <c r="E218" t="s">
        <v>299</v>
      </c>
      <c r="F218" t="s">
        <v>300</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703</v>
      </c>
      <c r="I218" t="s">
        <v>302</v>
      </c>
      <c r="J218" t="s">
        <v>303</v>
      </c>
      <c r="K218" t="s">
        <v>300</v>
      </c>
      <c r="L218" t="s">
        <v>704</v>
      </c>
      <c r="M218" t="s">
        <v>305</v>
      </c>
      <c r="N218" t="s">
        <v>306</v>
      </c>
      <c r="O218" t="s">
        <v>300</v>
      </c>
      <c r="P218" t="s">
        <v>1089</v>
      </c>
      <c r="Q218" t="s">
        <v>300</v>
      </c>
      <c r="R218" t="s">
        <v>307</v>
      </c>
      <c r="S218" t="s">
        <v>300</v>
      </c>
      <c r="T218" t="s">
        <v>320</v>
      </c>
      <c r="U218" t="s">
        <v>308</v>
      </c>
      <c r="V218" t="s">
        <v>321</v>
      </c>
      <c r="AE218" t="s">
        <v>310</v>
      </c>
      <c r="AF218" s="22"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22"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311</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x14ac:dyDescent="0.25">
      <c r="A219">
        <v>163</v>
      </c>
      <c r="B219" t="s">
        <v>297</v>
      </c>
      <c r="C219">
        <v>218</v>
      </c>
      <c r="D219" t="s">
        <v>298</v>
      </c>
      <c r="E219" t="s">
        <v>299</v>
      </c>
      <c r="F219" t="s">
        <v>300</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705</v>
      </c>
      <c r="I219" t="s">
        <v>302</v>
      </c>
      <c r="J219" t="s">
        <v>303</v>
      </c>
      <c r="K219" t="s">
        <v>300</v>
      </c>
      <c r="L219" t="s">
        <v>706</v>
      </c>
      <c r="M219" t="s">
        <v>305</v>
      </c>
      <c r="N219" t="s">
        <v>306</v>
      </c>
      <c r="O219" t="s">
        <v>300</v>
      </c>
      <c r="P219" t="s">
        <v>1089</v>
      </c>
      <c r="Q219" t="s">
        <v>300</v>
      </c>
      <c r="R219" t="s">
        <v>307</v>
      </c>
      <c r="S219" t="s">
        <v>300</v>
      </c>
      <c r="T219" t="s">
        <v>344</v>
      </c>
      <c r="U219" t="s">
        <v>308</v>
      </c>
      <c r="V219" t="s">
        <v>320</v>
      </c>
      <c r="AE219" t="s">
        <v>310</v>
      </c>
      <c r="AF219" s="22"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22"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311</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x14ac:dyDescent="0.25">
      <c r="A220">
        <v>164</v>
      </c>
      <c r="B220" t="s">
        <v>297</v>
      </c>
      <c r="C220">
        <v>219</v>
      </c>
      <c r="D220" t="s">
        <v>298</v>
      </c>
      <c r="E220" t="s">
        <v>299</v>
      </c>
      <c r="F220" t="s">
        <v>300</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707</v>
      </c>
      <c r="I220" t="s">
        <v>302</v>
      </c>
      <c r="J220" t="s">
        <v>303</v>
      </c>
      <c r="K220" t="s">
        <v>300</v>
      </c>
      <c r="L220" t="s">
        <v>124</v>
      </c>
      <c r="M220" t="s">
        <v>305</v>
      </c>
      <c r="N220" t="s">
        <v>306</v>
      </c>
      <c r="O220" t="s">
        <v>300</v>
      </c>
      <c r="P220" t="s">
        <v>1089</v>
      </c>
      <c r="Q220" t="s">
        <v>300</v>
      </c>
      <c r="R220" t="s">
        <v>307</v>
      </c>
      <c r="S220" t="s">
        <v>300</v>
      </c>
      <c r="T220" t="s">
        <v>282</v>
      </c>
      <c r="U220" t="s">
        <v>308</v>
      </c>
      <c r="V220" t="s">
        <v>286</v>
      </c>
      <c r="W220" t="s">
        <v>308</v>
      </c>
      <c r="X220" t="s">
        <v>2210</v>
      </c>
      <c r="AE220" t="s">
        <v>310</v>
      </c>
      <c r="AF220" s="22"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22"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311</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x14ac:dyDescent="0.25">
      <c r="A221">
        <v>165</v>
      </c>
      <c r="B221" t="s">
        <v>297</v>
      </c>
      <c r="C221">
        <v>220</v>
      </c>
      <c r="D221" t="s">
        <v>298</v>
      </c>
      <c r="E221" t="s">
        <v>299</v>
      </c>
      <c r="F221" t="s">
        <v>300</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708</v>
      </c>
      <c r="I221" t="s">
        <v>302</v>
      </c>
      <c r="J221" t="s">
        <v>303</v>
      </c>
      <c r="K221" t="s">
        <v>300</v>
      </c>
      <c r="L221" t="s">
        <v>124</v>
      </c>
      <c r="M221" t="s">
        <v>305</v>
      </c>
      <c r="N221" t="s">
        <v>306</v>
      </c>
      <c r="O221" t="s">
        <v>300</v>
      </c>
      <c r="P221" t="s">
        <v>1089</v>
      </c>
      <c r="Q221" t="s">
        <v>300</v>
      </c>
      <c r="R221" t="s">
        <v>307</v>
      </c>
      <c r="S221" t="s">
        <v>300</v>
      </c>
      <c r="T221" t="s">
        <v>320</v>
      </c>
      <c r="U221" t="s">
        <v>308</v>
      </c>
      <c r="V221" t="s">
        <v>292</v>
      </c>
      <c r="W221" t="s">
        <v>308</v>
      </c>
      <c r="X221" t="s">
        <v>321</v>
      </c>
      <c r="AE221" t="s">
        <v>310</v>
      </c>
      <c r="AF221" s="22"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22"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311</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x14ac:dyDescent="0.25">
      <c r="A222">
        <v>166</v>
      </c>
      <c r="B222" t="s">
        <v>297</v>
      </c>
      <c r="C222">
        <v>221</v>
      </c>
      <c r="D222" t="s">
        <v>298</v>
      </c>
      <c r="E222" t="s">
        <v>299</v>
      </c>
      <c r="F222" t="s">
        <v>300</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709</v>
      </c>
      <c r="I222" t="s">
        <v>302</v>
      </c>
      <c r="J222" t="s">
        <v>303</v>
      </c>
      <c r="K222" t="s">
        <v>300</v>
      </c>
      <c r="L222" t="s">
        <v>710</v>
      </c>
      <c r="M222" t="s">
        <v>305</v>
      </c>
      <c r="N222" t="s">
        <v>306</v>
      </c>
      <c r="O222" t="s">
        <v>300</v>
      </c>
      <c r="P222" t="s">
        <v>1089</v>
      </c>
      <c r="Q222" t="s">
        <v>300</v>
      </c>
      <c r="R222" t="s">
        <v>307</v>
      </c>
      <c r="S222" t="s">
        <v>300</v>
      </c>
      <c r="T222" t="s">
        <v>342</v>
      </c>
      <c r="U222" t="s">
        <v>308</v>
      </c>
      <c r="V222" t="s">
        <v>284</v>
      </c>
      <c r="W222" t="s">
        <v>308</v>
      </c>
      <c r="X222" t="s">
        <v>313</v>
      </c>
      <c r="Y222" t="s">
        <v>308</v>
      </c>
      <c r="Z222" t="s">
        <v>321</v>
      </c>
      <c r="AE222" t="s">
        <v>310</v>
      </c>
      <c r="AF222" s="22"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22"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311</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x14ac:dyDescent="0.25">
      <c r="A223">
        <v>167</v>
      </c>
      <c r="B223" t="s">
        <v>297</v>
      </c>
      <c r="C223">
        <v>222</v>
      </c>
      <c r="D223" t="s">
        <v>298</v>
      </c>
      <c r="E223" t="s">
        <v>299</v>
      </c>
      <c r="F223" t="s">
        <v>300</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711</v>
      </c>
      <c r="I223" t="s">
        <v>302</v>
      </c>
      <c r="J223" t="s">
        <v>303</v>
      </c>
      <c r="K223" t="s">
        <v>300</v>
      </c>
      <c r="L223" t="s">
        <v>712</v>
      </c>
      <c r="M223" t="s">
        <v>305</v>
      </c>
      <c r="N223" t="s">
        <v>306</v>
      </c>
      <c r="O223" t="s">
        <v>300</v>
      </c>
      <c r="P223" t="s">
        <v>1089</v>
      </c>
      <c r="Q223" t="s">
        <v>300</v>
      </c>
      <c r="R223" t="s">
        <v>307</v>
      </c>
      <c r="S223" t="s">
        <v>300</v>
      </c>
      <c r="T223" t="s">
        <v>344</v>
      </c>
      <c r="U223" t="s">
        <v>308</v>
      </c>
      <c r="V223" t="s">
        <v>284</v>
      </c>
      <c r="W223" t="s">
        <v>308</v>
      </c>
      <c r="X223" t="s">
        <v>286</v>
      </c>
      <c r="Y223" t="s">
        <v>308</v>
      </c>
      <c r="Z223" t="s">
        <v>315</v>
      </c>
      <c r="AE223" t="s">
        <v>310</v>
      </c>
      <c r="AF223" s="22"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22"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311</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x14ac:dyDescent="0.25">
      <c r="A224">
        <v>168</v>
      </c>
      <c r="B224" t="s">
        <v>297</v>
      </c>
      <c r="C224">
        <v>223</v>
      </c>
      <c r="D224" t="s">
        <v>298</v>
      </c>
      <c r="E224" t="s">
        <v>299</v>
      </c>
      <c r="F224" t="s">
        <v>300</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713</v>
      </c>
      <c r="I224" t="s">
        <v>302</v>
      </c>
      <c r="J224" t="s">
        <v>303</v>
      </c>
      <c r="K224" t="s">
        <v>300</v>
      </c>
      <c r="L224" t="s">
        <v>714</v>
      </c>
      <c r="M224" t="s">
        <v>305</v>
      </c>
      <c r="N224" t="s">
        <v>306</v>
      </c>
      <c r="O224" t="s">
        <v>300</v>
      </c>
      <c r="P224" t="s">
        <v>1089</v>
      </c>
      <c r="Q224" t="s">
        <v>300</v>
      </c>
      <c r="R224" t="s">
        <v>307</v>
      </c>
      <c r="S224" t="s">
        <v>300</v>
      </c>
      <c r="T224" t="s">
        <v>342</v>
      </c>
      <c r="U224" t="s">
        <v>308</v>
      </c>
      <c r="V224" t="s">
        <v>288</v>
      </c>
      <c r="AE224" t="s">
        <v>310</v>
      </c>
      <c r="AF224" s="22"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22"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311</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x14ac:dyDescent="0.25">
      <c r="A225">
        <v>169</v>
      </c>
      <c r="B225" t="s">
        <v>297</v>
      </c>
      <c r="C225">
        <v>224</v>
      </c>
      <c r="D225" t="s">
        <v>298</v>
      </c>
      <c r="E225" t="s">
        <v>299</v>
      </c>
      <c r="F225" t="s">
        <v>300</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715</v>
      </c>
      <c r="I225" t="s">
        <v>302</v>
      </c>
      <c r="J225" t="s">
        <v>303</v>
      </c>
      <c r="K225" t="s">
        <v>300</v>
      </c>
      <c r="L225" t="s">
        <v>686</v>
      </c>
      <c r="M225" t="s">
        <v>305</v>
      </c>
      <c r="N225" t="s">
        <v>306</v>
      </c>
      <c r="O225" t="s">
        <v>300</v>
      </c>
      <c r="P225" t="s">
        <v>1089</v>
      </c>
      <c r="Q225" t="s">
        <v>300</v>
      </c>
      <c r="R225" t="s">
        <v>307</v>
      </c>
      <c r="S225" t="s">
        <v>300</v>
      </c>
      <c r="T225" t="s">
        <v>342</v>
      </c>
      <c r="U225" t="s">
        <v>308</v>
      </c>
      <c r="V225" t="s">
        <v>288</v>
      </c>
      <c r="AE225" t="s">
        <v>310</v>
      </c>
      <c r="AF225" s="22"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22"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311</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x14ac:dyDescent="0.25">
      <c r="A226">
        <v>170</v>
      </c>
      <c r="B226" t="s">
        <v>297</v>
      </c>
      <c r="C226">
        <v>225</v>
      </c>
      <c r="D226" t="s">
        <v>298</v>
      </c>
      <c r="E226" t="s">
        <v>299</v>
      </c>
      <c r="F226" t="s">
        <v>300</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716</v>
      </c>
      <c r="I226" t="s">
        <v>302</v>
      </c>
      <c r="J226" t="s">
        <v>303</v>
      </c>
      <c r="K226" t="s">
        <v>300</v>
      </c>
      <c r="L226" t="s">
        <v>717</v>
      </c>
      <c r="M226" t="s">
        <v>305</v>
      </c>
      <c r="N226" t="s">
        <v>306</v>
      </c>
      <c r="O226" t="s">
        <v>300</v>
      </c>
      <c r="P226" t="s">
        <v>1089</v>
      </c>
      <c r="Q226" t="s">
        <v>300</v>
      </c>
      <c r="R226" t="s">
        <v>307</v>
      </c>
      <c r="S226" t="s">
        <v>300</v>
      </c>
      <c r="T226" t="s">
        <v>292</v>
      </c>
      <c r="U226" t="s">
        <v>308</v>
      </c>
      <c r="V226" t="s">
        <v>321</v>
      </c>
      <c r="AE226" t="s">
        <v>310</v>
      </c>
      <c r="AF226" s="22"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22"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311</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x14ac:dyDescent="0.25">
      <c r="A227">
        <v>171</v>
      </c>
      <c r="B227" t="s">
        <v>297</v>
      </c>
      <c r="C227">
        <v>226</v>
      </c>
      <c r="D227" t="s">
        <v>298</v>
      </c>
      <c r="E227" t="s">
        <v>299</v>
      </c>
      <c r="F227" t="s">
        <v>300</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718</v>
      </c>
      <c r="I227" t="s">
        <v>302</v>
      </c>
      <c r="J227" t="s">
        <v>303</v>
      </c>
      <c r="K227" t="s">
        <v>300</v>
      </c>
      <c r="L227" t="s">
        <v>719</v>
      </c>
      <c r="M227" t="s">
        <v>305</v>
      </c>
      <c r="N227" t="s">
        <v>306</v>
      </c>
      <c r="O227" t="s">
        <v>300</v>
      </c>
      <c r="P227" t="s">
        <v>1089</v>
      </c>
      <c r="Q227" t="s">
        <v>300</v>
      </c>
      <c r="R227" t="s">
        <v>307</v>
      </c>
      <c r="S227" t="s">
        <v>300</v>
      </c>
      <c r="T227" t="s">
        <v>284</v>
      </c>
      <c r="AE227" t="s">
        <v>310</v>
      </c>
      <c r="AF227" s="22"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22"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311</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x14ac:dyDescent="0.25">
      <c r="A228">
        <v>172</v>
      </c>
      <c r="B228" t="s">
        <v>297</v>
      </c>
      <c r="C228">
        <v>227</v>
      </c>
      <c r="D228" t="s">
        <v>298</v>
      </c>
      <c r="E228" t="s">
        <v>299</v>
      </c>
      <c r="F228" t="s">
        <v>300</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720</v>
      </c>
      <c r="I228" t="s">
        <v>302</v>
      </c>
      <c r="J228" t="s">
        <v>303</v>
      </c>
      <c r="K228" t="s">
        <v>300</v>
      </c>
      <c r="L228" t="s">
        <v>721</v>
      </c>
      <c r="M228" t="s">
        <v>305</v>
      </c>
      <c r="N228" t="s">
        <v>306</v>
      </c>
      <c r="O228" t="s">
        <v>300</v>
      </c>
      <c r="P228" t="s">
        <v>1089</v>
      </c>
      <c r="Q228" t="s">
        <v>300</v>
      </c>
      <c r="R228" t="s">
        <v>307</v>
      </c>
      <c r="S228" t="s">
        <v>300</v>
      </c>
      <c r="T228" t="s">
        <v>344</v>
      </c>
      <c r="U228" t="s">
        <v>308</v>
      </c>
      <c r="V228" t="s">
        <v>314</v>
      </c>
      <c r="W228" t="s">
        <v>308</v>
      </c>
      <c r="X228" t="s">
        <v>315</v>
      </c>
      <c r="AE228" t="s">
        <v>310</v>
      </c>
      <c r="AF228" s="22"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22"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311</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x14ac:dyDescent="0.25">
      <c r="A229">
        <v>173</v>
      </c>
      <c r="B229" t="s">
        <v>297</v>
      </c>
      <c r="C229">
        <v>228</v>
      </c>
      <c r="D229" t="s">
        <v>298</v>
      </c>
      <c r="E229" t="s">
        <v>299</v>
      </c>
      <c r="F229" t="s">
        <v>300</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722</v>
      </c>
      <c r="I229" t="s">
        <v>302</v>
      </c>
      <c r="J229" t="s">
        <v>303</v>
      </c>
      <c r="K229" t="s">
        <v>300</v>
      </c>
      <c r="L229" t="s">
        <v>723</v>
      </c>
      <c r="M229" t="s">
        <v>305</v>
      </c>
      <c r="N229" t="s">
        <v>306</v>
      </c>
      <c r="O229" t="s">
        <v>300</v>
      </c>
      <c r="P229" t="s">
        <v>1089</v>
      </c>
      <c r="Q229" t="s">
        <v>300</v>
      </c>
      <c r="R229" t="s">
        <v>307</v>
      </c>
      <c r="S229" t="s">
        <v>300</v>
      </c>
      <c r="T229" t="s">
        <v>284</v>
      </c>
      <c r="AE229" t="s">
        <v>310</v>
      </c>
      <c r="AF229" s="22"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22"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311</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x14ac:dyDescent="0.25">
      <c r="A230">
        <v>174</v>
      </c>
      <c r="B230" t="s">
        <v>297</v>
      </c>
      <c r="C230">
        <v>229</v>
      </c>
      <c r="D230" t="s">
        <v>298</v>
      </c>
      <c r="E230" t="s">
        <v>299</v>
      </c>
      <c r="F230" t="s">
        <v>300</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724</v>
      </c>
      <c r="I230" t="s">
        <v>302</v>
      </c>
      <c r="J230" t="s">
        <v>303</v>
      </c>
      <c r="K230" t="s">
        <v>300</v>
      </c>
      <c r="L230" t="s">
        <v>124</v>
      </c>
      <c r="M230" t="s">
        <v>305</v>
      </c>
      <c r="N230" t="s">
        <v>306</v>
      </c>
      <c r="O230" t="s">
        <v>300</v>
      </c>
      <c r="P230" t="s">
        <v>1089</v>
      </c>
      <c r="Q230" t="s">
        <v>300</v>
      </c>
      <c r="R230" t="s">
        <v>307</v>
      </c>
      <c r="S230" t="s">
        <v>300</v>
      </c>
      <c r="T230" t="s">
        <v>344</v>
      </c>
      <c r="U230" t="s">
        <v>308</v>
      </c>
      <c r="V230" t="s">
        <v>284</v>
      </c>
      <c r="W230" t="s">
        <v>308</v>
      </c>
      <c r="X230" t="s">
        <v>321</v>
      </c>
      <c r="Y230" t="s">
        <v>308</v>
      </c>
      <c r="Z230" t="s">
        <v>315</v>
      </c>
      <c r="AE230" t="s">
        <v>310</v>
      </c>
      <c r="AF230" s="22"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22"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311</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x14ac:dyDescent="0.25">
      <c r="A231">
        <v>175</v>
      </c>
      <c r="B231" t="s">
        <v>297</v>
      </c>
      <c r="C231">
        <v>230</v>
      </c>
      <c r="D231" t="s">
        <v>298</v>
      </c>
      <c r="E231" t="s">
        <v>299</v>
      </c>
      <c r="F231" t="s">
        <v>300</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725</v>
      </c>
      <c r="I231" t="s">
        <v>302</v>
      </c>
      <c r="J231" t="s">
        <v>303</v>
      </c>
      <c r="K231" t="s">
        <v>300</v>
      </c>
      <c r="L231" t="s">
        <v>726</v>
      </c>
      <c r="M231" t="s">
        <v>305</v>
      </c>
      <c r="N231" t="s">
        <v>306</v>
      </c>
      <c r="O231" t="s">
        <v>300</v>
      </c>
      <c r="P231" t="s">
        <v>1089</v>
      </c>
      <c r="Q231" t="s">
        <v>300</v>
      </c>
      <c r="R231" t="s">
        <v>307</v>
      </c>
      <c r="S231" t="s">
        <v>300</v>
      </c>
      <c r="T231" t="s">
        <v>286</v>
      </c>
      <c r="AE231" t="s">
        <v>310</v>
      </c>
      <c r="AF231" s="22"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22"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311</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x14ac:dyDescent="0.25">
      <c r="A232">
        <v>176</v>
      </c>
      <c r="B232" t="s">
        <v>297</v>
      </c>
      <c r="C232">
        <v>231</v>
      </c>
      <c r="D232" t="s">
        <v>298</v>
      </c>
      <c r="E232" t="s">
        <v>299</v>
      </c>
      <c r="F232" t="s">
        <v>300</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727</v>
      </c>
      <c r="I232" t="s">
        <v>302</v>
      </c>
      <c r="J232" t="s">
        <v>303</v>
      </c>
      <c r="K232" t="s">
        <v>300</v>
      </c>
      <c r="L232" t="s">
        <v>728</v>
      </c>
      <c r="M232" t="s">
        <v>305</v>
      </c>
      <c r="N232" t="s">
        <v>306</v>
      </c>
      <c r="O232" t="s">
        <v>300</v>
      </c>
      <c r="P232" t="s">
        <v>1089</v>
      </c>
      <c r="Q232" t="s">
        <v>300</v>
      </c>
      <c r="R232" t="s">
        <v>307</v>
      </c>
      <c r="S232" t="s">
        <v>300</v>
      </c>
      <c r="T232" t="s">
        <v>344</v>
      </c>
      <c r="U232" t="s">
        <v>308</v>
      </c>
      <c r="V232" t="s">
        <v>288</v>
      </c>
      <c r="W232" t="s">
        <v>308</v>
      </c>
      <c r="X232" t="s">
        <v>315</v>
      </c>
      <c r="AE232" t="s">
        <v>310</v>
      </c>
      <c r="AF232" s="22"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22"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311</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x14ac:dyDescent="0.25">
      <c r="A233">
        <v>177</v>
      </c>
      <c r="B233" t="s">
        <v>297</v>
      </c>
      <c r="C233">
        <v>232</v>
      </c>
      <c r="D233" t="s">
        <v>298</v>
      </c>
      <c r="E233" t="s">
        <v>299</v>
      </c>
      <c r="F233" t="s">
        <v>300</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729</v>
      </c>
      <c r="I233" t="s">
        <v>302</v>
      </c>
      <c r="J233" t="s">
        <v>303</v>
      </c>
      <c r="K233" t="s">
        <v>300</v>
      </c>
      <c r="L233" t="s">
        <v>730</v>
      </c>
      <c r="M233" t="s">
        <v>305</v>
      </c>
      <c r="N233" t="s">
        <v>306</v>
      </c>
      <c r="O233" t="s">
        <v>300</v>
      </c>
      <c r="P233" t="s">
        <v>1089</v>
      </c>
      <c r="Q233" t="s">
        <v>300</v>
      </c>
      <c r="R233" t="s">
        <v>307</v>
      </c>
      <c r="S233" t="s">
        <v>300</v>
      </c>
      <c r="T233" t="s">
        <v>315</v>
      </c>
      <c r="AE233" t="s">
        <v>310</v>
      </c>
      <c r="AF233" s="22"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22"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311</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x14ac:dyDescent="0.25">
      <c r="A234">
        <v>178</v>
      </c>
      <c r="B234" t="s">
        <v>297</v>
      </c>
      <c r="C234">
        <v>233</v>
      </c>
      <c r="D234" t="s">
        <v>298</v>
      </c>
      <c r="E234" t="s">
        <v>299</v>
      </c>
      <c r="F234" t="s">
        <v>300</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731</v>
      </c>
      <c r="I234" t="s">
        <v>302</v>
      </c>
      <c r="J234" t="s">
        <v>303</v>
      </c>
      <c r="K234" t="s">
        <v>300</v>
      </c>
      <c r="L234" t="s">
        <v>732</v>
      </c>
      <c r="M234" t="s">
        <v>305</v>
      </c>
      <c r="N234" t="s">
        <v>306</v>
      </c>
      <c r="O234" t="s">
        <v>300</v>
      </c>
      <c r="P234" t="s">
        <v>1089</v>
      </c>
      <c r="Q234" t="s">
        <v>300</v>
      </c>
      <c r="R234" t="s">
        <v>307</v>
      </c>
      <c r="S234" t="s">
        <v>300</v>
      </c>
      <c r="T234" t="s">
        <v>342</v>
      </c>
      <c r="U234" t="s">
        <v>308</v>
      </c>
      <c r="V234" t="s">
        <v>288</v>
      </c>
      <c r="AE234" t="s">
        <v>310</v>
      </c>
      <c r="AF234" s="22"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22"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311</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x14ac:dyDescent="0.25">
      <c r="A235">
        <v>245</v>
      </c>
      <c r="B235" t="s">
        <v>297</v>
      </c>
      <c r="C235">
        <v>234</v>
      </c>
      <c r="D235" t="s">
        <v>298</v>
      </c>
      <c r="E235" t="s">
        <v>299</v>
      </c>
      <c r="F235" t="s">
        <v>300</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733</v>
      </c>
      <c r="I235" t="s">
        <v>302</v>
      </c>
      <c r="J235" t="s">
        <v>303</v>
      </c>
      <c r="K235" t="s">
        <v>300</v>
      </c>
      <c r="L235" t="s">
        <v>734</v>
      </c>
      <c r="M235" t="s">
        <v>305</v>
      </c>
      <c r="N235" t="s">
        <v>306</v>
      </c>
      <c r="O235" t="s">
        <v>300</v>
      </c>
      <c r="P235" t="s">
        <v>1089</v>
      </c>
      <c r="Q235" t="s">
        <v>300</v>
      </c>
      <c r="R235" t="s">
        <v>307</v>
      </c>
      <c r="S235" t="s">
        <v>300</v>
      </c>
      <c r="T235" t="s">
        <v>320</v>
      </c>
      <c r="U235" t="s">
        <v>308</v>
      </c>
      <c r="V235" t="s">
        <v>309</v>
      </c>
      <c r="W235" t="s">
        <v>308</v>
      </c>
      <c r="X235" t="s">
        <v>321</v>
      </c>
      <c r="AE235" t="s">
        <v>310</v>
      </c>
      <c r="AF235" s="22"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22"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311</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x14ac:dyDescent="0.25">
      <c r="A236">
        <v>246</v>
      </c>
      <c r="B236" t="s">
        <v>297</v>
      </c>
      <c r="C236">
        <v>235</v>
      </c>
      <c r="D236" t="s">
        <v>298</v>
      </c>
      <c r="E236" t="s">
        <v>299</v>
      </c>
      <c r="F236" t="s">
        <v>300</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735</v>
      </c>
      <c r="I236" t="s">
        <v>302</v>
      </c>
      <c r="J236" t="s">
        <v>303</v>
      </c>
      <c r="K236" t="s">
        <v>300</v>
      </c>
      <c r="L236" t="s">
        <v>736</v>
      </c>
      <c r="M236" t="s">
        <v>305</v>
      </c>
      <c r="N236" t="s">
        <v>306</v>
      </c>
      <c r="O236" t="s">
        <v>300</v>
      </c>
      <c r="P236" s="8" t="s">
        <v>1091</v>
      </c>
      <c r="Q236" t="s">
        <v>300</v>
      </c>
      <c r="R236" t="s">
        <v>307</v>
      </c>
      <c r="S236" t="s">
        <v>300</v>
      </c>
      <c r="T236" t="s">
        <v>321</v>
      </c>
      <c r="AE236" t="s">
        <v>310</v>
      </c>
      <c r="AF236" s="22"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22"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311</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x14ac:dyDescent="0.25">
      <c r="B237" t="s">
        <v>297</v>
      </c>
      <c r="D237" t="s">
        <v>298</v>
      </c>
      <c r="E237" t="s">
        <v>299</v>
      </c>
      <c r="F237" t="s">
        <v>300</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302</v>
      </c>
      <c r="J237" t="s">
        <v>303</v>
      </c>
      <c r="K237" t="s">
        <v>300</v>
      </c>
      <c r="M237" t="s">
        <v>305</v>
      </c>
      <c r="N237" t="s">
        <v>306</v>
      </c>
      <c r="O237" t="s">
        <v>300</v>
      </c>
      <c r="Q237" t="s">
        <v>300</v>
      </c>
      <c r="R237" t="s">
        <v>307</v>
      </c>
      <c r="S237" t="s">
        <v>300</v>
      </c>
      <c r="T237" t="s">
        <v>292</v>
      </c>
      <c r="U237" t="s">
        <v>308</v>
      </c>
      <c r="V237" t="s">
        <v>314</v>
      </c>
      <c r="W237" t="s">
        <v>308</v>
      </c>
      <c r="X237" t="s">
        <v>321</v>
      </c>
      <c r="AE237" t="s">
        <v>310</v>
      </c>
      <c r="AF237" s="22"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22"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311</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x14ac:dyDescent="0.25">
      <c r="B238" t="s">
        <v>297</v>
      </c>
      <c r="D238" t="s">
        <v>298</v>
      </c>
      <c r="E238" t="s">
        <v>299</v>
      </c>
      <c r="F238" t="s">
        <v>300</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302</v>
      </c>
      <c r="J238" t="s">
        <v>303</v>
      </c>
      <c r="K238" t="s">
        <v>300</v>
      </c>
      <c r="M238" t="s">
        <v>305</v>
      </c>
      <c r="N238" t="s">
        <v>306</v>
      </c>
      <c r="O238" t="s">
        <v>300</v>
      </c>
      <c r="Q238" t="s">
        <v>300</v>
      </c>
      <c r="R238" t="s">
        <v>307</v>
      </c>
      <c r="S238" t="s">
        <v>300</v>
      </c>
      <c r="T238" t="s">
        <v>320</v>
      </c>
      <c r="U238" t="s">
        <v>308</v>
      </c>
      <c r="V238" t="s">
        <v>309</v>
      </c>
      <c r="W238" t="s">
        <v>308</v>
      </c>
      <c r="X238" t="s">
        <v>292</v>
      </c>
      <c r="Y238" t="s">
        <v>308</v>
      </c>
      <c r="Z238" t="s">
        <v>313</v>
      </c>
      <c r="AA238" t="s">
        <v>308</v>
      </c>
      <c r="AB238" t="s">
        <v>315</v>
      </c>
      <c r="AE238" t="s">
        <v>310</v>
      </c>
      <c r="AF238" s="22"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22"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311</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x14ac:dyDescent="0.25">
      <c r="B239" t="s">
        <v>297</v>
      </c>
      <c r="D239" t="s">
        <v>298</v>
      </c>
      <c r="E239" t="s">
        <v>299</v>
      </c>
      <c r="F239" t="s">
        <v>300</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302</v>
      </c>
      <c r="J239" t="s">
        <v>303</v>
      </c>
      <c r="K239" t="s">
        <v>300</v>
      </c>
      <c r="M239" t="s">
        <v>305</v>
      </c>
      <c r="N239" t="s">
        <v>306</v>
      </c>
      <c r="O239" t="s">
        <v>300</v>
      </c>
      <c r="P239" s="4"/>
      <c r="Q239" t="s">
        <v>300</v>
      </c>
      <c r="R239" t="s">
        <v>307</v>
      </c>
      <c r="S239" t="s">
        <v>300</v>
      </c>
      <c r="T239" t="s">
        <v>734</v>
      </c>
      <c r="U239" t="s">
        <v>308</v>
      </c>
      <c r="AE239" t="s">
        <v>310</v>
      </c>
      <c r="AF239" s="22"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22"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311</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x14ac:dyDescent="0.25">
      <c r="B240" t="s">
        <v>297</v>
      </c>
      <c r="D240" t="s">
        <v>298</v>
      </c>
      <c r="E240" t="s">
        <v>299</v>
      </c>
      <c r="F240" t="s">
        <v>300</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302</v>
      </c>
      <c r="J240" t="s">
        <v>303</v>
      </c>
      <c r="K240" t="s">
        <v>300</v>
      </c>
      <c r="M240" t="s">
        <v>305</v>
      </c>
      <c r="N240" t="s">
        <v>306</v>
      </c>
      <c r="O240" t="s">
        <v>300</v>
      </c>
      <c r="P240" s="4"/>
      <c r="Q240" t="s">
        <v>300</v>
      </c>
      <c r="R240" t="s">
        <v>307</v>
      </c>
      <c r="S240" t="s">
        <v>300</v>
      </c>
      <c r="T240" t="s">
        <v>737</v>
      </c>
      <c r="AE240" t="s">
        <v>310</v>
      </c>
      <c r="AF240" s="22"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22" t="s">
        <v>738</v>
      </c>
      <c r="AH240" t="s">
        <v>311</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5E13BE-96BC-4C6F-BAA6-62B0D56BD86A}">
  <sheetPr codeName="Sheet7">
    <tabColor rgb="FF92D050"/>
  </sheetPr>
  <dimension ref="A1:AR240"/>
  <sheetViews>
    <sheetView zoomScale="190" zoomScaleNormal="190" workbookViewId="0">
      <selection activeCell="A4" sqref="A4"/>
    </sheetView>
  </sheetViews>
  <sheetFormatPr defaultRowHeight="15" x14ac:dyDescent="0.25"/>
  <cols>
    <col min="1" max="1" width="42.57031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5.28515625" bestFit="1" customWidth="1"/>
    <col min="9" max="9" width="10.42578125" bestFit="1" customWidth="1"/>
    <col min="10" max="10" width="6.28515625" bestFit="1" customWidth="1"/>
    <col min="11" max="11" width="31.28515625" customWidth="1"/>
    <col min="12" max="12" width="6.28515625" bestFit="1" customWidth="1"/>
    <col min="13" max="13" width="11.42578125" bestFit="1" customWidth="1"/>
    <col min="14" max="14" width="6.28515625" bestFit="1" customWidth="1"/>
    <col min="15" max="15" width="19.28515625" bestFit="1" customWidth="1"/>
    <col min="16" max="16" width="6.28515625" bestFit="1" customWidth="1"/>
    <col min="17" max="17" width="11.85546875" bestFit="1" customWidth="1"/>
    <col min="18" max="18" width="5.7109375" bestFit="1" customWidth="1"/>
    <col min="19" max="19" width="18.7109375" bestFit="1" customWidth="1"/>
    <col min="20" max="20" width="5.7109375" bestFit="1" customWidth="1"/>
    <col min="21" max="21" width="18.7109375" bestFit="1" customWidth="1"/>
    <col min="22" max="22" width="6.28515625" bestFit="1" customWidth="1"/>
    <col min="23" max="23" width="18.7109375" bestFit="1" customWidth="1"/>
    <col min="24" max="24" width="6.140625" bestFit="1" customWidth="1"/>
    <col min="25" max="25" width="18.7109375" bestFit="1" customWidth="1"/>
    <col min="26" max="26" width="6.28515625" bestFit="1" customWidth="1"/>
    <col min="27" max="27" width="18.7109375" bestFit="1" customWidth="1"/>
    <col min="28" max="28" width="5.5703125" bestFit="1" customWidth="1"/>
    <col min="29" max="29" width="17.5703125" bestFit="1" customWidth="1"/>
    <col min="30" max="30" width="7.42578125" bestFit="1" customWidth="1"/>
    <col min="31" max="32" width="37.140625" bestFit="1" customWidth="1"/>
    <col min="33" max="33" width="8.140625" bestFit="1" customWidth="1"/>
    <col min="34" max="34" width="7.140625" bestFit="1" customWidth="1"/>
    <col min="35" max="35" width="7.140625" customWidth="1"/>
    <col min="36" max="37" width="26" customWidth="1"/>
    <col min="38" max="38" width="16.7109375" customWidth="1"/>
    <col min="42" max="42" width="50" bestFit="1" customWidth="1"/>
  </cols>
  <sheetData>
    <row r="1" spans="1:44" ht="34.5" customHeight="1" x14ac:dyDescent="0.55000000000000004">
      <c r="A1" s="17"/>
      <c r="B1" s="17"/>
      <c r="C1" s="102" t="str" cm="1">
        <f t="array" aca="1" ref="C1" ca="1">MID(CELL("filename", B1), FIND("]", CELL("filename", B1)) + 1, 255)</f>
        <v>Indice 4Canto</v>
      </c>
      <c r="D1" s="102"/>
      <c r="E1" s="102"/>
      <c r="F1" s="102"/>
      <c r="G1" s="102"/>
      <c r="H1" s="102"/>
    </row>
    <row r="2" spans="1:44" x14ac:dyDescent="0.25">
      <c r="A2">
        <v>1</v>
      </c>
      <c r="B2">
        <f t="shared" ref="B2:G2" si="0">+A2+1</f>
        <v>2</v>
      </c>
      <c r="C2">
        <f t="shared" si="0"/>
        <v>3</v>
      </c>
      <c r="D2">
        <f t="shared" si="0"/>
        <v>4</v>
      </c>
      <c r="E2">
        <f t="shared" si="0"/>
        <v>5</v>
      </c>
      <c r="F2">
        <f t="shared" si="0"/>
        <v>6</v>
      </c>
      <c r="G2">
        <f t="shared" si="0"/>
        <v>7</v>
      </c>
      <c r="H2">
        <f t="shared" ref="H2" si="1">+G2+1</f>
        <v>8</v>
      </c>
      <c r="I2">
        <f t="shared" ref="I2" si="2">+H2+1</f>
        <v>9</v>
      </c>
      <c r="J2">
        <f t="shared" ref="J2" si="3">+I2+1</f>
        <v>10</v>
      </c>
      <c r="K2">
        <f t="shared" ref="K2" si="4">+J2+1</f>
        <v>11</v>
      </c>
      <c r="L2">
        <f t="shared" ref="L2" si="5">+K2+1</f>
        <v>12</v>
      </c>
      <c r="M2">
        <f t="shared" ref="M2" si="6">+L2+1</f>
        <v>13</v>
      </c>
      <c r="N2">
        <f t="shared" ref="N2" si="7">+M2+1</f>
        <v>14</v>
      </c>
      <c r="O2">
        <f t="shared" ref="O2" si="8">+N2+1</f>
        <v>15</v>
      </c>
      <c r="P2">
        <f t="shared" ref="P2" si="9">+O2+1</f>
        <v>16</v>
      </c>
      <c r="Q2">
        <f t="shared" ref="Q2" si="10">+P2+1</f>
        <v>17</v>
      </c>
      <c r="R2">
        <f t="shared" ref="R2" si="11">+Q2+1</f>
        <v>18</v>
      </c>
      <c r="S2">
        <f t="shared" ref="S2" si="12">+R2+1</f>
        <v>19</v>
      </c>
      <c r="T2">
        <f t="shared" ref="T2" si="13">+S2+1</f>
        <v>20</v>
      </c>
      <c r="U2">
        <f t="shared" ref="U2" si="14">+T2+1</f>
        <v>21</v>
      </c>
      <c r="V2">
        <f t="shared" ref="V2" si="15">+U2+1</f>
        <v>22</v>
      </c>
      <c r="W2">
        <f t="shared" ref="W2" si="16">+V2+1</f>
        <v>23</v>
      </c>
      <c r="X2">
        <f t="shared" ref="X2" si="17">+W2+1</f>
        <v>24</v>
      </c>
      <c r="Y2">
        <f t="shared" ref="Y2" si="18">+X2+1</f>
        <v>25</v>
      </c>
      <c r="Z2">
        <f t="shared" ref="Z2" si="19">+Y2+1</f>
        <v>26</v>
      </c>
      <c r="AA2">
        <f t="shared" ref="AA2" si="20">+Z2+1</f>
        <v>27</v>
      </c>
      <c r="AB2">
        <f t="shared" ref="AB2" si="21">+AA2+1</f>
        <v>28</v>
      </c>
      <c r="AC2">
        <f t="shared" ref="AC2" si="22">+AB2+1</f>
        <v>29</v>
      </c>
      <c r="AD2">
        <f t="shared" ref="AD2" si="23">+AC2+1</f>
        <v>30</v>
      </c>
      <c r="AE2">
        <f t="shared" ref="AE2" si="24">+AD2+1</f>
        <v>31</v>
      </c>
      <c r="AF2">
        <f t="shared" ref="AF2" si="25">+AE2+1</f>
        <v>32</v>
      </c>
      <c r="AG2">
        <f t="shared" ref="AG2" si="26">+AF2+1</f>
        <v>33</v>
      </c>
      <c r="AH2">
        <f t="shared" ref="AH2" si="27">+AG2+1</f>
        <v>34</v>
      </c>
      <c r="AI2">
        <f t="shared" ref="AI2" si="28">+AH2+1</f>
        <v>35</v>
      </c>
      <c r="AJ2">
        <f t="shared" ref="AJ2" si="29">+AI2+1</f>
        <v>36</v>
      </c>
      <c r="AK2">
        <f t="shared" ref="AK2" si="30">+AJ2+1</f>
        <v>37</v>
      </c>
      <c r="AL2">
        <f t="shared" ref="AL2" si="31">+AK2+1</f>
        <v>38</v>
      </c>
      <c r="AM2">
        <f t="shared" ref="AM2" si="32">+AL2+1</f>
        <v>39</v>
      </c>
      <c r="AN2">
        <f t="shared" ref="AN2" si="33">+AM2+1</f>
        <v>40</v>
      </c>
      <c r="AO2">
        <f t="shared" ref="AO2" si="34">+AN2+1</f>
        <v>41</v>
      </c>
      <c r="AP2">
        <f t="shared" ref="AP2" si="35">+AO2+1</f>
        <v>42</v>
      </c>
    </row>
    <row r="3" spans="1:44" x14ac:dyDescent="0.25">
      <c r="A3" t="s">
        <v>1090</v>
      </c>
      <c r="B3" t="s">
        <v>264</v>
      </c>
      <c r="C3" t="s">
        <v>265</v>
      </c>
      <c r="D3" t="s">
        <v>266</v>
      </c>
      <c r="E3" t="s">
        <v>267</v>
      </c>
      <c r="F3" t="s">
        <v>268</v>
      </c>
      <c r="G3" t="s">
        <v>269</v>
      </c>
      <c r="H3" t="s">
        <v>270</v>
      </c>
      <c r="I3" t="s">
        <v>271</v>
      </c>
      <c r="J3" t="s">
        <v>272</v>
      </c>
      <c r="K3" t="s">
        <v>273</v>
      </c>
      <c r="L3" t="s">
        <v>274</v>
      </c>
      <c r="M3" t="s">
        <v>275</v>
      </c>
      <c r="N3" t="s">
        <v>276</v>
      </c>
      <c r="O3" t="s">
        <v>277</v>
      </c>
      <c r="P3" t="s">
        <v>278</v>
      </c>
      <c r="Q3" t="s">
        <v>279</v>
      </c>
      <c r="R3" t="s">
        <v>280</v>
      </c>
      <c r="S3" s="2" t="s">
        <v>281</v>
      </c>
      <c r="T3" t="s">
        <v>282</v>
      </c>
      <c r="U3" s="2" t="s">
        <v>283</v>
      </c>
      <c r="V3" t="s">
        <v>284</v>
      </c>
      <c r="W3" s="2" t="s">
        <v>285</v>
      </c>
      <c r="X3" t="s">
        <v>286</v>
      </c>
      <c r="Y3" s="2" t="s">
        <v>287</v>
      </c>
      <c r="Z3" t="s">
        <v>288</v>
      </c>
      <c r="AA3" s="2" t="s">
        <v>289</v>
      </c>
      <c r="AB3" t="s">
        <v>290</v>
      </c>
      <c r="AC3" s="3" t="s">
        <v>291</v>
      </c>
      <c r="AD3" t="s">
        <v>292</v>
      </c>
      <c r="AE3" t="s">
        <v>293</v>
      </c>
      <c r="AF3" t="s">
        <v>1096</v>
      </c>
      <c r="AG3" t="s">
        <v>1095</v>
      </c>
      <c r="AH3" t="s">
        <v>294</v>
      </c>
      <c r="AI3" t="s">
        <v>295</v>
      </c>
      <c r="AJ3" t="s">
        <v>1094</v>
      </c>
      <c r="AK3" t="s">
        <v>296</v>
      </c>
      <c r="AL3" t="s">
        <v>139</v>
      </c>
      <c r="AM3" t="s">
        <v>740</v>
      </c>
      <c r="AN3" t="s">
        <v>741</v>
      </c>
      <c r="AO3" t="s">
        <v>742</v>
      </c>
      <c r="AP3" t="s">
        <v>739</v>
      </c>
      <c r="AQ3" t="s">
        <v>743</v>
      </c>
      <c r="AR3" t="s">
        <v>1838</v>
      </c>
    </row>
    <row r="4" spans="1:44" x14ac:dyDescent="0.25">
      <c r="A4" t="str" cm="1">
        <f t="array" ref="A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B4">
        <v>237</v>
      </c>
      <c r="C4" t="s">
        <v>297</v>
      </c>
      <c r="D4">
        <v>1</v>
      </c>
      <c r="E4" t="s">
        <v>298</v>
      </c>
      <c r="F4" t="s">
        <v>299</v>
      </c>
      <c r="G4" t="s">
        <v>300</v>
      </c>
      <c r="H4" t="s">
        <v>301</v>
      </c>
      <c r="I4" t="s">
        <v>302</v>
      </c>
      <c r="J4" t="s">
        <v>303</v>
      </c>
      <c r="K4" t="s">
        <v>300</v>
      </c>
      <c r="L4" t="s">
        <v>304</v>
      </c>
      <c r="M4" t="s">
        <v>305</v>
      </c>
      <c r="N4" t="s">
        <v>306</v>
      </c>
      <c r="O4" t="s">
        <v>300</v>
      </c>
      <c r="P4" s="4" t="s">
        <v>1092</v>
      </c>
      <c r="Q4" t="s">
        <v>300</v>
      </c>
      <c r="R4" t="s">
        <v>307</v>
      </c>
      <c r="S4" t="s">
        <v>300</v>
      </c>
      <c r="T4" t="s">
        <v>282</v>
      </c>
      <c r="U4" t="s">
        <v>308</v>
      </c>
      <c r="V4" t="s">
        <v>309</v>
      </c>
      <c r="W4" t="s">
        <v>308</v>
      </c>
      <c r="X4" t="s">
        <v>292</v>
      </c>
      <c r="AE4" t="s">
        <v>310</v>
      </c>
      <c r="AF4" s="22" t="str" cm="1">
        <f t="array" ref="AF4">_xlfn.LET(
    _xlpm.texto_limpio, _xlfn.REDUCE(
        LOWER(Table134566[[#This Row],[Titulo]]),
        {"á";"é";"í";"ó";"ú";"ñ";",";" "},
        _xlfn.LAMBDA(_xlpm.acum,_xlpm.caracter, SUBSTITUTE(_xlpm.acum, _xlpm.caracter, CHOOSE(MATCH(_xlpm.caracter, {"á";"é";"í";"ó";"ú";"ñ";",";" "}, 0), "a","e","i","o","u","n","","")))
    ),
    _xlfn.CONCAT("/cantos/resucito/", AJ4, "/", _xlpm.texto_limpio, ".html")
)</f>
        <v>/cantos/resucito/e/alacenadelcordero.html</v>
      </c>
      <c r="AG4" s="22" t="str" cm="1">
        <f t="array" ref="AG4">_xlfn.LET(
    _xlpm.texto_limpio, _xlfn.REDUCE(
        LOWER(Table134566[[#This Row],[Titulo]]),
        {"á";"é";"í";"ó";"ú";"ñ";",";" "},
        _xlfn.LAMBDA(_xlpm.acum,_xlpm.caracter, SUBSTITUTE(_xlpm.acum, _xlpm.caracter, CHOOSE(MATCH(_xlpm.caracter, {"á";"é";"í";"ó";"ú";"ñ";",";" "}, 0), "a","e","i","o","u","n","","")))
    ),
    _xlfn.CONCAT("/cantos/resucito/", AI4, "/", _xlpm.texto_limpio, ".html")
)</f>
        <v>/cantos/resucito/a/alacenadelcordero.html</v>
      </c>
      <c r="AH4" t="s">
        <v>311</v>
      </c>
      <c r="AI4" t="str">
        <f>LOWER(LEFT(Table134566[[#This Row],[Titulo]],1))</f>
        <v>a</v>
      </c>
      <c r="AJ4" t="str">
        <f>LOWER(LEFT(Table134566[[#This Row],[Categoria]],1))</f>
        <v>e</v>
      </c>
      <c r="AK4" t="str">
        <f>_xlfn.CONCAT(Table134566[[#This Row],[ID]:[c021]])</f>
        <v>{id:1,title: "A la cena del Cordero", subtitle: "Himno lat. «Ad cenam Agni providi»", category: "ELECCIÓN", moments: ["Pascua", "Laudes/Visperas", "Entrada"], url: "/cantos/resucito/e/alacenadelcordero.html/cantos/resucito/a/alacenadelcordero.html"},</v>
      </c>
      <c r="AL4" t="str">
        <f>UPPER(Table134566[[#This Row],[Titulo]])</f>
        <v>A LA CENA DEL CORDERO</v>
      </c>
      <c r="AM4" t="str">
        <f>LOWER(SUBSTITUTE(Table134566[[#This Row],[CANTO]], " ", ""))</f>
        <v>alacenadelcordero</v>
      </c>
      <c r="AN4" t="str">
        <f>Table134566[[#This Row],[Subtitle5]]</f>
        <v>Himno lat. «Ad cenam Agni providi»</v>
      </c>
      <c r="AP4" t="str">
        <f>Table1[[#Headers],[CANTO]]</f>
        <v>CANTO</v>
      </c>
      <c r="AQ4" t="str">
        <f>Table134566[[#This Row],[CANTO]]</f>
        <v>A LA CENA DEL CORDERO</v>
      </c>
      <c r="AR4" t="str">
        <f>_xlfn.CONCAT(Table134566[[#This Row],[Category]:[Entrada]])</f>
        <v>category: "ELECCIÓN", moments: ["Pascua", "Laudes/Visperas", "Entrada</v>
      </c>
    </row>
    <row r="5" spans="1:44" x14ac:dyDescent="0.25">
      <c r="A5" t="str" cm="1">
        <f t="array" ref="A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B5">
        <v>1</v>
      </c>
      <c r="C5" t="s">
        <v>297</v>
      </c>
      <c r="D5">
        <v>2</v>
      </c>
      <c r="E5" t="s">
        <v>298</v>
      </c>
      <c r="F5" t="s">
        <v>299</v>
      </c>
      <c r="G5" t="s">
        <v>300</v>
      </c>
      <c r="H5" t="s">
        <v>2160</v>
      </c>
      <c r="I5" t="s">
        <v>302</v>
      </c>
      <c r="J5" t="s">
        <v>303</v>
      </c>
      <c r="K5" t="s">
        <v>300</v>
      </c>
      <c r="L5" t="s">
        <v>312</v>
      </c>
      <c r="M5" t="s">
        <v>305</v>
      </c>
      <c r="N5" t="s">
        <v>306</v>
      </c>
      <c r="O5" t="s">
        <v>300</v>
      </c>
      <c r="P5" t="s">
        <v>1089</v>
      </c>
      <c r="Q5" t="s">
        <v>300</v>
      </c>
      <c r="R5" t="s">
        <v>307</v>
      </c>
      <c r="S5" t="s">
        <v>300</v>
      </c>
      <c r="T5" s="5" t="s">
        <v>282</v>
      </c>
      <c r="U5" t="s">
        <v>308</v>
      </c>
      <c r="V5" s="5" t="s">
        <v>284</v>
      </c>
      <c r="W5" t="s">
        <v>308</v>
      </c>
      <c r="X5" s="5" t="s">
        <v>292</v>
      </c>
      <c r="Y5" t="s">
        <v>308</v>
      </c>
      <c r="Z5" s="5" t="s">
        <v>313</v>
      </c>
      <c r="AA5" t="s">
        <v>308</v>
      </c>
      <c r="AB5" t="s">
        <v>314</v>
      </c>
      <c r="AC5" t="s">
        <v>308</v>
      </c>
      <c r="AD5" t="s">
        <v>315</v>
      </c>
      <c r="AE5" t="s">
        <v>310</v>
      </c>
      <c r="AF5" s="22" t="str" cm="1">
        <f t="array" ref="AF5">_xlfn.LET(
    _xlpm.texto_limpio, _xlfn.REDUCE(
        LOWER(Table134566[[#This Row],[Titulo]]),
        {"á";"é";"í";"ó";"ú";"ñ";",";" "},
        _xlfn.LAMBDA(_xlpm.acum,_xlpm.caracter, SUBSTITUTE(_xlpm.acum, _xlpm.caracter, CHOOSE(MATCH(_xlpm.caracter, {"á";"é";"í";"ó";"ú";"ñ";",";" "}, 0), "a","e","i","o","u","n","","")))
    ),
    _xlfn.CONCAT("/cantos/resucito/", AI5, "/", _xlpm.texto_limpio, ".html")
)</f>
        <v>/cantos/resucito/a/alavictimapascual.html</v>
      </c>
      <c r="AG5" s="22" t="str" cm="1">
        <f t="array" ref="AG5">_xlfn.LET(
    _xlpm.texto_limpio, _xlfn.REDUCE(
        LOWER(Table134566[[#This Row],[Titulo]]),
        {"á";"é";"í";"ó";"ú";"ñ";",";" "},
        _xlfn.LAMBDA(_xlpm.acum,_xlpm.caracter, SUBSTITUTE(_xlpm.acum, _xlpm.caracter, CHOOSE(MATCH(_xlpm.caracter, {"á";"é";"í";"ó";"ú";"ñ";",";" "}, 0), "a","e","i","o","u","n","","")))
    ),
    _xlfn.CONCAT("/cantos/resucito/", AI5, "/", _xlpm.texto_limpio, ".html")
)</f>
        <v>/cantos/resucito/a/alavictimapascual.html</v>
      </c>
      <c r="AH5" t="s">
        <v>311</v>
      </c>
      <c r="AI5" t="str">
        <f>LOWER(LEFT(Table134566[[#This Row],[Titulo]],1))</f>
        <v>a</v>
      </c>
      <c r="AJ5" t="str">
        <f>LOWER(LEFT(Table134566[[#This Row],[Categoria]],1))</f>
        <v>p</v>
      </c>
      <c r="AK5" t="str">
        <f>_xlfn.CONCAT(Table134566[[#This Row],[ID]:[c021]])</f>
        <v>{id:2,title: "A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UPPER(Table134566[[#This Row],[Titulo]])</f>
        <v>A LA VÍCTIMA PASCUAL</v>
      </c>
      <c r="AM5" t="str">
        <f>LOWER(SUBSTITUTE(Table134566[[#This Row],[CANTO]], " ", ""))</f>
        <v>alavíctimapascual</v>
      </c>
      <c r="AN5" t="str">
        <f>Table134566[[#This Row],[Subtitle5]]</f>
        <v xml:space="preserve">Secuencia de Pascua - Himno lat. «Victimae paschall laudes» </v>
      </c>
      <c r="AP5" t="str">
        <f>Table1[[#Headers],[CANTO]]</f>
        <v>CANTO</v>
      </c>
      <c r="AQ5" t="str">
        <f>Table134566[[#This Row],[CANTO]]</f>
        <v>A LA VÍCTIMA PASCUAL</v>
      </c>
      <c r="AR5" t="str">
        <f>_xlfn.CONCAT(Table134566[[#This Row],[Category]:[Entrada]])</f>
        <v>category: "PRECATECUMENADO", moments: ["Pascua", "Pentecostés", "Entrada", "Comunión", "Final", "Nuevo Testamento</v>
      </c>
    </row>
    <row r="6" spans="1:44" x14ac:dyDescent="0.25">
      <c r="A6" t="str" cm="1">
        <f t="array" ref="A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B6">
        <v>2</v>
      </c>
      <c r="C6" t="s">
        <v>297</v>
      </c>
      <c r="D6">
        <v>3</v>
      </c>
      <c r="E6" t="s">
        <v>298</v>
      </c>
      <c r="F6" t="s">
        <v>299</v>
      </c>
      <c r="G6" t="s">
        <v>300</v>
      </c>
      <c r="H6" t="s">
        <v>316</v>
      </c>
      <c r="I6" t="s">
        <v>302</v>
      </c>
      <c r="J6" t="s">
        <v>303</v>
      </c>
      <c r="K6" t="s">
        <v>300</v>
      </c>
      <c r="L6" t="s">
        <v>317</v>
      </c>
      <c r="M6" t="s">
        <v>305</v>
      </c>
      <c r="N6" t="s">
        <v>306</v>
      </c>
      <c r="O6" t="s">
        <v>300</v>
      </c>
      <c r="P6" t="s">
        <v>1089</v>
      </c>
      <c r="Q6" t="s">
        <v>300</v>
      </c>
      <c r="R6" t="s">
        <v>307</v>
      </c>
      <c r="S6" t="s">
        <v>300</v>
      </c>
      <c r="T6" t="s">
        <v>315</v>
      </c>
      <c r="AE6" t="s">
        <v>310</v>
      </c>
      <c r="AF6" s="22" t="str" cm="1">
        <f t="array" ref="AF6">_xlfn.LET(
    _xlpm.texto_limpio, _xlfn.REDUCE(
        LOWER(Table134566[[#This Row],[Titulo]]),
        {"á";"é";"í";"ó";"ú";"ñ";",";" "},
        _xlfn.LAMBDA(_xlpm.acum,_xlpm.caracter, SUBSTITUTE(_xlpm.acum, _xlpm.caracter, CHOOSE(MATCH(_xlpm.caracter, {"á";"é";"í";"ó";"ú";"ñ";",";" "}, 0), "a","e","i","o","u","n","","")))
    ),
    _xlfn.CONCAT("/cantos/resucito/", AI6, "/", _xlpm.texto_limpio, ".html")
)</f>
        <v>/cantos/resucito/a/anadiedemosocasiondetropiezo.html</v>
      </c>
      <c r="AG6" s="22" t="str" cm="1">
        <f t="array" ref="AG6">_xlfn.LET(
    _xlpm.texto_limpio, _xlfn.REDUCE(
        LOWER(Table134566[[#This Row],[Titulo]]),
        {"á";"é";"í";"ó";"ú";"ñ";",";" "},
        _xlfn.LAMBDA(_xlpm.acum,_xlpm.caracter, SUBSTITUTE(_xlpm.acum, _xlpm.caracter, CHOOSE(MATCH(_xlpm.caracter, {"á";"é";"í";"ó";"ú";"ñ";",";" "}, 0), "a","e","i","o","u","n","","")))
    ),
    _xlfn.CONCAT("/cantos/resucito/", AI6, "/", _xlpm.texto_limpio, ".html")
)</f>
        <v>/cantos/resucito/a/anadiedemosocasiondetropiezo.html</v>
      </c>
      <c r="AH6" t="s">
        <v>311</v>
      </c>
      <c r="AI6" t="str">
        <f>LOWER(LEFT(Table134566[[#This Row],[Titulo]],1))</f>
        <v>a</v>
      </c>
      <c r="AJ6" t="str">
        <f>LOWER(LEFT(Table134566[[#This Row],[Categoria]],1))</f>
        <v>p</v>
      </c>
      <c r="AK6" t="str">
        <f>_xlfn.CONCAT(Table134566[[#This Row],[ID]:[c021]])</f>
        <v>{id:3,title: "A nadie demos ocasión de tropiezo", subtitle: "2ª Corintios 6,3ss", category: "PRECATECUMENADO", moments: ["Nuevo Testamento"], url: "/cantos/resucito/a/anadiedemosocasiondetropiezo.html/cantos/resucito/a/anadiedemosocasiondetropiezo.html"},</v>
      </c>
      <c r="AL6" t="str">
        <f>UPPER(Table134566[[#This Row],[Titulo]])</f>
        <v>A NADIE DEMOS OCASIÓN DE TROPIEZO</v>
      </c>
      <c r="AM6" t="str">
        <f>LOWER(SUBSTITUTE(Table134566[[#This Row],[CANTO]], " ", ""))</f>
        <v>anadiedemosocasióndetropiezo</v>
      </c>
      <c r="AN6" t="str">
        <f>Table134566[[#This Row],[Subtitle5]]</f>
        <v>2ª Corintios 6,3ss</v>
      </c>
      <c r="AP6" t="str">
        <f>Table1[[#Headers],[CANTO]]</f>
        <v>CANTO</v>
      </c>
      <c r="AQ6" t="str">
        <f>Table134566[[#This Row],[CANTO]]</f>
        <v>A NADIE DEMOS OCASIÓN DE TROPIEZO</v>
      </c>
      <c r="AR6" t="str">
        <f>_xlfn.CONCAT(Table134566[[#This Row],[Category]:[Entrada]])</f>
        <v>category: "PRECATECUMENADO", moments: ["Nuevo Testamento</v>
      </c>
    </row>
    <row r="7" spans="1:44" x14ac:dyDescent="0.25">
      <c r="A7" t="str" cm="1">
        <f t="array" ref="A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B7">
        <v>3</v>
      </c>
      <c r="C7" t="s">
        <v>297</v>
      </c>
      <c r="D7">
        <v>4</v>
      </c>
      <c r="E7" t="s">
        <v>298</v>
      </c>
      <c r="F7" t="s">
        <v>299</v>
      </c>
      <c r="G7" t="s">
        <v>300</v>
      </c>
      <c r="H7" t="s">
        <v>318</v>
      </c>
      <c r="I7" t="s">
        <v>302</v>
      </c>
      <c r="J7" t="s">
        <v>303</v>
      </c>
      <c r="K7" t="s">
        <v>300</v>
      </c>
      <c r="L7" t="s">
        <v>319</v>
      </c>
      <c r="M7" t="s">
        <v>305</v>
      </c>
      <c r="N7" t="s">
        <v>306</v>
      </c>
      <c r="O7" t="s">
        <v>300</v>
      </c>
      <c r="P7" t="s">
        <v>1089</v>
      </c>
      <c r="Q7" t="s">
        <v>300</v>
      </c>
      <c r="R7" t="s">
        <v>307</v>
      </c>
      <c r="S7" t="s">
        <v>300</v>
      </c>
      <c r="T7" t="s">
        <v>320</v>
      </c>
      <c r="U7" t="s">
        <v>308</v>
      </c>
      <c r="V7" t="s">
        <v>321</v>
      </c>
      <c r="AE7" t="s">
        <v>310</v>
      </c>
      <c r="AF7" s="22" t="str" cm="1">
        <f t="array" ref="AF7">_xlfn.LET(
    _xlpm.texto_limpio, _xlfn.REDUCE(
        LOWER(Table134566[[#This Row],[Titulo]]),
        {"á";"é";"í";"ó";"ú";"ñ";",";" "},
        _xlfn.LAMBDA(_xlpm.acum,_xlpm.caracter, SUBSTITUTE(_xlpm.acum, _xlpm.caracter, CHOOSE(MATCH(_xlpm.caracter, {"á";"é";"í";"ó";"ú";"ñ";",";" "}, 0), "a","e","i","o","u","n","","")))
    ),
    _xlfn.CONCAT("/cantos/resucito/", AI7, "/", _xlpm.texto_limpio, ".html")
)</f>
        <v>/cantos/resucito/a/atilevantomisojos.html</v>
      </c>
      <c r="AG7" s="22" t="str" cm="1">
        <f t="array" ref="AG7">_xlfn.LET(
    _xlpm.texto_limpio, _xlfn.REDUCE(
        LOWER(Table134566[[#This Row],[Titulo]]),
        {"á";"é";"í";"ó";"ú";"ñ";",";" "},
        _xlfn.LAMBDA(_xlpm.acum,_xlpm.caracter, SUBSTITUTE(_xlpm.acum, _xlpm.caracter, CHOOSE(MATCH(_xlpm.caracter, {"á";"é";"í";"ó";"ú";"ñ";",";" "}, 0), "a","e","i","o","u","n","","")))
    ),
    _xlfn.CONCAT("/cantos/resucito/", AI7, "/", _xlpm.texto_limpio, ".html")
)</f>
        <v>/cantos/resucito/a/atilevantomisojos.html</v>
      </c>
      <c r="AH7" t="s">
        <v>311</v>
      </c>
      <c r="AI7" t="str">
        <f>LOWER(LEFT(Table134566[[#This Row],[Titulo]],1))</f>
        <v>a</v>
      </c>
      <c r="AJ7" t="str">
        <f>LOWER(LEFT(Table134566[[#This Row],[Categoria]],1))</f>
        <v>p</v>
      </c>
      <c r="AK7" t="str">
        <f>_xlfn.CONCAT(Table134566[[#This Row],[ID]:[c021]])</f>
        <v>{id:4,title: "A ti levanto mis ojos", subtitle: "Salmo 123 (122)", category: "PRECATECUMENADO", moments: ["Cuaresma", "Antiguo Testamento"], url: "/cantos/resucito/a/atilevantomisojos.html/cantos/resucito/a/atilevantomisojos.html"},</v>
      </c>
      <c r="AL7" t="str">
        <f>UPPER(Table134566[[#This Row],[Titulo]])</f>
        <v>A TI LEVANTO MIS OJOS</v>
      </c>
      <c r="AM7" t="str">
        <f>LOWER(SUBSTITUTE(Table134566[[#This Row],[CANTO]], " ", ""))</f>
        <v>atilevantomisojos</v>
      </c>
      <c r="AN7" t="str">
        <f>Table134566[[#This Row],[Subtitle5]]</f>
        <v>Salmo 123 (122)</v>
      </c>
      <c r="AP7" t="str">
        <f>Table1[[#Headers],[CANTO]]</f>
        <v>CANTO</v>
      </c>
      <c r="AQ7" t="str">
        <f>Table134566[[#This Row],[CANTO]]</f>
        <v>A TI LEVANTO MIS OJOS</v>
      </c>
      <c r="AR7" t="str">
        <f>_xlfn.CONCAT(Table134566[[#This Row],[Category]:[Entrada]])</f>
        <v>category: "PRECATECUMENADO", moments: ["Cuaresma", "Antiguo Testamento</v>
      </c>
    </row>
    <row r="8" spans="1:44" x14ac:dyDescent="0.25">
      <c r="A8" t="str" cm="1">
        <f t="array" ref="A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B8">
        <v>4</v>
      </c>
      <c r="C8" t="s">
        <v>297</v>
      </c>
      <c r="D8">
        <v>5</v>
      </c>
      <c r="E8" t="s">
        <v>298</v>
      </c>
      <c r="F8" t="s">
        <v>299</v>
      </c>
      <c r="G8" t="s">
        <v>300</v>
      </c>
      <c r="H8" t="s">
        <v>322</v>
      </c>
      <c r="I8" t="s">
        <v>302</v>
      </c>
      <c r="J8" t="s">
        <v>303</v>
      </c>
      <c r="K8" t="s">
        <v>300</v>
      </c>
      <c r="L8" t="s">
        <v>323</v>
      </c>
      <c r="M8" t="s">
        <v>305</v>
      </c>
      <c r="N8" t="s">
        <v>306</v>
      </c>
      <c r="O8" t="s">
        <v>300</v>
      </c>
      <c r="P8" t="s">
        <v>1089</v>
      </c>
      <c r="Q8" t="s">
        <v>300</v>
      </c>
      <c r="R8" t="s">
        <v>307</v>
      </c>
      <c r="S8" t="s">
        <v>300</v>
      </c>
      <c r="T8" t="s">
        <v>320</v>
      </c>
      <c r="U8" t="s">
        <v>308</v>
      </c>
      <c r="V8" t="s">
        <v>321</v>
      </c>
      <c r="AE8" t="s">
        <v>310</v>
      </c>
      <c r="AF8" s="22" t="str" cm="1">
        <f t="array" ref="AF8">_xlfn.LET(
    _xlpm.texto_limpio, _xlfn.REDUCE(
        LOWER(Table134566[[#This Row],[Titulo]]),
        {"á";"é";"í";"ó";"ú";"ñ";",";" "},
        _xlfn.LAMBDA(_xlpm.acum,_xlpm.caracter, SUBSTITUTE(_xlpm.acum, _xlpm.caracter, CHOOSE(MATCH(_xlpm.caracter, {"á";"é";"í";"ó";"ú";"ñ";",";" "}, 0), "a","e","i","o","u","n","","")))
    ),
    _xlfn.CONCAT("/cantos/resucito/", AI8, "/", _xlpm.texto_limpio, ".html")
)</f>
        <v>/cantos/resucito/a/atisenorenmiclamorimploro.html</v>
      </c>
      <c r="AG8" s="22" t="str" cm="1">
        <f t="array" ref="AG8">_xlfn.LET(
    _xlpm.texto_limpio, _xlfn.REDUCE(
        LOWER(Table134566[[#This Row],[Titulo]]),
        {"á";"é";"í";"ó";"ú";"ñ";",";" "},
        _xlfn.LAMBDA(_xlpm.acum,_xlpm.caracter, SUBSTITUTE(_xlpm.acum, _xlpm.caracter, CHOOSE(MATCH(_xlpm.caracter, {"á";"é";"í";"ó";"ú";"ñ";",";" "}, 0), "a","e","i","o","u","n","","")))
    ),
    _xlfn.CONCAT("/cantos/resucito/", AI8, "/", _xlpm.texto_limpio, ".html")
)</f>
        <v>/cantos/resucito/a/atisenorenmiclamorimploro.html</v>
      </c>
      <c r="AH8" t="s">
        <v>311</v>
      </c>
      <c r="AI8" t="str">
        <f>LOWER(LEFT(Table134566[[#This Row],[Titulo]],1))</f>
        <v>a</v>
      </c>
      <c r="AJ8" t="str">
        <f>LOWER(LEFT(Table134566[[#This Row],[Categoria]],1))</f>
        <v>p</v>
      </c>
      <c r="AK8" t="str">
        <f>_xlfn.CONCAT(Table134566[[#This Row],[ID]:[c021]])</f>
        <v>{id:5,title: "A ti, Señor, en mi clamor imploro", subtitle: "Salmo 142 (141)", category: "PRECATECUMENADO", moments: ["Cuaresma", "Antiguo Testamento"], url: "/cantos/resucito/a/atisenorenmiclamorimploro.html/cantos/resucito/a/atisenorenmiclamorimploro.html"},</v>
      </c>
      <c r="AL8" t="str">
        <f>UPPER(Table134566[[#This Row],[Titulo]])</f>
        <v>A TI, SEÑOR, EN MI CLAMOR IMPLORO</v>
      </c>
      <c r="AM8" t="str">
        <f>LOWER(SUBSTITUTE(Table134566[[#This Row],[CANTO]], " ", ""))</f>
        <v>ati,señor,enmiclamorimploro</v>
      </c>
      <c r="AN8" t="str">
        <f>Table134566[[#This Row],[Subtitle5]]</f>
        <v>Salmo 142 (141)</v>
      </c>
      <c r="AP8" t="str">
        <f>Table1[[#Headers],[CANTO]]</f>
        <v>CANTO</v>
      </c>
      <c r="AQ8" t="str">
        <f>Table134566[[#This Row],[CANTO]]</f>
        <v>A TI, SEÑOR, EN MI CLAMOR IMPLORO</v>
      </c>
      <c r="AR8" t="str">
        <f>_xlfn.CONCAT(Table134566[[#This Row],[Category]:[Entrada]])</f>
        <v>category: "PRECATECUMENADO", moments: ["Cuaresma", "Antiguo Testamento</v>
      </c>
    </row>
    <row r="9" spans="1:44" x14ac:dyDescent="0.25">
      <c r="A9" t="str" cm="1">
        <f t="array" ref="A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B9">
        <v>5</v>
      </c>
      <c r="C9" t="s">
        <v>297</v>
      </c>
      <c r="D9">
        <v>6</v>
      </c>
      <c r="E9" t="s">
        <v>298</v>
      </c>
      <c r="F9" t="s">
        <v>299</v>
      </c>
      <c r="G9" t="s">
        <v>300</v>
      </c>
      <c r="H9" t="s">
        <v>324</v>
      </c>
      <c r="I9" t="s">
        <v>302</v>
      </c>
      <c r="J9" t="s">
        <v>303</v>
      </c>
      <c r="K9" t="s">
        <v>300</v>
      </c>
      <c r="L9" t="s">
        <v>325</v>
      </c>
      <c r="M9" t="s">
        <v>305</v>
      </c>
      <c r="N9" t="s">
        <v>306</v>
      </c>
      <c r="O9" t="s">
        <v>300</v>
      </c>
      <c r="P9" t="s">
        <v>1089</v>
      </c>
      <c r="Q9" t="s">
        <v>300</v>
      </c>
      <c r="R9" t="s">
        <v>307</v>
      </c>
      <c r="S9" t="s">
        <v>300</v>
      </c>
      <c r="T9" t="s">
        <v>320</v>
      </c>
      <c r="U9" t="s">
        <v>308</v>
      </c>
      <c r="V9" t="s">
        <v>321</v>
      </c>
      <c r="AE9" t="s">
        <v>310</v>
      </c>
      <c r="AF9" s="22" t="str" cm="1">
        <f t="array" ref="AF9">_xlfn.LET(
    _xlpm.texto_limpio, _xlfn.REDUCE(
        LOWER(Table134566[[#This Row],[Titulo]]),
        {"á";"é";"í";"ó";"ú";"ñ";",";" "},
        _xlfn.LAMBDA(_xlpm.acum,_xlpm.caracter, SUBSTITUTE(_xlpm.acum, _xlpm.caracter, CHOOSE(MATCH(_xlpm.caracter, {"á";"é";"í";"ó";"ú";"ñ";",";" "}, 0), "a","e","i","o","u","n","","")))
    ),
    _xlfn.CONCAT("/cantos/resucito/", AI9, "/", _xlpm.texto_limpio, ".html")
)</f>
        <v>/cantos/resucito/a/atisenorlevantomialma.html</v>
      </c>
      <c r="AG9" s="22" t="str" cm="1">
        <f t="array" ref="AG9">_xlfn.LET(
    _xlpm.texto_limpio, _xlfn.REDUCE(
        LOWER(Table134566[[#This Row],[Titulo]]),
        {"á";"é";"í";"ó";"ú";"ñ";",";" "},
        _xlfn.LAMBDA(_xlpm.acum,_xlpm.caracter, SUBSTITUTE(_xlpm.acum, _xlpm.caracter, CHOOSE(MATCH(_xlpm.caracter, {"á";"é";"í";"ó";"ú";"ñ";",";" "}, 0), "a","e","i","o","u","n","","")))
    ),
    _xlfn.CONCAT("/cantos/resucito/", AI9, "/", _xlpm.texto_limpio, ".html")
)</f>
        <v>/cantos/resucito/a/atisenorlevantomialma.html</v>
      </c>
      <c r="AH9" t="s">
        <v>311</v>
      </c>
      <c r="AI9" t="str">
        <f>LOWER(LEFT(Table134566[[#This Row],[Titulo]],1))</f>
        <v>a</v>
      </c>
      <c r="AJ9" t="str">
        <f>LOWER(LEFT(Table134566[[#This Row],[Categoria]],1))</f>
        <v>p</v>
      </c>
      <c r="AK9" t="str">
        <f>_xlfn.CONCAT(Table134566[[#This Row],[ID]:[c021]])</f>
        <v>{id:6,title: "A ti, Señor, levanto mi alma", subtitle: "Salmo 25 (24)", category: "PRECATECUMENADO", moments: ["Cuaresma", "Antiguo Testamento"], url: "/cantos/resucito/a/atisenorlevantomialma.html/cantos/resucito/a/atisenorlevantomialma.html"},</v>
      </c>
      <c r="AL9" t="str">
        <f>UPPER(Table134566[[#This Row],[Titulo]])</f>
        <v>A TI, SEÑOR, LEVANTO MI ALMA</v>
      </c>
      <c r="AM9" t="str">
        <f>LOWER(SUBSTITUTE(Table134566[[#This Row],[CANTO]], " ", ""))</f>
        <v>ati,señor,levantomialma</v>
      </c>
      <c r="AN9" t="str">
        <f>Table134566[[#This Row],[Subtitle5]]</f>
        <v>Salmo 25 (24)</v>
      </c>
      <c r="AP9" t="str">
        <f>Table1[[#Headers],[CANTO]]</f>
        <v>CANTO</v>
      </c>
      <c r="AQ9" t="str">
        <f>Table134566[[#This Row],[CANTO]]</f>
        <v>A TI, SEÑOR, LEVANTO MI ALMA</v>
      </c>
      <c r="AR9" t="str">
        <f>_xlfn.CONCAT(Table134566[[#This Row],[Category]:[Entrada]])</f>
        <v>category: "PRECATECUMENADO", moments: ["Cuaresma", "Antiguo Testamento</v>
      </c>
    </row>
    <row r="10" spans="1:44" x14ac:dyDescent="0.25">
      <c r="A10" t="str" cm="1">
        <f t="array" ref="A1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B10">
        <v>6</v>
      </c>
      <c r="C10" t="s">
        <v>297</v>
      </c>
      <c r="D10">
        <v>7</v>
      </c>
      <c r="E10" t="s">
        <v>298</v>
      </c>
      <c r="F10" t="s">
        <v>299</v>
      </c>
      <c r="G10" t="s">
        <v>300</v>
      </c>
      <c r="H10" t="s">
        <v>326</v>
      </c>
      <c r="I10" t="s">
        <v>302</v>
      </c>
      <c r="J10" t="s">
        <v>303</v>
      </c>
      <c r="K10" t="s">
        <v>300</v>
      </c>
      <c r="L10" t="s">
        <v>327</v>
      </c>
      <c r="M10" t="s">
        <v>305</v>
      </c>
      <c r="N10" t="s">
        <v>306</v>
      </c>
      <c r="O10" t="s">
        <v>300</v>
      </c>
      <c r="P10" t="s">
        <v>1089</v>
      </c>
      <c r="Q10" t="s">
        <v>300</v>
      </c>
      <c r="R10" t="s">
        <v>307</v>
      </c>
      <c r="S10" t="s">
        <v>300</v>
      </c>
      <c r="T10" t="s">
        <v>320</v>
      </c>
      <c r="U10" t="s">
        <v>308</v>
      </c>
      <c r="V10" t="s">
        <v>309</v>
      </c>
      <c r="W10" t="s">
        <v>308</v>
      </c>
      <c r="X10" t="s">
        <v>321</v>
      </c>
      <c r="AE10" t="s">
        <v>310</v>
      </c>
      <c r="AF10" s="22" t="str" cm="1">
        <f t="array" ref="AF10">_xlfn.LET(
    _xlpm.texto_limpio, _xlfn.REDUCE(
        LOWER(Table134566[[#This Row],[Titulo]]),
        {"á";"é";"í";"ó";"ú";"ñ";",";" "},
        _xlfn.LAMBDA(_xlpm.acum,_xlpm.caracter, SUBSTITUTE(_xlpm.acum, _xlpm.caracter, CHOOSE(MATCH(_xlpm.caracter, {"á";"é";"í";"ó";"ú";"ñ";",";" "}, 0), "a","e","i","o","u","n","","")))
    ),
    _xlfn.CONCAT("/cantos/resucito/", AI10, "/", _xlpm.texto_limpio, ".html")
)</f>
        <v>/cantos/resucito/a/atisenorsedebelaalabanzaension.html</v>
      </c>
      <c r="AG10" s="22" t="str" cm="1">
        <f t="array" ref="AG10">_xlfn.LET(
    _xlpm.texto_limpio, _xlfn.REDUCE(
        LOWER(Table134566[[#This Row],[Titulo]]),
        {"á";"é";"í";"ó";"ú";"ñ";",";" "},
        _xlfn.LAMBDA(_xlpm.acum,_xlpm.caracter, SUBSTITUTE(_xlpm.acum, _xlpm.caracter, CHOOSE(MATCH(_xlpm.caracter, {"á";"é";"í";"ó";"ú";"ñ";",";" "}, 0), "a","e","i","o","u","n","","")))
    ),
    _xlfn.CONCAT("/cantos/resucito/", AI10, "/", _xlpm.texto_limpio, ".html")
)</f>
        <v>/cantos/resucito/a/atisenorsedebelaalabanzaension.html</v>
      </c>
      <c r="AH10" t="s">
        <v>311</v>
      </c>
      <c r="AI10" t="str">
        <f>LOWER(LEFT(Table134566[[#This Row],[Titulo]],1))</f>
        <v>a</v>
      </c>
      <c r="AJ10" t="str">
        <f>LOWER(LEFT(Table134566[[#This Row],[Categoria]],1))</f>
        <v>p</v>
      </c>
      <c r="AK10" t="str">
        <f>_xlfn.CONCAT(Table134566[[#This Row],[ID]:[c021]])</f>
        <v>{id:7,title: "A ti, Señor, se debe la alabanza en Sión", subtitle: "Salmo 65 (64)", category: "PRECATECUMENADO", moments: ["Cuaresma", "Laudes/Visperas", "Antiguo Testamento"], url: "/cantos/resucito/a/atisenorsedebelaalabanzaension.html/cantos/resucito/a/atisenorsedebelaalabanzaension.html"},</v>
      </c>
      <c r="AL10" t="str">
        <f>UPPER(Table134566[[#This Row],[Titulo]])</f>
        <v>A TI, SEÑOR, SE DEBE LA ALABANZA EN SIÓN</v>
      </c>
      <c r="AM10" t="str">
        <f>LOWER(SUBSTITUTE(Table134566[[#This Row],[CANTO]], " ", ""))</f>
        <v>ati,señor,sedebelaalabanzaensión</v>
      </c>
      <c r="AN10" t="str">
        <f>Table134566[[#This Row],[Subtitle5]]</f>
        <v>Salmo 65 (64)</v>
      </c>
      <c r="AP10" t="str">
        <f>Table1[[#Headers],[CANTO]]</f>
        <v>CANTO</v>
      </c>
      <c r="AQ10" t="str">
        <f>Table134566[[#This Row],[CANTO]]</f>
        <v>A TI, SEÑOR, SE DEBE LA ALABANZA EN SIÓN</v>
      </c>
      <c r="AR10" t="str">
        <f>_xlfn.CONCAT(Table134566[[#This Row],[Category]:[Entrada]])</f>
        <v>category: "PRECATECUMENADO", moments: ["Cuaresma", "Laudes/Visperas", "Antiguo Testamento</v>
      </c>
    </row>
    <row r="11" spans="1:44" x14ac:dyDescent="0.25">
      <c r="A11" t="str" cm="1">
        <f t="array" ref="A1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abbapadre</v>
      </c>
      <c r="B11">
        <v>7</v>
      </c>
      <c r="C11" t="s">
        <v>297</v>
      </c>
      <c r="D11">
        <v>8</v>
      </c>
      <c r="E11" t="s">
        <v>298</v>
      </c>
      <c r="F11" t="s">
        <v>299</v>
      </c>
      <c r="G11" t="s">
        <v>300</v>
      </c>
      <c r="H11" t="s">
        <v>328</v>
      </c>
      <c r="I11" t="s">
        <v>302</v>
      </c>
      <c r="J11" t="s">
        <v>303</v>
      </c>
      <c r="K11" t="s">
        <v>300</v>
      </c>
      <c r="L11" t="s">
        <v>329</v>
      </c>
      <c r="M11" t="s">
        <v>305</v>
      </c>
      <c r="N11" t="s">
        <v>306</v>
      </c>
      <c r="O11" t="s">
        <v>300</v>
      </c>
      <c r="P11" t="s">
        <v>1089</v>
      </c>
      <c r="Q11" t="s">
        <v>300</v>
      </c>
      <c r="R11" t="s">
        <v>307</v>
      </c>
      <c r="S11" t="s">
        <v>300</v>
      </c>
      <c r="T11" t="s">
        <v>309</v>
      </c>
      <c r="U11" t="s">
        <v>308</v>
      </c>
      <c r="V11" t="s">
        <v>313</v>
      </c>
      <c r="W11" t="s">
        <v>308</v>
      </c>
      <c r="X11" t="s">
        <v>315</v>
      </c>
      <c r="AE11" t="s">
        <v>310</v>
      </c>
      <c r="AF11" s="22" t="str" cm="1">
        <f t="array" ref="AF11">_xlfn.LET(
    _xlpm.texto_limpio, _xlfn.REDUCE(
        LOWER(Table134566[[#This Row],[Titulo]]),
        {"á";"é";"í";"ó";"ú";"ñ";",";" "},
        _xlfn.LAMBDA(_xlpm.acum,_xlpm.caracter, SUBSTITUTE(_xlpm.acum, _xlpm.caracter, CHOOSE(MATCH(_xlpm.caracter, {"á";"é";"í";"ó";"ú";"ñ";",";" "}, 0), "a","e","i","o","u","n","","")))
    ),
    _xlfn.CONCAT("/cantos/resucito/", AI11, "/", _xlpm.texto_limpio, ".html")
)</f>
        <v>/cantos/resucito/a/abbapadre.html</v>
      </c>
      <c r="AG11" s="22" t="str" cm="1">
        <f t="array" ref="AG11">_xlfn.LET(
    _xlpm.texto_limpio, _xlfn.REDUCE(
        LOWER(Table134566[[#This Row],[Titulo]]),
        {"á";"é";"í";"ó";"ú";"ñ";",";" "},
        _xlfn.LAMBDA(_xlpm.acum,_xlpm.caracter, SUBSTITUTE(_xlpm.acum, _xlpm.caracter, CHOOSE(MATCH(_xlpm.caracter, {"á";"é";"í";"ó";"ú";"ñ";",";" "}, 0), "a","e","i","o","u","n","","")))
    ),
    _xlfn.CONCAT("/cantos/resucito/", AI11, "/", _xlpm.texto_limpio, ".html")
)</f>
        <v>/cantos/resucito/a/abbapadre.html</v>
      </c>
      <c r="AH11" t="s">
        <v>311</v>
      </c>
      <c r="AI11" t="str">
        <f>LOWER(LEFT(Table134566[[#This Row],[Titulo]],1))</f>
        <v>a</v>
      </c>
      <c r="AJ11" t="str">
        <f>LOWER(LEFT(Table134566[[#This Row],[Categoria]],1))</f>
        <v>p</v>
      </c>
      <c r="AK11" t="str">
        <f>_xlfn.CONCAT(Table134566[[#This Row],[ID]:[c021]])</f>
        <v>{id:8,title: "Abbá, Padre", subtitle: "Romanos 8,15–17", category: "PRECATECUMENADO", moments: ["Laudes/Visperas", "Comunión", "Nuevo Testamento"], url: "/cantos/resucito/a/abbapadre.html/cantos/resucito/a/abbapadre.html"},</v>
      </c>
      <c r="AL11" t="str">
        <f>UPPER(Table134566[[#This Row],[Titulo]])</f>
        <v>ABBÁ, PADRE</v>
      </c>
      <c r="AM11" t="str">
        <f>LOWER(SUBSTITUTE(Table134566[[#This Row],[CANTO]], " ", ""))</f>
        <v>abbá,padre</v>
      </c>
      <c r="AN11" t="str">
        <f>Table134566[[#This Row],[Subtitle5]]</f>
        <v>Romanos 8,15–17</v>
      </c>
      <c r="AP11" t="str">
        <f>Table1[[#Headers],[CANTO]]</f>
        <v>CANTO</v>
      </c>
      <c r="AQ11" t="str">
        <f>Table134566[[#This Row],[CANTO]]</f>
        <v>ABBÁ, PADRE</v>
      </c>
      <c r="AR11" t="str">
        <f>_xlfn.CONCAT(Table134566[[#This Row],[Category]:[Entrada]])</f>
        <v>category: "PRECATECUMENADO", moments: ["Laudes/Visperas", "Comunión", "Nuevo Testamento</v>
      </c>
    </row>
    <row r="12" spans="1:44" x14ac:dyDescent="0.25">
      <c r="A12" t="str" cm="1">
        <f t="array" ref="A1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abraham</v>
      </c>
      <c r="B12">
        <v>8</v>
      </c>
      <c r="C12" t="s">
        <v>297</v>
      </c>
      <c r="D12">
        <v>9</v>
      </c>
      <c r="E12" t="s">
        <v>298</v>
      </c>
      <c r="F12" t="s">
        <v>299</v>
      </c>
      <c r="G12" t="s">
        <v>300</v>
      </c>
      <c r="H12" t="s">
        <v>330</v>
      </c>
      <c r="I12" t="s">
        <v>302</v>
      </c>
      <c r="J12" t="s">
        <v>303</v>
      </c>
      <c r="K12" t="s">
        <v>300</v>
      </c>
      <c r="L12" t="s">
        <v>331</v>
      </c>
      <c r="M12" t="s">
        <v>305</v>
      </c>
      <c r="N12" t="s">
        <v>306</v>
      </c>
      <c r="O12" t="s">
        <v>300</v>
      </c>
      <c r="P12" t="s">
        <v>1089</v>
      </c>
      <c r="Q12" t="s">
        <v>300</v>
      </c>
      <c r="R12" t="s">
        <v>307</v>
      </c>
      <c r="S12" t="s">
        <v>300</v>
      </c>
      <c r="T12" t="s">
        <v>309</v>
      </c>
      <c r="U12" t="s">
        <v>308</v>
      </c>
      <c r="V12" t="s">
        <v>292</v>
      </c>
      <c r="W12" t="s">
        <v>308</v>
      </c>
      <c r="X12" t="s">
        <v>321</v>
      </c>
      <c r="AE12" t="s">
        <v>310</v>
      </c>
      <c r="AF12" s="22" t="str" cm="1">
        <f t="array" ref="AF12">_xlfn.LET(
    _xlpm.texto_limpio, _xlfn.REDUCE(
        LOWER(Table134566[[#This Row],[Titulo]]),
        {"á";"é";"í";"ó";"ú";"ñ";",";" "},
        _xlfn.LAMBDA(_xlpm.acum,_xlpm.caracter, SUBSTITUTE(_xlpm.acum, _xlpm.caracter, CHOOSE(MATCH(_xlpm.caracter, {"á";"é";"í";"ó";"ú";"ñ";",";" "}, 0), "a","e","i","o","u","n","","")))
    ),
    _xlfn.CONCAT("/cantos/resucito/", AI12, "/", _xlpm.texto_limpio, ".html")
)</f>
        <v>/cantos/resucito/a/abraham.html</v>
      </c>
      <c r="AG12" s="22" t="str" cm="1">
        <f t="array" ref="AG12">_xlfn.LET(
    _xlpm.texto_limpio, _xlfn.REDUCE(
        LOWER(Table134566[[#This Row],[Titulo]]),
        {"á";"é";"í";"ó";"ú";"ñ";",";" "},
        _xlfn.LAMBDA(_xlpm.acum,_xlpm.caracter, SUBSTITUTE(_xlpm.acum, _xlpm.caracter, CHOOSE(MATCH(_xlpm.caracter, {"á";"é";"í";"ó";"ú";"ñ";",";" "}, 0), "a","e","i","o","u","n","","")))
    ),
    _xlfn.CONCAT("/cantos/resucito/", AI12, "/", _xlpm.texto_limpio, ".html")
)</f>
        <v>/cantos/resucito/a/abraham.html</v>
      </c>
      <c r="AH12" t="s">
        <v>311</v>
      </c>
      <c r="AI12" t="str">
        <f>LOWER(LEFT(Table134566[[#This Row],[Titulo]],1))</f>
        <v>a</v>
      </c>
      <c r="AJ12" t="str">
        <f>LOWER(LEFT(Table134566[[#This Row],[Categoria]],1))</f>
        <v>p</v>
      </c>
      <c r="AK12" t="str">
        <f>_xlfn.CONCAT(Table134566[[#This Row],[ID]:[c021]])</f>
        <v>{id:9,title: "Abraham", subtitle: "Génesis 18,1–5 – Teofanía de Mambré", category: "PRECATECUMENADO", moments: ["Laudes/Visperas", "Entrada", "Antiguo Testamento"], url: "/cantos/resucito/a/abraham.html/cantos/resucito/a/abraham.html"},</v>
      </c>
      <c r="AL12" t="str">
        <f>UPPER(Table134566[[#This Row],[Titulo]])</f>
        <v>ABRAHAM</v>
      </c>
      <c r="AM12" t="str">
        <f>LOWER(SUBSTITUTE(Table134566[[#This Row],[CANTO]], " ", ""))</f>
        <v>abraham</v>
      </c>
      <c r="AN12" t="str">
        <f>Table134566[[#This Row],[Subtitle5]]</f>
        <v>Génesis 18,1–5 – Teofanía de Mambré</v>
      </c>
      <c r="AP12" t="str">
        <f>Table1[[#Headers],[CANTO]]</f>
        <v>CANTO</v>
      </c>
      <c r="AQ12" t="str">
        <f>Table134566[[#This Row],[CANTO]]</f>
        <v>ABRAHAM</v>
      </c>
      <c r="AR12" t="str">
        <f>_xlfn.CONCAT(Table134566[[#This Row],[Category]:[Entrada]])</f>
        <v>category: "PRECATECUMENADO", moments: ["Laudes/Visperas", "Entrada", "Antiguo Testamento</v>
      </c>
    </row>
    <row r="13" spans="1:44" x14ac:dyDescent="0.25">
      <c r="A13" t="str" cm="1">
        <f t="array" ref="A1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B13">
        <v>179</v>
      </c>
      <c r="C13" t="s">
        <v>297</v>
      </c>
      <c r="D13">
        <v>10</v>
      </c>
      <c r="E13" t="s">
        <v>298</v>
      </c>
      <c r="F13" t="s">
        <v>299</v>
      </c>
      <c r="G13" t="s">
        <v>300</v>
      </c>
      <c r="H13" s="6" t="s">
        <v>332</v>
      </c>
      <c r="I13" t="s">
        <v>302</v>
      </c>
      <c r="J13" t="s">
        <v>303</v>
      </c>
      <c r="K13" t="s">
        <v>300</v>
      </c>
      <c r="L13" t="s">
        <v>333</v>
      </c>
      <c r="M13" t="s">
        <v>305</v>
      </c>
      <c r="N13" t="s">
        <v>306</v>
      </c>
      <c r="O13" t="s">
        <v>300</v>
      </c>
      <c r="P13" s="7" t="s">
        <v>1093</v>
      </c>
      <c r="Q13" t="s">
        <v>300</v>
      </c>
      <c r="R13" t="s">
        <v>307</v>
      </c>
      <c r="S13" t="s">
        <v>300</v>
      </c>
      <c r="T13" t="s">
        <v>309</v>
      </c>
      <c r="U13" t="s">
        <v>308</v>
      </c>
      <c r="V13" t="s">
        <v>314</v>
      </c>
      <c r="W13" t="s">
        <v>308</v>
      </c>
      <c r="X13" t="s">
        <v>321</v>
      </c>
      <c r="AE13" t="s">
        <v>310</v>
      </c>
      <c r="AF13" s="22" t="str" cm="1">
        <f t="array" ref="AF13">_xlfn.LET(
    _xlpm.texto_limpio, _xlfn.REDUCE(
        LOWER(Table134566[[#This Row],[Titulo]]),
        {"á";"é";"í";"ó";"ú";"ñ";",";" "},
        _xlfn.LAMBDA(_xlpm.acum,_xlpm.caracter, SUBSTITUTE(_xlpm.acum, _xlpm.caracter, CHOOSE(MATCH(_xlpm.caracter, {"á";"é";"í";"ó";"ú";"ñ";",";" "}, 0), "a","e","i","o","u","n","","")))
    ),
    _xlfn.CONCAT("/cantos/resucito/", AI13, "/", _xlpm.texto_limpio, ".html")
)</f>
        <v>/cantos/resucito/a/aclamacionesalaoraciondelosfieles.html</v>
      </c>
      <c r="AG13" s="22" t="str" cm="1">
        <f t="array" ref="AG13">_xlfn.LET(
    _xlpm.texto_limpio, _xlfn.REDUCE(
        LOWER(Table134566[[#This Row],[Titulo]]),
        {"á";"é";"í";"ó";"ú";"ñ";",";" "},
        _xlfn.LAMBDA(_xlpm.acum,_xlpm.caracter, SUBSTITUTE(_xlpm.acum, _xlpm.caracter, CHOOSE(MATCH(_xlpm.caracter, {"á";"é";"í";"ó";"ú";"ñ";",";" "}, 0), "a","e","i","o","u","n","","")))
    ),
    _xlfn.CONCAT("/cantos/resucito/", AI13, "/", _xlpm.texto_limpio, ".html")
)</f>
        <v>/cantos/resucito/a/aclamacionesalaoraciondelosfieles.html</v>
      </c>
      <c r="AH13" t="s">
        <v>311</v>
      </c>
      <c r="AI13" t="str">
        <f>LOWER(LEFT(Table134566[[#This Row],[Titulo]],1))</f>
        <v>a</v>
      </c>
      <c r="AJ13" t="str">
        <f>LOWER(LEFT(Table134566[[#This Row],[Categoria]],1))</f>
        <v>l</v>
      </c>
      <c r="AK13" t="str">
        <f>_xlfn.CONCAT(Table134566[[#This Row],[ID]:[c021]])</f>
        <v>{id:10,title: "Aclamaciones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UPPER(Table134566[[#This Row],[Titulo]])</f>
        <v>ACLAMACIONES A LA ORACIÓN DE LOS FIELES</v>
      </c>
      <c r="AM13" t="str">
        <f>LOWER(SUBSTITUTE(Table134566[[#This Row],[CANTO]], " ", ""))</f>
        <v>aclamacionesalaoracióndelosfieles</v>
      </c>
      <c r="AN13" t="str">
        <f>Table134566[[#This Row],[Subtitle5]]</f>
        <v>Respuestas a las oraciones de los fieles, Modelo I, II, III, IV</v>
      </c>
      <c r="AP13" t="str">
        <f>Table1[[#Headers],[CANTO]]</f>
        <v>CANTO</v>
      </c>
      <c r="AQ13" t="str">
        <f>Table134566[[#This Row],[CANTO]]</f>
        <v>ACLAMACIONES A LA ORACIÓN DE LOS FIELES</v>
      </c>
      <c r="AR13" t="str">
        <f>_xlfn.CONCAT(Table134566[[#This Row],[Category]:[Entrada]])</f>
        <v>category: "LITÚRGICOS", moments: ["Laudes/Visperas", "Final", "Antiguo Testamento</v>
      </c>
    </row>
    <row r="14" spans="1:44" x14ac:dyDescent="0.25">
      <c r="A14" t="str" cm="1">
        <f t="array" ref="A1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aclamadalsenor</v>
      </c>
      <c r="B14">
        <v>9</v>
      </c>
      <c r="C14" t="s">
        <v>297</v>
      </c>
      <c r="D14">
        <v>11</v>
      </c>
      <c r="E14" t="s">
        <v>298</v>
      </c>
      <c r="F14" t="s">
        <v>299</v>
      </c>
      <c r="G14" t="s">
        <v>300</v>
      </c>
      <c r="H14" t="s">
        <v>334</v>
      </c>
      <c r="I14" t="s">
        <v>302</v>
      </c>
      <c r="J14" t="s">
        <v>303</v>
      </c>
      <c r="K14" t="s">
        <v>300</v>
      </c>
      <c r="L14" t="s">
        <v>335</v>
      </c>
      <c r="M14" t="s">
        <v>305</v>
      </c>
      <c r="N14" t="s">
        <v>306</v>
      </c>
      <c r="O14" t="s">
        <v>300</v>
      </c>
      <c r="P14" t="s">
        <v>1089</v>
      </c>
      <c r="Q14" t="s">
        <v>300</v>
      </c>
      <c r="R14" t="s">
        <v>307</v>
      </c>
      <c r="S14" t="s">
        <v>300</v>
      </c>
      <c r="T14" t="s">
        <v>282</v>
      </c>
      <c r="AE14" t="s">
        <v>310</v>
      </c>
      <c r="AF14" s="22" t="str" cm="1">
        <f t="array" ref="AF14">_xlfn.LET(
    _xlpm.texto_limpio, _xlfn.REDUCE(
        LOWER(Table134566[[#This Row],[Titulo]]),
        {"á";"é";"í";"ó";"ú";"ñ";",";" "},
        _xlfn.LAMBDA(_xlpm.acum,_xlpm.caracter, SUBSTITUTE(_xlpm.acum, _xlpm.caracter, CHOOSE(MATCH(_xlpm.caracter, {"á";"é";"í";"ó";"ú";"ñ";",";" "}, 0), "a","e","i","o","u","n","","")))
    ),
    _xlfn.CONCAT("/cantos/resucito/", AI14, "/", _xlpm.texto_limpio, ".html")
)</f>
        <v>/cantos/resucito/a/aclamadalsenor.html</v>
      </c>
      <c r="AG14" s="22" t="str" cm="1">
        <f t="array" ref="AG14">_xlfn.LET(
    _xlpm.texto_limpio, _xlfn.REDUCE(
        LOWER(Table134566[[#This Row],[Titulo]]),
        {"á";"é";"í";"ó";"ú";"ñ";",";" "},
        _xlfn.LAMBDA(_xlpm.acum,_xlpm.caracter, SUBSTITUTE(_xlpm.acum, _xlpm.caracter, CHOOSE(MATCH(_xlpm.caracter, {"á";"é";"í";"ó";"ú";"ñ";",";" "}, 0), "a","e","i","o","u","n","","")))
    ),
    _xlfn.CONCAT("/cantos/resucito/", AI14, "/", _xlpm.texto_limpio, ".html")
)</f>
        <v>/cantos/resucito/a/aclamadalsenor.html</v>
      </c>
      <c r="AH14" t="s">
        <v>311</v>
      </c>
      <c r="AI14" t="str">
        <f>LOWER(LEFT(Table134566[[#This Row],[Titulo]],1))</f>
        <v>a</v>
      </c>
      <c r="AJ14" t="str">
        <f>LOWER(LEFT(Table134566[[#This Row],[Categoria]],1))</f>
        <v>p</v>
      </c>
      <c r="AK14" t="str">
        <f>_xlfn.CONCAT(Table134566[[#This Row],[ID]:[c021]])</f>
        <v>{id:11,title: "Aclamad al Señor", subtitle: "Salmo 100 (99)", category: "PRECATECUMENADO", moments: ["Pascua"], url: "/cantos/resucito/a/aclamadalsenor.html/cantos/resucito/a/aclamadalsenor.html"},</v>
      </c>
      <c r="AL14" t="str">
        <f>UPPER(Table134566[[#This Row],[Titulo]])</f>
        <v>ACLAMAD AL SEÑOR</v>
      </c>
      <c r="AM14" t="str">
        <f>LOWER(SUBSTITUTE(Table134566[[#This Row],[CANTO]], " ", ""))</f>
        <v>aclamadalseñor</v>
      </c>
      <c r="AN14" t="str">
        <f>Table134566[[#This Row],[Subtitle5]]</f>
        <v>Salmo 100 (99)</v>
      </c>
      <c r="AP14" t="str">
        <f>Table1[[#Headers],[CANTO]]</f>
        <v>CANTO</v>
      </c>
      <c r="AQ14" t="str">
        <f>Table134566[[#This Row],[CANTO]]</f>
        <v>ACLAMAD AL SEÑOR</v>
      </c>
      <c r="AR14" t="str">
        <f>_xlfn.CONCAT(Table134566[[#This Row],[Category]:[Entrada]])</f>
        <v>category: "PRECATECUMENADO", moments: ["Pascua</v>
      </c>
    </row>
    <row r="15" spans="1:44" x14ac:dyDescent="0.25">
      <c r="A15" t="str" cm="1">
        <f t="array" ref="A1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B15">
        <v>238</v>
      </c>
      <c r="C15" t="s">
        <v>297</v>
      </c>
      <c r="D15">
        <v>12</v>
      </c>
      <c r="E15" t="s">
        <v>298</v>
      </c>
      <c r="F15" t="s">
        <v>299</v>
      </c>
      <c r="G15" t="s">
        <v>300</v>
      </c>
      <c r="H15" t="s">
        <v>336</v>
      </c>
      <c r="I15" t="s">
        <v>302</v>
      </c>
      <c r="J15" t="s">
        <v>303</v>
      </c>
      <c r="K15" t="s">
        <v>300</v>
      </c>
      <c r="L15" t="s">
        <v>337</v>
      </c>
      <c r="M15" t="s">
        <v>305</v>
      </c>
      <c r="N15" t="s">
        <v>306</v>
      </c>
      <c r="O15" t="s">
        <v>300</v>
      </c>
      <c r="P15" s="4" t="s">
        <v>1092</v>
      </c>
      <c r="Q15" t="s">
        <v>300</v>
      </c>
      <c r="R15" t="s">
        <v>307</v>
      </c>
      <c r="S15" t="s">
        <v>300</v>
      </c>
      <c r="T15" t="s">
        <v>320</v>
      </c>
      <c r="U15" t="s">
        <v>308</v>
      </c>
      <c r="V15" t="s">
        <v>309</v>
      </c>
      <c r="W15" t="s">
        <v>308</v>
      </c>
      <c r="X15" t="s">
        <v>321</v>
      </c>
      <c r="AE15" t="s">
        <v>310</v>
      </c>
      <c r="AF15" s="22" t="str" cm="1">
        <f t="array" ref="AF15">_xlfn.LET(
    _xlpm.texto_limpio, _xlfn.REDUCE(
        LOWER(Table134566[[#This Row],[Titulo]]),
        {"á";"é";"í";"ó";"ú";"ñ";",";" "},
        _xlfn.LAMBDA(_xlpm.acum,_xlpm.caracter, SUBSTITUTE(_xlpm.acum, _xlpm.caracter, CHOOSE(MATCH(_xlpm.caracter, {"á";"é";"í";"ó";"ú";"ñ";",";" "}, 0), "a","e","i","o","u","n","","")))
    ),
    _xlfn.CONCAT("/cantos/resucito/", AI15, "/", _xlpm.texto_limpio, ".html")
)</f>
        <v>/cantos/resucito/a/adondeteescondisteamado.html</v>
      </c>
      <c r="AG15" s="22" t="str" cm="1">
        <f t="array" ref="AG15">_xlfn.LET(
    _xlpm.texto_limpio, _xlfn.REDUCE(
        LOWER(Table134566[[#This Row],[Titulo]]),
        {"á";"é";"í";"ó";"ú";"ñ";",";" "},
        _xlfn.LAMBDA(_xlpm.acum,_xlpm.caracter, SUBSTITUTE(_xlpm.acum, _xlpm.caracter, CHOOSE(MATCH(_xlpm.caracter, {"á";"é";"í";"ó";"ú";"ñ";",";" "}, 0), "a","e","i","o","u","n","","")))
    ),
    _xlfn.CONCAT("/cantos/resucito/", AI15, "/", _xlpm.texto_limpio, ".html")
)</f>
        <v>/cantos/resucito/a/adondeteescondisteamado.html</v>
      </c>
      <c r="AH15" t="s">
        <v>311</v>
      </c>
      <c r="AI15" t="str">
        <f>LOWER(LEFT(Table134566[[#This Row],[Titulo]],1))</f>
        <v>a</v>
      </c>
      <c r="AJ15" t="str">
        <f>LOWER(LEFT(Table134566[[#This Row],[Categoria]],1))</f>
        <v>e</v>
      </c>
      <c r="AK15" t="str">
        <f>_xlfn.CONCAT(Table134566[[#This Row],[ID]:[c021]])</f>
        <v>{id:12,title: "Adónde te escondiste, Amado", subtitle: "Cántico espiritual (San Juan de la Cruz) ", category: "ELECCIÓN", moments: ["Cuaresma", "Laudes/Visperas", "Antiguo Testamento"], url: "/cantos/resucito/a/adondeteescondisteamado.html/cantos/resucito/a/adondeteescondisteamado.html"},</v>
      </c>
      <c r="AL15" t="str">
        <f>UPPER(Table134566[[#This Row],[Titulo]])</f>
        <v>ADÓNDE TE ESCONDISTE, AMADO</v>
      </c>
      <c r="AM15" t="str">
        <f>LOWER(SUBSTITUTE(Table134566[[#This Row],[CANTO]], " ", ""))</f>
        <v>adóndeteescondiste,amado</v>
      </c>
      <c r="AN15" t="str">
        <f>Table134566[[#This Row],[Subtitle5]]</f>
        <v xml:space="preserve">Cántico espiritual (San Juan de la Cruz) </v>
      </c>
      <c r="AP15" t="str">
        <f>Table1[[#Headers],[CANTO]]</f>
        <v>CANTO</v>
      </c>
      <c r="AQ15" t="str">
        <f>Table134566[[#This Row],[CANTO]]</f>
        <v>ADÓNDE TE ESCONDISTE, AMADO</v>
      </c>
      <c r="AR15" t="str">
        <f>_xlfn.CONCAT(Table134566[[#This Row],[Category]:[Entrada]])</f>
        <v>category: "ELECCIÓN", moments: ["Cuaresma", "Laudes/Visperas", "Antiguo Testamento</v>
      </c>
    </row>
    <row r="16" spans="1:44" x14ac:dyDescent="0.25">
      <c r="A16" t="str" cm="1">
        <f t="array" ref="A1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aldespertar</v>
      </c>
      <c r="B16">
        <v>10</v>
      </c>
      <c r="C16" t="s">
        <v>297</v>
      </c>
      <c r="D16">
        <v>13</v>
      </c>
      <c r="E16" t="s">
        <v>298</v>
      </c>
      <c r="F16" t="s">
        <v>299</v>
      </c>
      <c r="G16" t="s">
        <v>300</v>
      </c>
      <c r="H16" t="s">
        <v>338</v>
      </c>
      <c r="I16" t="s">
        <v>302</v>
      </c>
      <c r="J16" t="s">
        <v>303</v>
      </c>
      <c r="K16" t="s">
        <v>300</v>
      </c>
      <c r="L16" t="s">
        <v>339</v>
      </c>
      <c r="M16" t="s">
        <v>305</v>
      </c>
      <c r="N16" t="s">
        <v>306</v>
      </c>
      <c r="O16" t="s">
        <v>300</v>
      </c>
      <c r="P16" t="s">
        <v>1089</v>
      </c>
      <c r="Q16" t="s">
        <v>300</v>
      </c>
      <c r="R16" t="s">
        <v>307</v>
      </c>
      <c r="S16" t="s">
        <v>300</v>
      </c>
      <c r="T16" t="s">
        <v>309</v>
      </c>
      <c r="U16" t="s">
        <v>308</v>
      </c>
      <c r="V16" t="s">
        <v>321</v>
      </c>
      <c r="AE16" t="s">
        <v>310</v>
      </c>
      <c r="AF16" s="22" t="str" cm="1">
        <f t="array" ref="AF16">_xlfn.LET(
    _xlpm.texto_limpio, _xlfn.REDUCE(
        LOWER(Table134566[[#This Row],[Titulo]]),
        {"á";"é";"í";"ó";"ú";"ñ";",";" "},
        _xlfn.LAMBDA(_xlpm.acum,_xlpm.caracter, SUBSTITUTE(_xlpm.acum, _xlpm.caracter, CHOOSE(MATCH(_xlpm.caracter, {"á";"é";"í";"ó";"ú";"ñ";",";" "}, 0), "a","e","i","o","u","n","","")))
    ),
    _xlfn.CONCAT("/cantos/resucito/", AI16, "/", _xlpm.texto_limpio, ".html")
)</f>
        <v>/cantos/resucito/a/aldespertar.html</v>
      </c>
      <c r="AG16" s="22" t="str" cm="1">
        <f t="array" ref="AG16">_xlfn.LET(
    _xlpm.texto_limpio, _xlfn.REDUCE(
        LOWER(Table134566[[#This Row],[Titulo]]),
        {"á";"é";"í";"ó";"ú";"ñ";",";" "},
        _xlfn.LAMBDA(_xlpm.acum,_xlpm.caracter, SUBSTITUTE(_xlpm.acum, _xlpm.caracter, CHOOSE(MATCH(_xlpm.caracter, {"á";"é";"í";"ó";"ú";"ñ";",";" "}, 0), "a","e","i","o","u","n","","")))
    ),
    _xlfn.CONCAT("/cantos/resucito/", AI16, "/", _xlpm.texto_limpio, ".html")
)</f>
        <v>/cantos/resucito/a/aldespertar.html</v>
      </c>
      <c r="AH16" t="s">
        <v>311</v>
      </c>
      <c r="AI16" t="str">
        <f>LOWER(LEFT(Table134566[[#This Row],[Titulo]],1))</f>
        <v>a</v>
      </c>
      <c r="AJ16" t="str">
        <f>LOWER(LEFT(Table134566[[#This Row],[Categoria]],1))</f>
        <v>p</v>
      </c>
      <c r="AK16" t="str">
        <f>_xlfn.CONCAT(Table134566[[#This Row],[ID]:[c021]])</f>
        <v>{id:13,title: "Al despertar", subtitle: "Salmo 17 (16) ", category: "PRECATECUMENADO", moments: ["Laudes/Visperas", "Antiguo Testamento"], url: "/cantos/resucito/a/aldespertar.html/cantos/resucito/a/aldespertar.html"},</v>
      </c>
      <c r="AL16" t="str">
        <f>UPPER(Table134566[[#This Row],[Titulo]])</f>
        <v>AL DESPERTAR</v>
      </c>
      <c r="AM16" t="str">
        <f>LOWER(SUBSTITUTE(Table134566[[#This Row],[CANTO]], " ", ""))</f>
        <v>aldespertar</v>
      </c>
      <c r="AN16" t="str">
        <f>Table134566[[#This Row],[Subtitle5]]</f>
        <v xml:space="preserve">Salmo 17 (16) </v>
      </c>
      <c r="AP16" t="str">
        <f>Table1[[#Headers],[CANTO]]</f>
        <v>CANTO</v>
      </c>
      <c r="AQ16" t="str">
        <f>Table134566[[#This Row],[CANTO]]</f>
        <v>AL DESPERTAR</v>
      </c>
      <c r="AR16" t="str">
        <f>_xlfn.CONCAT(Table134566[[#This Row],[Category]:[Entrada]])</f>
        <v>category: "PRECATECUMENADO", moments: ["Laudes/Visperas", "Antiguo Testamento</v>
      </c>
    </row>
    <row r="17" spans="1:44" x14ac:dyDescent="0.25">
      <c r="A17" t="str" cm="1">
        <f t="array" ref="A1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B17">
        <v>11</v>
      </c>
      <c r="C17" t="s">
        <v>297</v>
      </c>
      <c r="D17">
        <v>14</v>
      </c>
      <c r="E17" t="s">
        <v>298</v>
      </c>
      <c r="F17" t="s">
        <v>299</v>
      </c>
      <c r="G17" t="s">
        <v>300</v>
      </c>
      <c r="H17" t="s">
        <v>340</v>
      </c>
      <c r="I17" t="s">
        <v>302</v>
      </c>
      <c r="J17" t="s">
        <v>303</v>
      </c>
      <c r="K17" t="s">
        <v>300</v>
      </c>
      <c r="L17" t="s">
        <v>341</v>
      </c>
      <c r="M17" t="s">
        <v>305</v>
      </c>
      <c r="N17" t="s">
        <v>306</v>
      </c>
      <c r="O17" t="s">
        <v>300</v>
      </c>
      <c r="P17" t="s">
        <v>1089</v>
      </c>
      <c r="Q17" t="s">
        <v>300</v>
      </c>
      <c r="R17" t="s">
        <v>307</v>
      </c>
      <c r="S17" t="s">
        <v>300</v>
      </c>
      <c r="T17" t="s">
        <v>342</v>
      </c>
      <c r="U17" t="s">
        <v>308</v>
      </c>
      <c r="V17" t="s">
        <v>288</v>
      </c>
      <c r="AE17" t="s">
        <v>310</v>
      </c>
      <c r="AF17" s="22" t="str" cm="1">
        <f t="array" ref="AF17">_xlfn.LET(
    _xlpm.texto_limpio, _xlfn.REDUCE(
        LOWER(Table134566[[#This Row],[Titulo]]),
        {"á";"é";"í";"ó";"ú";"ñ";",";" "},
        _xlfn.LAMBDA(_xlpm.acum,_xlpm.caracter, SUBSTITUTE(_xlpm.acum, _xlpm.caracter, CHOOSE(MATCH(_xlpm.caracter, {"á";"é";"í";"ó";"ú";"ñ";",";" "}, 0), "a","e","i","o","u","n","","")))
    ),
    _xlfn.CONCAT("/cantos/resucito/", AI17, "/", _xlpm.texto_limpio, ".html")
)</f>
        <v>/cantos/resucito/a/alabadalsenorenelcielo.html</v>
      </c>
      <c r="AG17" s="22" t="str" cm="1">
        <f t="array" ref="AG17">_xlfn.LET(
    _xlpm.texto_limpio, _xlfn.REDUCE(
        LOWER(Table134566[[#This Row],[Titulo]]),
        {"á";"é";"í";"ó";"ú";"ñ";",";" "},
        _xlfn.LAMBDA(_xlpm.acum,_xlpm.caracter, SUBSTITUTE(_xlpm.acum, _xlpm.caracter, CHOOSE(MATCH(_xlpm.caracter, {"á";"é";"í";"ó";"ú";"ñ";",";" "}, 0), "a","e","i","o","u","n","","")))
    ),
    _xlfn.CONCAT("/cantos/resucito/", AI17, "/", _xlpm.texto_limpio, ".html")
)</f>
        <v>/cantos/resucito/a/alabadalsenorenelcielo.html</v>
      </c>
      <c r="AH17" t="s">
        <v>311</v>
      </c>
      <c r="AI17" t="str">
        <f>LOWER(LEFT(Table134566[[#This Row],[Titulo]],1))</f>
        <v>a</v>
      </c>
      <c r="AJ17" t="str">
        <f>LOWER(LEFT(Table134566[[#This Row],[Categoria]],1))</f>
        <v>p</v>
      </c>
      <c r="AK17" t="str">
        <f>_xlfn.CONCAT(Table134566[[#This Row],[ID]:[c021]])</f>
        <v>{id:14,title: "Alabad al Señor en el cielo", subtitle: "Salmo 148 ", category: "PRECATECUMENADO", moments: ["Navidad", "Niños"], url: "/cantos/resucito/a/alabadalsenorenelcielo.html/cantos/resucito/a/alabadalsenorenelcielo.html"},</v>
      </c>
      <c r="AL17" t="str">
        <f>UPPER(Table134566[[#This Row],[Titulo]])</f>
        <v>ALABAD AL SEÑOR EN EL CIELO</v>
      </c>
      <c r="AM17" t="str">
        <f>LOWER(SUBSTITUTE(Table134566[[#This Row],[CANTO]], " ", ""))</f>
        <v>alabadalseñorenelcielo</v>
      </c>
      <c r="AN17" t="str">
        <f>Table134566[[#This Row],[Subtitle5]]</f>
        <v xml:space="preserve">Salmo 148 </v>
      </c>
      <c r="AP17" t="str">
        <f>Table1[[#Headers],[CANTO]]</f>
        <v>CANTO</v>
      </c>
      <c r="AQ17" t="str">
        <f>Table134566[[#This Row],[CANTO]]</f>
        <v>ALABAD AL SEÑOR EN EL CIELO</v>
      </c>
      <c r="AR17" t="str">
        <f>_xlfn.CONCAT(Table134566[[#This Row],[Category]:[Entrada]])</f>
        <v>category: "PRECATECUMENADO", moments: ["Navidad", "Niños</v>
      </c>
    </row>
    <row r="18" spans="1:44" x14ac:dyDescent="0.25">
      <c r="A18" t="str" cm="1">
        <f t="array" ref="A1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B18">
        <v>12</v>
      </c>
      <c r="C18" t="s">
        <v>297</v>
      </c>
      <c r="D18">
        <v>15</v>
      </c>
      <c r="E18" t="s">
        <v>298</v>
      </c>
      <c r="F18" t="s">
        <v>299</v>
      </c>
      <c r="G18" t="s">
        <v>300</v>
      </c>
      <c r="H18" t="s">
        <v>343</v>
      </c>
      <c r="I18" t="s">
        <v>302</v>
      </c>
      <c r="J18" t="s">
        <v>303</v>
      </c>
      <c r="K18" t="s">
        <v>300</v>
      </c>
      <c r="L18" t="s">
        <v>124</v>
      </c>
      <c r="M18" t="s">
        <v>305</v>
      </c>
      <c r="N18" t="s">
        <v>306</v>
      </c>
      <c r="O18" t="s">
        <v>300</v>
      </c>
      <c r="P18" t="s">
        <v>1089</v>
      </c>
      <c r="Q18" t="s">
        <v>300</v>
      </c>
      <c r="R18" t="s">
        <v>307</v>
      </c>
      <c r="S18" t="s">
        <v>300</v>
      </c>
      <c r="T18" t="s">
        <v>344</v>
      </c>
      <c r="U18" t="s">
        <v>308</v>
      </c>
      <c r="V18" t="s">
        <v>342</v>
      </c>
      <c r="W18" t="s">
        <v>308</v>
      </c>
      <c r="X18" t="s">
        <v>345</v>
      </c>
      <c r="AE18" t="s">
        <v>310</v>
      </c>
      <c r="AF18" s="22" t="str" cm="1">
        <f t="array" ref="AF18">_xlfn.LET(
    _xlpm.texto_limpio, _xlfn.REDUCE(
        LOWER(Table134566[[#This Row],[Titulo]]),
        {"á";"é";"í";"ó";"ú";"ñ";",";" "},
        _xlfn.LAMBDA(_xlpm.acum,_xlpm.caracter, SUBSTITUTE(_xlpm.acum, _xlpm.caracter, CHOOSE(MATCH(_xlpm.caracter, {"á";"é";"í";"ó";"ú";"ñ";",";" "}, 0), "a","e","i","o","u","n","","")))
    ),
    _xlfn.CONCAT("/cantos/resucito/", AI18, "/", _xlpm.texto_limpio, ".html")
)</f>
        <v>/cantos/resucito/a/alegriahanacidoelsalvador.html</v>
      </c>
      <c r="AG18" s="22" t="str" cm="1">
        <f t="array" ref="AG18">_xlfn.LET(
    _xlpm.texto_limpio, _xlfn.REDUCE(
        LOWER(Table134566[[#This Row],[Titulo]]),
        {"á";"é";"í";"ó";"ú";"ñ";",";" "},
        _xlfn.LAMBDA(_xlpm.acum,_xlpm.caracter, SUBSTITUTE(_xlpm.acum, _xlpm.caracter, CHOOSE(MATCH(_xlpm.caracter, {"á";"é";"í";"ó";"ú";"ñ";",";" "}, 0), "a","e","i","o","u","n","","")))
    ),
    _xlfn.CONCAT("/cantos/resucito/", AI18, "/", _xlpm.texto_limpio, ".html")
)</f>
        <v>/cantos/resucito/a/alegriahanacidoelsalvador.html</v>
      </c>
      <c r="AH18" t="s">
        <v>311</v>
      </c>
      <c r="AI18" t="str">
        <f>LOWER(LEFT(Table134566[[#This Row],[Titulo]],1))</f>
        <v>a</v>
      </c>
      <c r="AJ18" t="str">
        <f>LOWER(LEFT(Table134566[[#This Row],[Categoria]],1))</f>
        <v>p</v>
      </c>
      <c r="AK18" t="str">
        <f>_xlfn.CONCAT(Table134566[[#This Row],[ID]:[c021]])</f>
        <v>{id:15,title: "Alegría, ha nacido el salvador", subtitle: "Villancico (Kiko Argüello)", category: "PRECATECUMENADO", moments: ["Adviento", "Navidad", "Ordinario"], url: "/cantos/resucito/a/alegriahanacidoelsalvador.html/cantos/resucito/a/alegriahanacidoelsalvador.html"},</v>
      </c>
      <c r="AL18" t="str">
        <f>UPPER(Table134566[[#This Row],[Titulo]])</f>
        <v>ALEGRÍA, HA NACIDO EL SALVADOR</v>
      </c>
      <c r="AM18" t="str">
        <f>LOWER(SUBSTITUTE(Table134566[[#This Row],[CANTO]], " ", ""))</f>
        <v>alegría,hanacidoelsalvador</v>
      </c>
      <c r="AN18" t="str">
        <f>Table134566[[#This Row],[Subtitle5]]</f>
        <v>Villancico (Kiko Argüello)</v>
      </c>
      <c r="AP18" t="str">
        <f>Table1[[#Headers],[CANTO]]</f>
        <v>CANTO</v>
      </c>
      <c r="AQ18" t="str">
        <f>Table134566[[#This Row],[CANTO]]</f>
        <v>ALEGRÍA, HA NACIDO EL SALVADOR</v>
      </c>
      <c r="AR18" t="str">
        <f>_xlfn.CONCAT(Table134566[[#This Row],[Category]:[Entrada]])</f>
        <v>category: "PRECATECUMENADO", moments: ["Adviento", "Navidad", "Ordinario</v>
      </c>
    </row>
    <row r="19" spans="1:44" x14ac:dyDescent="0.25">
      <c r="A19" t="str" cm="1">
        <f t="array" ref="A1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B19">
        <v>180</v>
      </c>
      <c r="C19" t="s">
        <v>297</v>
      </c>
      <c r="D19">
        <v>16</v>
      </c>
      <c r="E19" t="s">
        <v>298</v>
      </c>
      <c r="F19" t="s">
        <v>299</v>
      </c>
      <c r="G19" t="s">
        <v>300</v>
      </c>
      <c r="H19" t="s">
        <v>346</v>
      </c>
      <c r="I19" t="s">
        <v>302</v>
      </c>
      <c r="J19" t="s">
        <v>303</v>
      </c>
      <c r="K19" t="s">
        <v>300</v>
      </c>
      <c r="L19" t="s">
        <v>347</v>
      </c>
      <c r="M19" t="s">
        <v>305</v>
      </c>
      <c r="N19" t="s">
        <v>306</v>
      </c>
      <c r="O19" t="s">
        <v>300</v>
      </c>
      <c r="P19" s="7" t="s">
        <v>1093</v>
      </c>
      <c r="Q19" t="s">
        <v>300</v>
      </c>
      <c r="R19" t="s">
        <v>307</v>
      </c>
      <c r="S19" t="s">
        <v>300</v>
      </c>
      <c r="T19" t="s">
        <v>282</v>
      </c>
      <c r="AE19" t="s">
        <v>310</v>
      </c>
      <c r="AF19" s="22" t="str" cm="1">
        <f t="array" ref="AF19">_xlfn.LET(
    _xlpm.texto_limpio, _xlfn.REDUCE(
        LOWER(Table134566[[#This Row],[Titulo]]),
        {"á";"é";"í";"ó";"ú";"ñ";",";" "},
        _xlfn.LAMBDA(_xlpm.acum,_xlpm.caracter, SUBSTITUTE(_xlpm.acum, _xlpm.caracter, CHOOSE(MATCH(_xlpm.caracter, {"á";"é";"í";"ó";"ú";"ñ";",";" "}, 0), "a","e","i","o","u","n","","")))
    ),
    _xlfn.CONCAT("/cantos/resucito/", AI19, "/", _xlpm.texto_limpio, ".html")
)</f>
        <v>/cantos/resucito/a/aleluyainterleccional.html</v>
      </c>
      <c r="AG19" s="22" t="str" cm="1">
        <f t="array" ref="AG19">_xlfn.LET(
    _xlpm.texto_limpio, _xlfn.REDUCE(
        LOWER(Table134566[[#This Row],[Titulo]]),
        {"á";"é";"í";"ó";"ú";"ñ";",";" "},
        _xlfn.LAMBDA(_xlpm.acum,_xlpm.caracter, SUBSTITUTE(_xlpm.acum, _xlpm.caracter, CHOOSE(MATCH(_xlpm.caracter, {"á";"é";"í";"ó";"ú";"ñ";",";" "}, 0), "a","e","i","o","u","n","","")))
    ),
    _xlfn.CONCAT("/cantos/resucito/", AI19, "/", _xlpm.texto_limpio, ".html")
)</f>
        <v>/cantos/resucito/a/aleluyainterleccional.html</v>
      </c>
      <c r="AH19" t="s">
        <v>311</v>
      </c>
      <c r="AI19" t="str">
        <f>LOWER(LEFT(Table134566[[#This Row],[Titulo]],1))</f>
        <v>a</v>
      </c>
      <c r="AJ19" t="str">
        <f>LOWER(LEFT(Table134566[[#This Row],[Categoria]],1))</f>
        <v>l</v>
      </c>
      <c r="AK19" t="str">
        <f>_xlfn.CONCAT(Table134566[[#This Row],[ID]:[c021]])</f>
        <v>{id:16,title: "Aleluya interleccional", subtitle: "Modelo I, II, III", category: "LITÚRGICOS", moments: ["Pascua"], url: "/cantos/resucito/a/aleluyainterleccional.html/cantos/resucito/a/aleluyainterleccional.html"},</v>
      </c>
      <c r="AL19" t="str">
        <f>UPPER(Table134566[[#This Row],[Titulo]])</f>
        <v>ALELUYA INTERLECCIONAL</v>
      </c>
      <c r="AM19" t="str">
        <f>LOWER(SUBSTITUTE(Table134566[[#This Row],[CANTO]], " ", ""))</f>
        <v>aleluyainterleccional</v>
      </c>
      <c r="AN19" t="str">
        <f>Table134566[[#This Row],[Subtitle5]]</f>
        <v>Modelo I, II, III</v>
      </c>
      <c r="AP19" t="str">
        <f>Table1[[#Headers],[CANTO]]</f>
        <v>CANTO</v>
      </c>
      <c r="AQ19" t="str">
        <f>Table134566[[#This Row],[CANTO]]</f>
        <v>ALELUYA INTERLECCIONAL</v>
      </c>
      <c r="AR19" t="str">
        <f>_xlfn.CONCAT(Table134566[[#This Row],[Category]:[Entrada]])</f>
        <v>category: "LITÚRGICOS", moments: ["Pascua</v>
      </c>
    </row>
    <row r="20" spans="1:44" x14ac:dyDescent="0.25">
      <c r="A20" t="str" cm="1">
        <f t="array" ref="A2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aleluyapascual</v>
      </c>
      <c r="B20">
        <v>181</v>
      </c>
      <c r="C20" t="s">
        <v>297</v>
      </c>
      <c r="D20">
        <v>17</v>
      </c>
      <c r="E20" t="s">
        <v>298</v>
      </c>
      <c r="F20" t="s">
        <v>299</v>
      </c>
      <c r="G20" t="s">
        <v>300</v>
      </c>
      <c r="H20" t="s">
        <v>2165</v>
      </c>
      <c r="I20" t="s">
        <v>302</v>
      </c>
      <c r="J20" t="s">
        <v>303</v>
      </c>
      <c r="K20" t="s">
        <v>300</v>
      </c>
      <c r="L20" t="s">
        <v>348</v>
      </c>
      <c r="M20" t="s">
        <v>305</v>
      </c>
      <c r="N20" t="s">
        <v>306</v>
      </c>
      <c r="O20" t="s">
        <v>300</v>
      </c>
      <c r="P20" s="7" t="s">
        <v>1093</v>
      </c>
      <c r="Q20" t="s">
        <v>300</v>
      </c>
      <c r="R20" t="s">
        <v>307</v>
      </c>
      <c r="S20" t="s">
        <v>300</v>
      </c>
      <c r="T20" t="s">
        <v>282</v>
      </c>
      <c r="U20" t="s">
        <v>308</v>
      </c>
      <c r="V20" t="s">
        <v>309</v>
      </c>
      <c r="W20" t="s">
        <v>308</v>
      </c>
      <c r="X20" t="s">
        <v>314</v>
      </c>
      <c r="Y20" t="s">
        <v>308</v>
      </c>
      <c r="Z20" t="s">
        <v>321</v>
      </c>
      <c r="AE20" t="s">
        <v>310</v>
      </c>
      <c r="AF20" s="22" t="str" cm="1">
        <f t="array" ref="AF20">_xlfn.LET(
    _xlpm.texto_limpio, _xlfn.REDUCE(
        LOWER(Table134566[[#This Row],[Titulo]]),
        {"á";"é";"í";"ó";"ú";"ñ";",";" "},
        _xlfn.LAMBDA(_xlpm.acum,_xlpm.caracter, SUBSTITUTE(_xlpm.acum, _xlpm.caracter, CHOOSE(MATCH(_xlpm.caracter, {"á";"é";"í";"ó";"ú";"ñ";",";" "}, 0), "a","e","i","o","u","n","","")))
    ),
    _xlfn.CONCAT("/cantos/resucito/", AI20, "/", _xlpm.texto_limpio, ".html")
)</f>
        <v>/cantos/resucito/a/aleluyapascual.html</v>
      </c>
      <c r="AG20" s="22" t="str" cm="1">
        <f t="array" ref="AG20">_xlfn.LET(
    _xlpm.texto_limpio, _xlfn.REDUCE(
        LOWER(Table134566[[#This Row],[Titulo]]),
        {"á";"é";"í";"ó";"ú";"ñ";",";" "},
        _xlfn.LAMBDA(_xlpm.acum,_xlpm.caracter, SUBSTITUTE(_xlpm.acum, _xlpm.caracter, CHOOSE(MATCH(_xlpm.caracter, {"á";"é";"í";"ó";"ú";"ñ";",";" "}, 0), "a","e","i","o","u","n","","")))
    ),
    _xlfn.CONCAT("/cantos/resucito/", AI20, "/", _xlpm.texto_limpio, ".html")
)</f>
        <v>/cantos/resucito/a/aleluyapascual.html</v>
      </c>
      <c r="AH20" t="s">
        <v>311</v>
      </c>
      <c r="AI20" t="str">
        <f>LOWER(LEFT(Table134566[[#This Row],[Titulo]],1))</f>
        <v>a</v>
      </c>
      <c r="AJ20" t="str">
        <f>LOWER(LEFT(Table134566[[#This Row],[Categoria]],1))</f>
        <v>l</v>
      </c>
      <c r="AK20" t="str">
        <f>_xlfn.CONCAT(Table134566[[#This Row],[ID]:[c021]])</f>
        <v>{id:17,title: "Aleluya Pascual", subtitle: "Apropiado para el tiempo Pascual", category: "LITÚRGICOS", moments: ["Pascua", "Laudes/Visperas", "Final", "Antiguo Testamento"], url: "/cantos/resucito/a/aleluyapascual.html/cantos/resucito/a/aleluyapascual.html"},</v>
      </c>
      <c r="AL20" t="str">
        <f>UPPER(Table134566[[#This Row],[Titulo]])</f>
        <v>ALELUYA PASCUAL</v>
      </c>
      <c r="AM20" t="str">
        <f>LOWER(SUBSTITUTE(Table134566[[#This Row],[CANTO]], " ", ""))</f>
        <v>aleluyapascual</v>
      </c>
      <c r="AN20" t="str">
        <f>Table134566[[#This Row],[Subtitle5]]</f>
        <v>Apropiado para el tiempo Pascual</v>
      </c>
      <c r="AP20" t="str">
        <f>Table1[[#Headers],[CANTO]]</f>
        <v>CANTO</v>
      </c>
      <c r="AQ20" t="str">
        <f>Table134566[[#This Row],[CANTO]]</f>
        <v>ALELUYA PASCUAL</v>
      </c>
      <c r="AR20" t="str">
        <f>_xlfn.CONCAT(Table134566[[#This Row],[Category]:[Entrada]])</f>
        <v>category: "LITÚRGICOS", moments: ["Pascua", "Laudes/Visperas", "Final", "Antiguo Testamento</v>
      </c>
    </row>
    <row r="21" spans="1:44" x14ac:dyDescent="0.25">
      <c r="A21" t="str" cm="1">
        <f t="array" ref="A2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B21">
        <v>13</v>
      </c>
      <c r="C21" t="s">
        <v>297</v>
      </c>
      <c r="D21">
        <v>18</v>
      </c>
      <c r="E21" t="s">
        <v>298</v>
      </c>
      <c r="F21" t="s">
        <v>299</v>
      </c>
      <c r="G21" t="s">
        <v>300</v>
      </c>
      <c r="H21" t="s">
        <v>349</v>
      </c>
      <c r="I21" t="s">
        <v>302</v>
      </c>
      <c r="J21" t="s">
        <v>303</v>
      </c>
      <c r="K21" t="s">
        <v>300</v>
      </c>
      <c r="L21" t="s">
        <v>350</v>
      </c>
      <c r="M21" t="s">
        <v>305</v>
      </c>
      <c r="N21" t="s">
        <v>306</v>
      </c>
      <c r="O21" t="s">
        <v>300</v>
      </c>
      <c r="P21" t="s">
        <v>1089</v>
      </c>
      <c r="Q21" t="s">
        <v>300</v>
      </c>
      <c r="R21" t="s">
        <v>307</v>
      </c>
      <c r="S21" t="s">
        <v>300</v>
      </c>
      <c r="T21" t="s">
        <v>282</v>
      </c>
      <c r="U21" t="s">
        <v>308</v>
      </c>
      <c r="V21" t="s">
        <v>288</v>
      </c>
      <c r="W21" t="s">
        <v>308</v>
      </c>
      <c r="X21" t="s">
        <v>351</v>
      </c>
      <c r="Y21" t="s">
        <v>308</v>
      </c>
      <c r="Z21" t="s">
        <v>321</v>
      </c>
      <c r="AE21" t="s">
        <v>310</v>
      </c>
      <c r="AF21" s="22" t="str" cm="1">
        <f t="array" ref="AF21">_xlfn.LET(
    _xlpm.texto_limpio, _xlfn.REDUCE(
        LOWER(Table134566[[#This Row],[Titulo]]),
        {"á";"é";"í";"ó";"ú";"ñ";",";" "},
        _xlfn.LAMBDA(_xlpm.acum,_xlpm.caracter, SUBSTITUTE(_xlpm.acum, _xlpm.caracter, CHOOSE(MATCH(_xlpm.caracter, {"á";"é";"í";"ó";"ú";"ñ";",";" "}, 0), "a","e","i","o","u","n","","")))
    ),
    _xlfn.CONCAT("/cantos/resucito/", AI21, "/", _xlpm.texto_limpio, ".html")
)</f>
        <v>/cantos/resucito/a/aleluyaalabadalsenor.html</v>
      </c>
      <c r="AG21" s="22" t="str" cm="1">
        <f t="array" ref="AG21">_xlfn.LET(
    _xlpm.texto_limpio, _xlfn.REDUCE(
        LOWER(Table134566[[#This Row],[Titulo]]),
        {"á";"é";"í";"ó";"ú";"ñ";",";" "},
        _xlfn.LAMBDA(_xlpm.acum,_xlpm.caracter, SUBSTITUTE(_xlpm.acum, _xlpm.caracter, CHOOSE(MATCH(_xlpm.caracter, {"á";"é";"í";"ó";"ú";"ñ";",";" "}, 0), "a","e","i","o","u","n","","")))
    ),
    _xlfn.CONCAT("/cantos/resucito/", AI21, "/", _xlpm.texto_limpio, ".html")
)</f>
        <v>/cantos/resucito/a/aleluyaalabadalsenor.html</v>
      </c>
      <c r="AH21" t="s">
        <v>311</v>
      </c>
      <c r="AI21" t="str">
        <f>LOWER(LEFT(Table134566[[#This Row],[Titulo]],1))</f>
        <v>a</v>
      </c>
      <c r="AJ21" t="str">
        <f>LOWER(LEFT(Table134566[[#This Row],[Categoria]],1))</f>
        <v>p</v>
      </c>
      <c r="AK21" t="str">
        <f>_xlfn.CONCAT(Table134566[[#This Row],[ID]:[c021]])</f>
        <v>{id:18,title: "Aleluya, alabad al Señor", subtitle: "Salmo 150", category: "PRECATECUMENADO", moments: ["Pascua", "Niños", "Paz", "Antiguo Testamento"], url: "/cantos/resucito/a/aleluyaalabadalsenor.html/cantos/resucito/a/aleluyaalabadalsenor.html"},</v>
      </c>
      <c r="AL21" t="str">
        <f>UPPER(Table134566[[#This Row],[Titulo]])</f>
        <v>ALELUYA, ALABAD AL SEÑOR</v>
      </c>
      <c r="AM21" t="str">
        <f>LOWER(SUBSTITUTE(Table134566[[#This Row],[CANTO]], " ", ""))</f>
        <v>aleluya,alabadalseñor</v>
      </c>
      <c r="AN21" t="str">
        <f>Table134566[[#This Row],[Subtitle5]]</f>
        <v>Salmo 150</v>
      </c>
      <c r="AP21" t="str">
        <f>Table1[[#Headers],[CANTO]]</f>
        <v>CANTO</v>
      </c>
      <c r="AQ21" t="str">
        <f>Table134566[[#This Row],[CANTO]]</f>
        <v>ALELUYA, ALABAD AL SEÑOR</v>
      </c>
      <c r="AR21" t="str">
        <f>_xlfn.CONCAT(Table134566[[#This Row],[Category]:[Entrada]])</f>
        <v>category: "PRECATECUMENADO", moments: ["Pascua", "Niños", "Paz", "Antiguo Testamento</v>
      </c>
    </row>
    <row r="22" spans="1:44" x14ac:dyDescent="0.25">
      <c r="A22" t="str" cm="1">
        <f t="array" ref="A2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B22">
        <v>14</v>
      </c>
      <c r="C22" t="s">
        <v>297</v>
      </c>
      <c r="D22">
        <v>19</v>
      </c>
      <c r="E22" t="s">
        <v>298</v>
      </c>
      <c r="F22" t="s">
        <v>299</v>
      </c>
      <c r="G22" t="s">
        <v>300</v>
      </c>
      <c r="H22" t="s">
        <v>352</v>
      </c>
      <c r="I22" t="s">
        <v>302</v>
      </c>
      <c r="J22" t="s">
        <v>303</v>
      </c>
      <c r="K22" t="s">
        <v>300</v>
      </c>
      <c r="L22" t="s">
        <v>353</v>
      </c>
      <c r="M22" t="s">
        <v>305</v>
      </c>
      <c r="N22" t="s">
        <v>306</v>
      </c>
      <c r="O22" t="s">
        <v>300</v>
      </c>
      <c r="P22" t="s">
        <v>1089</v>
      </c>
      <c r="Q22" t="s">
        <v>300</v>
      </c>
      <c r="R22" t="s">
        <v>307</v>
      </c>
      <c r="S22" t="s">
        <v>300</v>
      </c>
      <c r="T22" t="s">
        <v>309</v>
      </c>
      <c r="U22" t="s">
        <v>308</v>
      </c>
      <c r="V22" t="s">
        <v>313</v>
      </c>
      <c r="W22" t="s">
        <v>308</v>
      </c>
      <c r="X22" t="s">
        <v>315</v>
      </c>
      <c r="AE22" t="s">
        <v>310</v>
      </c>
      <c r="AF22" s="22" t="str" cm="1">
        <f t="array" ref="AF22">_xlfn.LET(
    _xlpm.texto_limpio, _xlfn.REDUCE(
        LOWER(Table134566[[#This Row],[Titulo]]),
        {"á";"é";"í";"ó";"ú";"ñ";",";" "},
        _xlfn.LAMBDA(_xlpm.acum,_xlpm.caracter, SUBSTITUTE(_xlpm.acum, _xlpm.caracter, CHOOSE(MATCH(_xlpm.caracter, {"á";"é";"í";"ó";"ú";"ñ";",";" "}, 0), "a","e","i","o","u","n","","")))
    ),
    _xlfn.CONCAT("/cantos/resucito/", AI22, "/", _xlpm.texto_limpio, ".html")
)</f>
        <v>/cantos/resucito/a/aleluyabendecidalsenor.html</v>
      </c>
      <c r="AG22" s="22" t="str" cm="1">
        <f t="array" ref="AG22">_xlfn.LET(
    _xlpm.texto_limpio, _xlfn.REDUCE(
        LOWER(Table134566[[#This Row],[Titulo]]),
        {"á";"é";"í";"ó";"ú";"ñ";",";" "},
        _xlfn.LAMBDA(_xlpm.acum,_xlpm.caracter, SUBSTITUTE(_xlpm.acum, _xlpm.caracter, CHOOSE(MATCH(_xlpm.caracter, {"á";"é";"í";"ó";"ú";"ñ";",";" "}, 0), "a","e","i","o","u","n","","")))
    ),
    _xlfn.CONCAT("/cantos/resucito/", AI22, "/", _xlpm.texto_limpio, ".html")
)</f>
        <v>/cantos/resucito/a/aleluyabendecidalsenor.html</v>
      </c>
      <c r="AH22" t="s">
        <v>311</v>
      </c>
      <c r="AI22" t="str">
        <f>LOWER(LEFT(Table134566[[#This Row],[Titulo]],1))</f>
        <v>a</v>
      </c>
      <c r="AJ22" t="str">
        <f>LOWER(LEFT(Table134566[[#This Row],[Categoria]],1))</f>
        <v>p</v>
      </c>
      <c r="AK22" t="str">
        <f>_xlfn.CONCAT(Table134566[[#This Row],[ID]:[c021]])</f>
        <v>{id:19,title: "Aleluya, bendecid al Señor", subtitle: "Salmo 1.34 (1.33) - Melodía hebraica", category: "PRECATECUMENADO", moments: ["Laudes/Visperas", "Comunión", "Nuevo Testamento"], url: "/cantos/resucito/a/aleluyabendecidalsenor.html/cantos/resucito/a/aleluyabendecidalsenor.html"},</v>
      </c>
      <c r="AL22" t="str">
        <f>UPPER(Table134566[[#This Row],[Titulo]])</f>
        <v>ALELUYA, BENDECID AL SEÑOR</v>
      </c>
      <c r="AM22" t="str">
        <f>LOWER(SUBSTITUTE(Table134566[[#This Row],[CANTO]], " ", ""))</f>
        <v>aleluya,bendecidalseñor</v>
      </c>
      <c r="AN22" t="str">
        <f>Table134566[[#This Row],[Subtitle5]]</f>
        <v>Salmo 1.34 (1.33) - Melodía hebraica</v>
      </c>
      <c r="AP22" t="str">
        <f>Table1[[#Headers],[CANTO]]</f>
        <v>CANTO</v>
      </c>
      <c r="AQ22" t="str">
        <f>Table134566[[#This Row],[CANTO]]</f>
        <v>ALELUYA, BENDECID AL SEÑOR</v>
      </c>
      <c r="AR22" t="str">
        <f>_xlfn.CONCAT(Table134566[[#This Row],[Category]:[Entrada]])</f>
        <v>category: "PRECATECUMENADO", moments: ["Laudes/Visperas", "Comunión", "Nuevo Testamento</v>
      </c>
    </row>
    <row r="23" spans="1:44" x14ac:dyDescent="0.25">
      <c r="A23" t="str" cm="1">
        <f t="array" ref="A2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B23">
        <v>15</v>
      </c>
      <c r="C23" t="s">
        <v>297</v>
      </c>
      <c r="D23">
        <v>20</v>
      </c>
      <c r="E23" t="s">
        <v>298</v>
      </c>
      <c r="F23" t="s">
        <v>299</v>
      </c>
      <c r="G23" t="s">
        <v>300</v>
      </c>
      <c r="H23" t="s">
        <v>354</v>
      </c>
      <c r="I23" t="s">
        <v>302</v>
      </c>
      <c r="J23" t="s">
        <v>303</v>
      </c>
      <c r="K23" t="s">
        <v>300</v>
      </c>
      <c r="L23" t="s">
        <v>128</v>
      </c>
      <c r="M23" t="s">
        <v>305</v>
      </c>
      <c r="N23" t="s">
        <v>306</v>
      </c>
      <c r="O23" t="s">
        <v>300</v>
      </c>
      <c r="P23" t="s">
        <v>1089</v>
      </c>
      <c r="Q23" t="s">
        <v>300</v>
      </c>
      <c r="R23" t="s">
        <v>307</v>
      </c>
      <c r="S23" t="s">
        <v>300</v>
      </c>
      <c r="T23" t="s">
        <v>292</v>
      </c>
      <c r="U23" t="s">
        <v>308</v>
      </c>
      <c r="V23" t="s">
        <v>321</v>
      </c>
      <c r="AE23" t="s">
        <v>310</v>
      </c>
      <c r="AF23" s="22" t="str" cm="1">
        <f t="array" ref="AF23">_xlfn.LET(
    _xlpm.texto_limpio, _xlfn.REDUCE(
        LOWER(Table134566[[#This Row],[Titulo]]),
        {"á";"é";"í";"ó";"ú";"ñ";",";" "},
        _xlfn.LAMBDA(_xlpm.acum,_xlpm.caracter, SUBSTITUTE(_xlpm.acum, _xlpm.caracter, CHOOSE(MATCH(_xlpm.caracter, {"á";"é";"í";"ó";"ú";"ñ";",";" "}, 0), "a","e","i","o","u","n","","")))
    ),
    _xlfn.CONCAT("/cantos/resucito/", AI23, "/", _xlpm.texto_limpio, ".html")
)</f>
        <v>/cantos/resucito/a/aleluyayallegoelreino.html</v>
      </c>
      <c r="AG23" s="22" t="str" cm="1">
        <f t="array" ref="AG23">_xlfn.LET(
    _xlpm.texto_limpio, _xlfn.REDUCE(
        LOWER(Table134566[[#This Row],[Titulo]]),
        {"á";"é";"í";"ó";"ú";"ñ";",";" "},
        _xlfn.LAMBDA(_xlpm.acum,_xlpm.caracter, SUBSTITUTE(_xlpm.acum, _xlpm.caracter, CHOOSE(MATCH(_xlpm.caracter, {"á";"é";"í";"ó";"ú";"ñ";",";" "}, 0), "a","e","i","o","u","n","","")))
    ),
    _xlfn.CONCAT("/cantos/resucito/", AI23, "/", _xlpm.texto_limpio, ".html")
)</f>
        <v>/cantos/resucito/a/aleluyayallegoelreino.html</v>
      </c>
      <c r="AH23" t="s">
        <v>311</v>
      </c>
      <c r="AI23" t="str">
        <f>LOWER(LEFT(Table134566[[#This Row],[Titulo]],1))</f>
        <v>a</v>
      </c>
      <c r="AJ23" t="str">
        <f>LOWER(LEFT(Table134566[[#This Row],[Categoria]],1))</f>
        <v>p</v>
      </c>
      <c r="AK23" t="str">
        <f>_xlfn.CONCAT(Table134566[[#This Row],[ID]:[c021]])</f>
        <v>{id:20,title: "Aleluya, ya llegó el reino", subtitle: "Apocalipsis 19,6-9", category: "PRECATECUMENADO", moments: ["Entrada", "Antiguo Testamento"], url: "/cantos/resucito/a/aleluyayallegoelreino.html/cantos/resucito/a/aleluyayallegoelreino.html"},</v>
      </c>
      <c r="AL23" t="str">
        <f>UPPER(Table134566[[#This Row],[Titulo]])</f>
        <v>ALELUYA, YA LLEGÓ EL REINO</v>
      </c>
      <c r="AM23" t="str">
        <f>LOWER(SUBSTITUTE(Table134566[[#This Row],[CANTO]], " ", ""))</f>
        <v>aleluya,yallegóelreino</v>
      </c>
      <c r="AN23" t="str">
        <f>Table134566[[#This Row],[Subtitle5]]</f>
        <v>Apocalipsis 19,6-9</v>
      </c>
      <c r="AP23" t="str">
        <f>Table1[[#Headers],[CANTO]]</f>
        <v>CANTO</v>
      </c>
      <c r="AQ23" t="str">
        <f>Table134566[[#This Row],[CANTO]]</f>
        <v>ALELUYA, YA LLEGÓ EL REINO</v>
      </c>
      <c r="AR23" t="str">
        <f>_xlfn.CONCAT(Table134566[[#This Row],[Category]:[Entrada]])</f>
        <v>category: "PRECATECUMENADO", moments: ["Entrada", "Antiguo Testamento</v>
      </c>
    </row>
    <row r="24" spans="1:44" x14ac:dyDescent="0.25">
      <c r="A24" t="str" cm="1">
        <f t="array" ref="A2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alzaospuertas</v>
      </c>
      <c r="B24">
        <v>16</v>
      </c>
      <c r="C24" t="s">
        <v>297</v>
      </c>
      <c r="D24">
        <v>21</v>
      </c>
      <c r="E24" t="s">
        <v>298</v>
      </c>
      <c r="F24" t="s">
        <v>299</v>
      </c>
      <c r="G24" t="s">
        <v>300</v>
      </c>
      <c r="H24" t="s">
        <v>355</v>
      </c>
      <c r="I24" t="s">
        <v>302</v>
      </c>
      <c r="J24" t="s">
        <v>303</v>
      </c>
      <c r="K24" t="s">
        <v>300</v>
      </c>
      <c r="L24" t="s">
        <v>356</v>
      </c>
      <c r="M24" t="s">
        <v>305</v>
      </c>
      <c r="N24" t="s">
        <v>306</v>
      </c>
      <c r="O24" t="s">
        <v>300</v>
      </c>
      <c r="P24" t="s">
        <v>1089</v>
      </c>
      <c r="Q24" t="s">
        <v>300</v>
      </c>
      <c r="R24" t="s">
        <v>307</v>
      </c>
      <c r="S24" t="s">
        <v>300</v>
      </c>
      <c r="T24" t="s">
        <v>292</v>
      </c>
      <c r="U24" t="s">
        <v>308</v>
      </c>
      <c r="V24" t="s">
        <v>315</v>
      </c>
      <c r="AE24" t="s">
        <v>310</v>
      </c>
      <c r="AF24" s="22" t="str" cm="1">
        <f t="array" ref="AF24">_xlfn.LET(
    _xlpm.texto_limpio, _xlfn.REDUCE(
        LOWER(Table134566[[#This Row],[Titulo]]),
        {"á";"é";"í";"ó";"ú";"ñ";",";" "},
        _xlfn.LAMBDA(_xlpm.acum,_xlpm.caracter, SUBSTITUTE(_xlpm.acum, _xlpm.caracter, CHOOSE(MATCH(_xlpm.caracter, {"á";"é";"í";"ó";"ú";"ñ";",";" "}, 0), "a","e","i","o","u","n","","")))
    ),
    _xlfn.CONCAT("/cantos/resucito/", AI24, "/", _xlpm.texto_limpio, ".html")
)</f>
        <v>/cantos/resucito/a/alzaospuertas.html</v>
      </c>
      <c r="AG24" s="22" t="str" cm="1">
        <f t="array" ref="AG24">_xlfn.LET(
    _xlpm.texto_limpio, _xlfn.REDUCE(
        LOWER(Table134566[[#This Row],[Titulo]]),
        {"á";"é";"í";"ó";"ú";"ñ";",";" "},
        _xlfn.LAMBDA(_xlpm.acum,_xlpm.caracter, SUBSTITUTE(_xlpm.acum, _xlpm.caracter, CHOOSE(MATCH(_xlpm.caracter, {"á";"é";"í";"ó";"ú";"ñ";",";" "}, 0), "a","e","i","o","u","n","","")))
    ),
    _xlfn.CONCAT("/cantos/resucito/", AI24, "/", _xlpm.texto_limpio, ".html")
)</f>
        <v>/cantos/resucito/a/alzaospuertas.html</v>
      </c>
      <c r="AH24" t="s">
        <v>311</v>
      </c>
      <c r="AI24" t="str">
        <f>LOWER(LEFT(Table134566[[#This Row],[Titulo]],1))</f>
        <v>a</v>
      </c>
      <c r="AJ24" t="str">
        <f>LOWER(LEFT(Table134566[[#This Row],[Categoria]],1))</f>
        <v>p</v>
      </c>
      <c r="AK24" t="str">
        <f>_xlfn.CONCAT(Table134566[[#This Row],[ID]:[c021]])</f>
        <v>{id:21,title: "Alzaos, puertas", subtitle: "Salmo 24 (23)", category: "PRECATECUMENADO", moments: ["Entrada", "Nuevo Testamento"], url: "/cantos/resucito/a/alzaospuertas.html/cantos/resucito/a/alzaospuertas.html"},</v>
      </c>
      <c r="AL24" t="str">
        <f>UPPER(Table134566[[#This Row],[Titulo]])</f>
        <v>ALZAOS, PUERTAS</v>
      </c>
      <c r="AM24" t="str">
        <f>LOWER(SUBSTITUTE(Table134566[[#This Row],[CANTO]], " ", ""))</f>
        <v>alzaos,puertas</v>
      </c>
      <c r="AN24" t="str">
        <f>Table134566[[#This Row],[Subtitle5]]</f>
        <v>Salmo 24 (23)</v>
      </c>
      <c r="AP24" t="str">
        <f>Table1[[#Headers],[CANTO]]</f>
        <v>CANTO</v>
      </c>
      <c r="AQ24" t="str">
        <f>Table134566[[#This Row],[CANTO]]</f>
        <v>ALZAOS, PUERTAS</v>
      </c>
      <c r="AR24" t="str">
        <f>_xlfn.CONCAT(Table134566[[#This Row],[Category]:[Entrada]])</f>
        <v>category: "PRECATECUMENADO", moments: ["Entrada", "Nuevo Testamento</v>
      </c>
    </row>
    <row r="25" spans="1:44" x14ac:dyDescent="0.25">
      <c r="A25" t="str" cm="1">
        <f t="array" ref="A2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amenamenamen</v>
      </c>
      <c r="B25">
        <v>17</v>
      </c>
      <c r="C25" t="s">
        <v>297</v>
      </c>
      <c r="D25">
        <v>22</v>
      </c>
      <c r="E25" t="s">
        <v>298</v>
      </c>
      <c r="F25" t="s">
        <v>299</v>
      </c>
      <c r="G25" t="s">
        <v>300</v>
      </c>
      <c r="H25" t="s">
        <v>357</v>
      </c>
      <c r="I25" t="s">
        <v>302</v>
      </c>
      <c r="J25" t="s">
        <v>303</v>
      </c>
      <c r="K25" t="s">
        <v>300</v>
      </c>
      <c r="L25" t="s">
        <v>358</v>
      </c>
      <c r="M25" t="s">
        <v>305</v>
      </c>
      <c r="N25" t="s">
        <v>306</v>
      </c>
      <c r="O25" t="s">
        <v>300</v>
      </c>
      <c r="P25" t="s">
        <v>1089</v>
      </c>
      <c r="Q25" t="s">
        <v>300</v>
      </c>
      <c r="R25" t="s">
        <v>307</v>
      </c>
      <c r="S25" t="s">
        <v>300</v>
      </c>
      <c r="T25" t="s">
        <v>320</v>
      </c>
      <c r="U25" t="s">
        <v>308</v>
      </c>
      <c r="V25" t="s">
        <v>309</v>
      </c>
      <c r="W25" t="s">
        <v>308</v>
      </c>
      <c r="X25" t="s">
        <v>321</v>
      </c>
      <c r="Y25" t="s">
        <v>308</v>
      </c>
      <c r="AE25" t="s">
        <v>310</v>
      </c>
      <c r="AF25" s="22" t="str" cm="1">
        <f t="array" ref="AF25">_xlfn.LET(
    _xlpm.texto_limpio, _xlfn.REDUCE(
        LOWER(Table134566[[#This Row],[Titulo]]),
        {"á";"é";"í";"ó";"ú";"ñ";",";" "},
        _xlfn.LAMBDA(_xlpm.acum,_xlpm.caracter, SUBSTITUTE(_xlpm.acum, _xlpm.caracter, CHOOSE(MATCH(_xlpm.caracter, {"á";"é";"í";"ó";"ú";"ñ";",";" "}, 0), "a","e","i","o","u","n","","")))
    ),
    _xlfn.CONCAT("/cantos/resucito/", AI25, "/", _xlpm.texto_limpio, ".html")
)</f>
        <v>/cantos/resucito/a/amenamenamen.html</v>
      </c>
      <c r="AG25" s="22" t="str" cm="1">
        <f t="array" ref="AG25">_xlfn.LET(
    _xlpm.texto_limpio, _xlfn.REDUCE(
        LOWER(Table134566[[#This Row],[Titulo]]),
        {"á";"é";"í";"ó";"ú";"ñ";",";" "},
        _xlfn.LAMBDA(_xlpm.acum,_xlpm.caracter, SUBSTITUTE(_xlpm.acum, _xlpm.caracter, CHOOSE(MATCH(_xlpm.caracter, {"á";"é";"í";"ó";"ú";"ñ";",";" "}, 0), "a","e","i","o","u","n","","")))
    ),
    _xlfn.CONCAT("/cantos/resucito/", AI25, "/", _xlpm.texto_limpio, ".html")
)</f>
        <v>/cantos/resucito/a/amenamenamen.html</v>
      </c>
      <c r="AH25" t="s">
        <v>311</v>
      </c>
      <c r="AI25" t="str">
        <f>LOWER(LEFT(Table134566[[#This Row],[Titulo]],1))</f>
        <v>a</v>
      </c>
      <c r="AJ25" t="str">
        <f>LOWER(LEFT(Table134566[[#This Row],[Categoria]],1))</f>
        <v>p</v>
      </c>
      <c r="AK25" t="str">
        <f>_xlfn.CONCAT(Table134566[[#This Row],[ID]:[c021]])</f>
        <v>{id:22,title: "Amén, amén, amén", subtitle: "Apocalipsis 7,12-14 ", category: "PRECATECUMENADO", moments: ["Cuaresma", "Laudes/Visperas", "Antiguo Testamento", ""], url: "/cantos/resucito/a/amenamenamen.html/cantos/resucito/a/amenamenamen.html"},</v>
      </c>
      <c r="AL25" t="str">
        <f>UPPER(Table134566[[#This Row],[Titulo]])</f>
        <v>AMÉN, AMÉN, AMÉN</v>
      </c>
      <c r="AM25" t="str">
        <f>LOWER(SUBSTITUTE(Table134566[[#This Row],[CANTO]], " ", ""))</f>
        <v>amén,amén,amén</v>
      </c>
      <c r="AN25" t="str">
        <f>Table134566[[#This Row],[Subtitle5]]</f>
        <v xml:space="preserve">Apocalipsis 7,12-14 </v>
      </c>
      <c r="AP25" t="str">
        <f>Table1[[#Headers],[CANTO]]</f>
        <v>CANTO</v>
      </c>
      <c r="AQ25" t="str">
        <f>Table134566[[#This Row],[CANTO]]</f>
        <v>AMÉN, AMÉN, AMÉN</v>
      </c>
      <c r="AR25" t="str">
        <f>_xlfn.CONCAT(Table134566[[#This Row],[Category]:[Entrada]])</f>
        <v>category: "PRECATECUMENADO", moments: ["Cuaresma", "Laudes/Visperas", "Antiguo Testamento", "</v>
      </c>
    </row>
    <row r="26" spans="1:44" x14ac:dyDescent="0.25">
      <c r="A26" t="str" cm="1">
        <f t="array" ref="A2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amoalsenor</v>
      </c>
      <c r="B26">
        <v>18</v>
      </c>
      <c r="C26" t="s">
        <v>297</v>
      </c>
      <c r="D26">
        <v>23</v>
      </c>
      <c r="E26" t="s">
        <v>298</v>
      </c>
      <c r="F26" t="s">
        <v>299</v>
      </c>
      <c r="G26" t="s">
        <v>300</v>
      </c>
      <c r="H26" t="s">
        <v>359</v>
      </c>
      <c r="I26" t="s">
        <v>302</v>
      </c>
      <c r="J26" t="s">
        <v>303</v>
      </c>
      <c r="K26" t="s">
        <v>300</v>
      </c>
      <c r="L26" t="s">
        <v>360</v>
      </c>
      <c r="M26" t="s">
        <v>305</v>
      </c>
      <c r="N26" t="s">
        <v>306</v>
      </c>
      <c r="O26" t="s">
        <v>300</v>
      </c>
      <c r="P26" t="s">
        <v>1089</v>
      </c>
      <c r="Q26" t="s">
        <v>300</v>
      </c>
      <c r="R26" t="s">
        <v>307</v>
      </c>
      <c r="S26" t="s">
        <v>300</v>
      </c>
      <c r="T26" t="s">
        <v>320</v>
      </c>
      <c r="AE26" t="s">
        <v>310</v>
      </c>
      <c r="AF26" s="22" t="str" cm="1">
        <f t="array" ref="AF26">_xlfn.LET(
    _xlpm.texto_limpio, _xlfn.REDUCE(
        LOWER(Table134566[[#This Row],[Titulo]]),
        {"á";"é";"í";"ó";"ú";"ñ";",";" "},
        _xlfn.LAMBDA(_xlpm.acum,_xlpm.caracter, SUBSTITUTE(_xlpm.acum, _xlpm.caracter, CHOOSE(MATCH(_xlpm.caracter, {"á";"é";"í";"ó";"ú";"ñ";",";" "}, 0), "a","e","i","o","u","n","","")))
    ),
    _xlfn.CONCAT("/cantos/resucito/", AI26, "/", _xlpm.texto_limpio, ".html")
)</f>
        <v>/cantos/resucito/a/amoalsenor.html</v>
      </c>
      <c r="AG26" s="22" t="str" cm="1">
        <f t="array" ref="AG26">_xlfn.LET(
    _xlpm.texto_limpio, _xlfn.REDUCE(
        LOWER(Table134566[[#This Row],[Titulo]]),
        {"á";"é";"í";"ó";"ú";"ñ";",";" "},
        _xlfn.LAMBDA(_xlpm.acum,_xlpm.caracter, SUBSTITUTE(_xlpm.acum, _xlpm.caracter, CHOOSE(MATCH(_xlpm.caracter, {"á";"é";"í";"ó";"ú";"ñ";",";" "}, 0), "a","e","i","o","u","n","","")))
    ),
    _xlfn.CONCAT("/cantos/resucito/", AI26, "/", _xlpm.texto_limpio, ".html")
)</f>
        <v>/cantos/resucito/a/amoalsenor.html</v>
      </c>
      <c r="AH26" t="s">
        <v>311</v>
      </c>
      <c r="AI26" t="str">
        <f>LOWER(LEFT(Table134566[[#This Row],[Titulo]],1))</f>
        <v>a</v>
      </c>
      <c r="AJ26" t="str">
        <f>LOWER(LEFT(Table134566[[#This Row],[Categoria]],1))</f>
        <v>p</v>
      </c>
      <c r="AK26" t="str">
        <f>_xlfn.CONCAT(Table134566[[#This Row],[ID]:[c021]])</f>
        <v>{id:23,title: "Amo al Señor", subtitle: "Salmo 116 (114-115)", category: "PRECATECUMENADO", moments: ["Cuaresma"], url: "/cantos/resucito/a/amoalsenor.html/cantos/resucito/a/amoalsenor.html"},</v>
      </c>
      <c r="AL26" t="str">
        <f>UPPER(Table134566[[#This Row],[Titulo]])</f>
        <v>AMO AL SEÑOR</v>
      </c>
      <c r="AM26" t="str">
        <f>LOWER(SUBSTITUTE(Table134566[[#This Row],[CANTO]], " ", ""))</f>
        <v>amoalseñor</v>
      </c>
      <c r="AN26" t="str">
        <f>Table134566[[#This Row],[Subtitle5]]</f>
        <v>Salmo 116 (114-115)</v>
      </c>
      <c r="AP26" t="str">
        <f>Table1[[#Headers],[CANTO]]</f>
        <v>CANTO</v>
      </c>
      <c r="AQ26" t="str">
        <f>Table134566[[#This Row],[CANTO]]</f>
        <v>AMO AL SEÑOR</v>
      </c>
      <c r="AR26" t="str">
        <f>_xlfn.CONCAT(Table134566[[#This Row],[Category]:[Entrada]])</f>
        <v>category: "PRECATECUMENADO", moments: ["Cuaresma</v>
      </c>
    </row>
    <row r="27" spans="1:44" x14ac:dyDescent="0.25">
      <c r="A27" t="str" cm="1">
        <f t="array" ref="A2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B27">
        <v>182</v>
      </c>
      <c r="C27" t="s">
        <v>297</v>
      </c>
      <c r="D27">
        <v>24</v>
      </c>
      <c r="E27" t="s">
        <v>298</v>
      </c>
      <c r="F27" t="s">
        <v>299</v>
      </c>
      <c r="G27" t="s">
        <v>300</v>
      </c>
      <c r="H27" t="s">
        <v>361</v>
      </c>
      <c r="I27" t="s">
        <v>302</v>
      </c>
      <c r="J27" t="s">
        <v>303</v>
      </c>
      <c r="K27" t="s">
        <v>300</v>
      </c>
      <c r="L27" t="s">
        <v>362</v>
      </c>
      <c r="M27" t="s">
        <v>305</v>
      </c>
      <c r="N27" t="s">
        <v>306</v>
      </c>
      <c r="O27" t="s">
        <v>300</v>
      </c>
      <c r="P27" s="7" t="s">
        <v>1093</v>
      </c>
      <c r="Q27" t="s">
        <v>300</v>
      </c>
      <c r="R27" t="s">
        <v>307</v>
      </c>
      <c r="S27" t="s">
        <v>300</v>
      </c>
      <c r="T27" t="s">
        <v>282</v>
      </c>
      <c r="U27" t="s">
        <v>308</v>
      </c>
      <c r="V27" t="s">
        <v>288</v>
      </c>
      <c r="W27" t="s">
        <v>308</v>
      </c>
      <c r="X27" t="s">
        <v>2209</v>
      </c>
      <c r="Y27" t="s">
        <v>308</v>
      </c>
      <c r="Z27" t="s">
        <v>321</v>
      </c>
      <c r="AE27" t="s">
        <v>310</v>
      </c>
      <c r="AF27" s="22" t="str" cm="1">
        <f t="array" ref="AF27">_xlfn.LET(
    _xlpm.texto_limpio, _xlfn.REDUCE(
        LOWER(Table134566[[#This Row],[Titulo]]),
        {"á";"é";"í";"ó";"ú";"ñ";",";" "},
        _xlfn.LAMBDA(_xlpm.acum,_xlpm.caracter, SUBSTITUTE(_xlpm.acum, _xlpm.caracter, CHOOSE(MATCH(_xlpm.caracter, {"á";"é";"í";"ó";"ú";"ñ";",";" "}, 0), "a","e","i","o","u","n","","")))
    ),
    _xlfn.CONCAT("/cantos/resucito/", AI27, "/", _xlpm.texto_limpio, ".html")
)</f>
        <v>/cantos/resucito/a/antifonaparaelevangelio.html</v>
      </c>
      <c r="AG27" s="22" t="str" cm="1">
        <f t="array" ref="AG27">_xlfn.LET(
    _xlpm.texto_limpio, _xlfn.REDUCE(
        LOWER(Table134566[[#This Row],[Titulo]]),
        {"á";"é";"í";"ó";"ú";"ñ";",";" "},
        _xlfn.LAMBDA(_xlpm.acum,_xlpm.caracter, SUBSTITUTE(_xlpm.acum, _xlpm.caracter, CHOOSE(MATCH(_xlpm.caracter, {"á";"é";"í";"ó";"ú";"ñ";",";" "}, 0), "a","e","i","o","u","n","","")))
    ),
    _xlfn.CONCAT("/cantos/resucito/", AI27, "/", _xlpm.texto_limpio, ".html")
)</f>
        <v>/cantos/resucito/a/antifonaparaelevangelio.html</v>
      </c>
      <c r="AH27" t="s">
        <v>311</v>
      </c>
      <c r="AI27" t="str">
        <f>LOWER(LEFT(Table134566[[#This Row],[Titulo]],1))</f>
        <v>a</v>
      </c>
      <c r="AJ27" t="str">
        <f>LOWER(LEFT(Table134566[[#This Row],[Categoria]],1))</f>
        <v>l</v>
      </c>
      <c r="AK27" t="str">
        <f>_xlfn.CONCAT(Table134566[[#This Row],[ID]:[c021]])</f>
        <v>{id:24,title: "Antífona para el Evangelio", subtitle: "Tiempo de Cuaresma", category: "LITÚRGICOS", moments: ["Pascua", "Niños", "Fracción del Fracción del pan", "Antiguo Testamento"], url: "/cantos/resucito/a/antifonaparaelevangelio.html/cantos/resucito/a/antifonaparaelevangelio.html"},</v>
      </c>
      <c r="AL27" t="str">
        <f>UPPER(Table134566[[#This Row],[Titulo]])</f>
        <v>ANTÍFONA PARA EL EVANGELIO</v>
      </c>
      <c r="AM27" t="str">
        <f>LOWER(SUBSTITUTE(Table134566[[#This Row],[CANTO]], " ", ""))</f>
        <v>antífonaparaelevangelio</v>
      </c>
      <c r="AN27" t="str">
        <f>Table134566[[#This Row],[Subtitle5]]</f>
        <v>Tiempo de Cuaresma</v>
      </c>
      <c r="AP27" t="str">
        <f>Table1[[#Headers],[CANTO]]</f>
        <v>CANTO</v>
      </c>
      <c r="AQ27" t="str">
        <f>Table134566[[#This Row],[CANTO]]</f>
        <v>ANTÍFONA PARA EL EVANGELIO</v>
      </c>
      <c r="AR27" t="str">
        <f>_xlfn.CONCAT(Table134566[[#This Row],[Category]:[Entrada]])</f>
        <v>category: "LITÚRGICOS", moments: ["Pascua", "Niños", "Fracción del Fracción del pan", "Antiguo Testamento</v>
      </c>
    </row>
    <row r="28" spans="1:44" x14ac:dyDescent="0.25">
      <c r="A28" t="str" cm="1">
        <f t="array" ref="A2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aquedah</v>
      </c>
      <c r="B28">
        <v>19</v>
      </c>
      <c r="C28" t="s">
        <v>297</v>
      </c>
      <c r="D28">
        <v>25</v>
      </c>
      <c r="E28" t="s">
        <v>298</v>
      </c>
      <c r="F28" t="s">
        <v>299</v>
      </c>
      <c r="G28" t="s">
        <v>300</v>
      </c>
      <c r="H28" t="s">
        <v>363</v>
      </c>
      <c r="I28" t="s">
        <v>302</v>
      </c>
      <c r="J28" t="s">
        <v>303</v>
      </c>
      <c r="K28" t="s">
        <v>300</v>
      </c>
      <c r="L28" t="s">
        <v>364</v>
      </c>
      <c r="M28" t="s">
        <v>305</v>
      </c>
      <c r="N28" t="s">
        <v>306</v>
      </c>
      <c r="O28" t="s">
        <v>300</v>
      </c>
      <c r="P28" t="s">
        <v>1089</v>
      </c>
      <c r="Q28" t="s">
        <v>300</v>
      </c>
      <c r="R28" t="s">
        <v>307</v>
      </c>
      <c r="S28" t="s">
        <v>300</v>
      </c>
      <c r="T28" t="s">
        <v>320</v>
      </c>
      <c r="AE28" t="s">
        <v>310</v>
      </c>
      <c r="AF28" s="22" t="str" cm="1">
        <f t="array" ref="AF28">_xlfn.LET(
    _xlpm.texto_limpio, _xlfn.REDUCE(
        LOWER(Table134566[[#This Row],[Titulo]]),
        {"á";"é";"í";"ó";"ú";"ñ";",";" "},
        _xlfn.LAMBDA(_xlpm.acum,_xlpm.caracter, SUBSTITUTE(_xlpm.acum, _xlpm.caracter, CHOOSE(MATCH(_xlpm.caracter, {"á";"é";"í";"ó";"ú";"ñ";",";" "}, 0), "a","e","i","o","u","n","","")))
    ),
    _xlfn.CONCAT("/cantos/resucito/", AI28, "/", _xlpm.texto_limpio, ".html")
)</f>
        <v>/cantos/resucito/a/aquedah.html</v>
      </c>
      <c r="AG28" s="22" t="str" cm="1">
        <f t="array" ref="AG28">_xlfn.LET(
    _xlpm.texto_limpio, _xlfn.REDUCE(
        LOWER(Table134566[[#This Row],[Titulo]]),
        {"á";"é";"í";"ó";"ú";"ñ";",";" "},
        _xlfn.LAMBDA(_xlpm.acum,_xlpm.caracter, SUBSTITUTE(_xlpm.acum, _xlpm.caracter, CHOOSE(MATCH(_xlpm.caracter, {"á";"é";"í";"ó";"ú";"ñ";",";" "}, 0), "a","e","i","o","u","n","","")))
    ),
    _xlfn.CONCAT("/cantos/resucito/", AI28, "/", _xlpm.texto_limpio, ".html")
)</f>
        <v>/cantos/resucito/a/aquedah.html</v>
      </c>
      <c r="AH28" t="s">
        <v>311</v>
      </c>
      <c r="AI28" t="str">
        <f>LOWER(LEFT(Table134566[[#This Row],[Titulo]],1))</f>
        <v>a</v>
      </c>
      <c r="AJ28" t="str">
        <f>LOWER(LEFT(Table134566[[#This Row],[Categoria]],1))</f>
        <v>p</v>
      </c>
      <c r="AK28" t="str">
        <f>_xlfn.CONCAT(Table134566[[#This Row],[ID]:[c021]])</f>
        <v>{id:25,title: "Aquedah", subtitle: "Gn 22,1-19 - Del Targum Neofiti sobre el sacrificio de Isaac", category: "PRECATECUMENADO", moments: ["Cuaresma"], url: "/cantos/resucito/a/aquedah.html/cantos/resucito/a/aquedah.html"},</v>
      </c>
      <c r="AL28" t="str">
        <f>UPPER(Table134566[[#This Row],[Titulo]])</f>
        <v>AQUEDAH</v>
      </c>
      <c r="AM28" t="str">
        <f>LOWER(SUBSTITUTE(Table134566[[#This Row],[CANTO]], " ", ""))</f>
        <v>aquedah</v>
      </c>
      <c r="AN28" t="str">
        <f>Table134566[[#This Row],[Subtitle5]]</f>
        <v>Gn 22,1-19 - Del Targum Neofiti sobre el sacrificio de Isaac</v>
      </c>
      <c r="AP28" t="str">
        <f>Table1[[#Headers],[CANTO]]</f>
        <v>CANTO</v>
      </c>
      <c r="AQ28" t="str">
        <f>Table134566[[#This Row],[CANTO]]</f>
        <v>AQUEDAH</v>
      </c>
      <c r="AR28" t="str">
        <f>_xlfn.CONCAT(Table134566[[#This Row],[Category]:[Entrada]])</f>
        <v>category: "PRECATECUMENADO", moments: ["Cuaresma</v>
      </c>
    </row>
    <row r="29" spans="1:44" x14ac:dyDescent="0.25">
      <c r="A29" t="str" cm="1">
        <f t="array" ref="A2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asihablaelamen</v>
      </c>
      <c r="B29">
        <v>20</v>
      </c>
      <c r="C29" t="s">
        <v>297</v>
      </c>
      <c r="D29">
        <v>26</v>
      </c>
      <c r="E29" t="s">
        <v>298</v>
      </c>
      <c r="F29" t="s">
        <v>299</v>
      </c>
      <c r="G29" t="s">
        <v>300</v>
      </c>
      <c r="H29" t="s">
        <v>365</v>
      </c>
      <c r="I29" t="s">
        <v>302</v>
      </c>
      <c r="J29" t="s">
        <v>303</v>
      </c>
      <c r="K29" t="s">
        <v>300</v>
      </c>
      <c r="L29" t="s">
        <v>366</v>
      </c>
      <c r="M29" t="s">
        <v>305</v>
      </c>
      <c r="N29" t="s">
        <v>306</v>
      </c>
      <c r="O29" t="s">
        <v>300</v>
      </c>
      <c r="P29" t="s">
        <v>1089</v>
      </c>
      <c r="Q29" t="s">
        <v>300</v>
      </c>
      <c r="R29" t="s">
        <v>307</v>
      </c>
      <c r="S29" t="s">
        <v>300</v>
      </c>
      <c r="T29" t="s">
        <v>286</v>
      </c>
      <c r="U29" t="s">
        <v>308</v>
      </c>
      <c r="V29" t="s">
        <v>315</v>
      </c>
      <c r="AE29" t="s">
        <v>310</v>
      </c>
      <c r="AF29" s="22" t="str" cm="1">
        <f t="array" ref="AF29">_xlfn.LET(
    _xlpm.texto_limpio, _xlfn.REDUCE(
        LOWER(Table134566[[#This Row],[Titulo]]),
        {"á";"é";"í";"ó";"ú";"ñ";",";" "},
        _xlfn.LAMBDA(_xlpm.acum,_xlpm.caracter, SUBSTITUTE(_xlpm.acum, _xlpm.caracter, CHOOSE(MATCH(_xlpm.caracter, {"á";"é";"í";"ó";"ú";"ñ";",";" "}, 0), "a","e","i","o","u","n","","")))
    ),
    _xlfn.CONCAT("/cantos/resucito/", AI29, "/", _xlpm.texto_limpio, ".html")
)</f>
        <v>/cantos/resucito/a/asihablaelamen.html</v>
      </c>
      <c r="AG29" s="22" t="str" cm="1">
        <f t="array" ref="AG29">_xlfn.LET(
    _xlpm.texto_limpio, _xlfn.REDUCE(
        LOWER(Table134566[[#This Row],[Titulo]]),
        {"á";"é";"í";"ó";"ú";"ñ";",";" "},
        _xlfn.LAMBDA(_xlpm.acum,_xlpm.caracter, SUBSTITUTE(_xlpm.acum, _xlpm.caracter, CHOOSE(MATCH(_xlpm.caracter, {"á";"é";"í";"ó";"ú";"ñ";",";" "}, 0), "a","e","i","o","u","n","","")))
    ),
    _xlfn.CONCAT("/cantos/resucito/", AI29, "/", _xlpm.texto_limpio, ".html")
)</f>
        <v>/cantos/resucito/a/asihablaelamen.html</v>
      </c>
      <c r="AH29" t="s">
        <v>311</v>
      </c>
      <c r="AI29" t="str">
        <f>LOWER(LEFT(Table134566[[#This Row],[Titulo]],1))</f>
        <v>a</v>
      </c>
      <c r="AJ29" t="str">
        <f>LOWER(LEFT(Table134566[[#This Row],[Categoria]],1))</f>
        <v>p</v>
      </c>
      <c r="AK29" t="str">
        <f>_xlfn.CONCAT(Table134566[[#This Row],[ID]:[c021]])</f>
        <v>{id:26,title: "Así habla el amén", subtitle: "Ap 3,14-20", category: "PRECATECUMENADO", moments: ["Virgen", "Nuevo Testamento"], url: "/cantos/resucito/a/asihablaelamen.html/cantos/resucito/a/asihablaelamen.html"},</v>
      </c>
      <c r="AL29" t="str">
        <f>UPPER(Table134566[[#This Row],[Titulo]])</f>
        <v>ASÍ HABLA EL AMÉN</v>
      </c>
      <c r="AM29" t="str">
        <f>LOWER(SUBSTITUTE(Table134566[[#This Row],[CANTO]], " ", ""))</f>
        <v>asíhablaelamén</v>
      </c>
      <c r="AN29" t="str">
        <f>Table134566[[#This Row],[Subtitle5]]</f>
        <v>Ap 3,14-20</v>
      </c>
      <c r="AP29" t="str">
        <f>Table1[[#Headers],[CANTO]]</f>
        <v>CANTO</v>
      </c>
      <c r="AQ29" t="str">
        <f>Table134566[[#This Row],[CANTO]]</f>
        <v>ASÍ HABLA EL AMÉN</v>
      </c>
      <c r="AR29" t="str">
        <f>_xlfn.CONCAT(Table134566[[#This Row],[Category]:[Entrada]])</f>
        <v>category: "PRECATECUMENADO", moments: ["Virgen", "Nuevo Testamento</v>
      </c>
    </row>
    <row r="30" spans="1:44" x14ac:dyDescent="0.25">
      <c r="A30" t="str" cm="1">
        <f t="array" ref="A3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avemariai</v>
      </c>
      <c r="B30">
        <v>21</v>
      </c>
      <c r="C30" t="s">
        <v>297</v>
      </c>
      <c r="D30">
        <v>27</v>
      </c>
      <c r="E30" t="s">
        <v>298</v>
      </c>
      <c r="F30" t="s">
        <v>299</v>
      </c>
      <c r="G30" t="s">
        <v>300</v>
      </c>
      <c r="H30" t="s">
        <v>367</v>
      </c>
      <c r="I30" t="s">
        <v>302</v>
      </c>
      <c r="J30" t="s">
        <v>303</v>
      </c>
      <c r="K30" t="s">
        <v>300</v>
      </c>
      <c r="L30" t="s">
        <v>368</v>
      </c>
      <c r="M30" t="s">
        <v>305</v>
      </c>
      <c r="N30" t="s">
        <v>306</v>
      </c>
      <c r="O30" t="s">
        <v>300</v>
      </c>
      <c r="P30" t="s">
        <v>1089</v>
      </c>
      <c r="Q30" t="s">
        <v>300</v>
      </c>
      <c r="R30" t="s">
        <v>307</v>
      </c>
      <c r="S30" t="s">
        <v>300</v>
      </c>
      <c r="T30" t="s">
        <v>286</v>
      </c>
      <c r="U30" t="s">
        <v>308</v>
      </c>
      <c r="V30" t="s">
        <v>314</v>
      </c>
      <c r="W30" t="s">
        <v>308</v>
      </c>
      <c r="X30" t="s">
        <v>315</v>
      </c>
      <c r="AE30" t="s">
        <v>310</v>
      </c>
      <c r="AF30" s="22" t="str" cm="1">
        <f t="array" ref="AF30">_xlfn.LET(
    _xlpm.texto_limpio, _xlfn.REDUCE(
        LOWER(Table134566[[#This Row],[Titulo]]),
        {"á";"é";"í";"ó";"ú";"ñ";",";" "},
        _xlfn.LAMBDA(_xlpm.acum,_xlpm.caracter, SUBSTITUTE(_xlpm.acum, _xlpm.caracter, CHOOSE(MATCH(_xlpm.caracter, {"á";"é";"í";"ó";"ú";"ñ";",";" "}, 0), "a","e","i","o","u","n","","")))
    ),
    _xlfn.CONCAT("/cantos/resucito/", AI30, "/", _xlpm.texto_limpio, ".html")
)</f>
        <v>/cantos/resucito/a/avemariai.html</v>
      </c>
      <c r="AG30" s="22" t="str" cm="1">
        <f t="array" ref="AG30">_xlfn.LET(
    _xlpm.texto_limpio, _xlfn.REDUCE(
        LOWER(Table134566[[#This Row],[Titulo]]),
        {"á";"é";"í";"ó";"ú";"ñ";",";" "},
        _xlfn.LAMBDA(_xlpm.acum,_xlpm.caracter, SUBSTITUTE(_xlpm.acum, _xlpm.caracter, CHOOSE(MATCH(_xlpm.caracter, {"á";"é";"í";"ó";"ú";"ñ";",";" "}, 0), "a","e","i","o","u","n","","")))
    ),
    _xlfn.CONCAT("/cantos/resucito/", AI30, "/", _xlpm.texto_limpio, ".html")
)</f>
        <v>/cantos/resucito/a/avemariai.html</v>
      </c>
      <c r="AH30" t="s">
        <v>311</v>
      </c>
      <c r="AI30" t="str">
        <f>LOWER(LEFT(Table134566[[#This Row],[Titulo]],1))</f>
        <v>a</v>
      </c>
      <c r="AJ30" t="str">
        <f>LOWER(LEFT(Table134566[[#This Row],[Categoria]],1))</f>
        <v>p</v>
      </c>
      <c r="AK30" t="str">
        <f>_xlfn.CONCAT(Table134566[[#This Row],[ID]:[c021]])</f>
        <v>{id:27,title: "Ave María I", subtitle: "Lc 1,28ss", category: "PRECATECUMENADO", moments: ["Virgen", "Final", "Nuevo Testamento"], url: "/cantos/resucito/a/avemariai.html/cantos/resucito/a/avemariai.html"},</v>
      </c>
      <c r="AL30" t="str">
        <f>UPPER(Table134566[[#This Row],[Titulo]])</f>
        <v>AVE MARÍA I</v>
      </c>
      <c r="AM30" t="str">
        <f>LOWER(SUBSTITUTE(Table134566[[#This Row],[CANTO]], " ", ""))</f>
        <v>avemaríai</v>
      </c>
      <c r="AN30" t="str">
        <f>Table134566[[#This Row],[Subtitle5]]</f>
        <v>Lc 1,28ss</v>
      </c>
      <c r="AP30" t="str">
        <f>Table1[[#Headers],[CANTO]]</f>
        <v>CANTO</v>
      </c>
      <c r="AQ30" t="str">
        <f>Table134566[[#This Row],[CANTO]]</f>
        <v>AVE MARÍA I</v>
      </c>
      <c r="AR30" t="str">
        <f>_xlfn.CONCAT(Table134566[[#This Row],[Category]:[Entrada]])</f>
        <v>category: "PRECATECUMENADO", moments: ["Virgen", "Final", "Nuevo Testamento</v>
      </c>
    </row>
    <row r="31" spans="1:44" x14ac:dyDescent="0.25">
      <c r="A31" t="str" cm="1">
        <f t="array" ref="A3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avemariaii(1984)</v>
      </c>
      <c r="B31">
        <v>22</v>
      </c>
      <c r="C31" t="s">
        <v>297</v>
      </c>
      <c r="D31">
        <v>28</v>
      </c>
      <c r="E31" t="s">
        <v>298</v>
      </c>
      <c r="F31" t="s">
        <v>299</v>
      </c>
      <c r="G31" t="s">
        <v>300</v>
      </c>
      <c r="H31" t="s">
        <v>369</v>
      </c>
      <c r="I31" t="s">
        <v>302</v>
      </c>
      <c r="J31" t="s">
        <v>303</v>
      </c>
      <c r="K31" t="s">
        <v>300</v>
      </c>
      <c r="L31" t="s">
        <v>370</v>
      </c>
      <c r="M31" t="s">
        <v>305</v>
      </c>
      <c r="N31" t="s">
        <v>306</v>
      </c>
      <c r="O31" t="s">
        <v>300</v>
      </c>
      <c r="P31" t="s">
        <v>1089</v>
      </c>
      <c r="Q31" t="s">
        <v>300</v>
      </c>
      <c r="R31" t="s">
        <v>307</v>
      </c>
      <c r="S31" t="s">
        <v>300</v>
      </c>
      <c r="T31" t="s">
        <v>320</v>
      </c>
      <c r="U31" t="s">
        <v>308</v>
      </c>
      <c r="V31" t="s">
        <v>309</v>
      </c>
      <c r="W31" t="s">
        <v>308</v>
      </c>
      <c r="X31" t="s">
        <v>321</v>
      </c>
      <c r="AE31" t="s">
        <v>310</v>
      </c>
      <c r="AF31" s="22" t="str" cm="1">
        <f t="array" ref="AF31">_xlfn.LET(
    _xlpm.texto_limpio, _xlfn.REDUCE(
        LOWER(Table134566[[#This Row],[Titulo]]),
        {"á";"é";"í";"ó";"ú";"ñ";",";" "},
        _xlfn.LAMBDA(_xlpm.acum,_xlpm.caracter, SUBSTITUTE(_xlpm.acum, _xlpm.caracter, CHOOSE(MATCH(_xlpm.caracter, {"á";"é";"í";"ó";"ú";"ñ";",";" "}, 0), "a","e","i","o","u","n","","")))
    ),
    _xlfn.CONCAT("/cantos/resucito/", AI31, "/", _xlpm.texto_limpio, ".html")
)</f>
        <v>/cantos/resucito/a/avemariaii(1984).html</v>
      </c>
      <c r="AG31" s="22" t="str" cm="1">
        <f t="array" ref="AG31">_xlfn.LET(
    _xlpm.texto_limpio, _xlfn.REDUCE(
        LOWER(Table134566[[#This Row],[Titulo]]),
        {"á";"é";"í";"ó";"ú";"ñ";",";" "},
        _xlfn.LAMBDA(_xlpm.acum,_xlpm.caracter, SUBSTITUTE(_xlpm.acum, _xlpm.caracter, CHOOSE(MATCH(_xlpm.caracter, {"á";"é";"í";"ó";"ú";"ñ";",";" "}, 0), "a","e","i","o","u","n","","")))
    ),
    _xlfn.CONCAT("/cantos/resucito/", AI31, "/", _xlpm.texto_limpio, ".html")
)</f>
        <v>/cantos/resucito/a/avemariaii(1984).html</v>
      </c>
      <c r="AH31" t="s">
        <v>311</v>
      </c>
      <c r="AI31" t="str">
        <f>LOWER(LEFT(Table134566[[#This Row],[Titulo]],1))</f>
        <v>a</v>
      </c>
      <c r="AJ31" t="str">
        <f>LOWER(LEFT(Table134566[[#This Row],[Categoria]],1))</f>
        <v>p</v>
      </c>
      <c r="AK31" t="str">
        <f>_xlfn.CONCAT(Table134566[[#This Row],[ID]:[c021]])</f>
        <v>{id:28,title: "Ave María II (1984)", subtitle: "Lc 1,28ss - 1984 ", category: "PRECATECUMENADO", moments: ["Cuaresma", "Laudes/Visperas", "Antiguo Testamento"], url: "/cantos/resucito/a/avemariaii(1984).html/cantos/resucito/a/avemariaii(1984).html"},</v>
      </c>
      <c r="AL31" t="str">
        <f>UPPER(Table134566[[#This Row],[Titulo]])</f>
        <v>AVE MARÍA II (1984)</v>
      </c>
      <c r="AM31" t="str">
        <f>LOWER(SUBSTITUTE(Table134566[[#This Row],[CANTO]], " ", ""))</f>
        <v>avemaríaii(1984)</v>
      </c>
      <c r="AN31" t="str">
        <f>Table134566[[#This Row],[Subtitle5]]</f>
        <v xml:space="preserve">Lc 1,28ss - 1984 </v>
      </c>
      <c r="AP31" t="str">
        <f>Table1[[#Headers],[CANTO]]</f>
        <v>CANTO</v>
      </c>
      <c r="AQ31" t="str">
        <f>Table134566[[#This Row],[CANTO]]</f>
        <v>AVE MARÍA II (1984)</v>
      </c>
      <c r="AR31" t="str">
        <f>_xlfn.CONCAT(Table134566[[#This Row],[Category]:[Entrada]])</f>
        <v>category: "PRECATECUMENADO", moments: ["Cuaresma", "Laudes/Visperas", "Antiguo Testamento</v>
      </c>
    </row>
    <row r="32" spans="1:44" x14ac:dyDescent="0.25">
      <c r="A32" t="str" cm="1">
        <f t="array" ref="A3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B32">
        <v>23</v>
      </c>
      <c r="C32" t="s">
        <v>297</v>
      </c>
      <c r="D32">
        <v>29</v>
      </c>
      <c r="E32" t="s">
        <v>298</v>
      </c>
      <c r="F32" t="s">
        <v>299</v>
      </c>
      <c r="G32" t="s">
        <v>300</v>
      </c>
      <c r="H32" t="s">
        <v>371</v>
      </c>
      <c r="I32" t="s">
        <v>302</v>
      </c>
      <c r="J32" t="s">
        <v>303</v>
      </c>
      <c r="K32" t="s">
        <v>300</v>
      </c>
      <c r="L32" t="s">
        <v>372</v>
      </c>
      <c r="M32" t="s">
        <v>305</v>
      </c>
      <c r="N32" t="s">
        <v>306</v>
      </c>
      <c r="O32" t="s">
        <v>300</v>
      </c>
      <c r="P32" t="s">
        <v>1089</v>
      </c>
      <c r="Q32" t="s">
        <v>300</v>
      </c>
      <c r="R32" t="s">
        <v>307</v>
      </c>
      <c r="S32" t="s">
        <v>300</v>
      </c>
      <c r="T32" t="s">
        <v>351</v>
      </c>
      <c r="U32" t="s">
        <v>308</v>
      </c>
      <c r="V32" t="s">
        <v>313</v>
      </c>
      <c r="W32" t="s">
        <v>308</v>
      </c>
      <c r="X32" t="s">
        <v>314</v>
      </c>
      <c r="Y32" t="s">
        <v>308</v>
      </c>
      <c r="Z32" t="s">
        <v>321</v>
      </c>
      <c r="AE32" t="s">
        <v>310</v>
      </c>
      <c r="AF32" s="22" t="str" cm="1">
        <f t="array" ref="AF32">_xlfn.LET(
    _xlpm.texto_limpio, _xlfn.REDUCE(
        LOWER(Table134566[[#This Row],[Titulo]]),
        {"á";"é";"í";"ó";"ú";"ñ";",";" "},
        _xlfn.LAMBDA(_xlpm.acum,_xlpm.caracter, SUBSTITUTE(_xlpm.acum, _xlpm.caracter, CHOOSE(MATCH(_xlpm.caracter, {"á";"é";"í";"ó";"ú";"ñ";",";" "}, 0), "a","e","i","o","u","n","","")))
    ),
    _xlfn.CONCAT("/cantos/resucito/", AI32, "/", _xlpm.texto_limpio, ".html")
)</f>
        <v>/cantos/resucito/b/babiloniacriminal.html</v>
      </c>
      <c r="AG32" s="22" t="str" cm="1">
        <f t="array" ref="AG32">_xlfn.LET(
    _xlpm.texto_limpio, _xlfn.REDUCE(
        LOWER(Table134566[[#This Row],[Titulo]]),
        {"á";"é";"í";"ó";"ú";"ñ";",";" "},
        _xlfn.LAMBDA(_xlpm.acum,_xlpm.caracter, SUBSTITUTE(_xlpm.acum, _xlpm.caracter, CHOOSE(MATCH(_xlpm.caracter, {"á";"é";"í";"ó";"ú";"ñ";",";" "}, 0), "a","e","i","o","u","n","","")))
    ),
    _xlfn.CONCAT("/cantos/resucito/", AI32, "/", _xlpm.texto_limpio, ".html")
)</f>
        <v>/cantos/resucito/b/babiloniacriminal.html</v>
      </c>
      <c r="AH32" t="s">
        <v>311</v>
      </c>
      <c r="AI32" t="str">
        <f>LOWER(LEFT(Table134566[[#This Row],[Titulo]],1))</f>
        <v>b</v>
      </c>
      <c r="AJ32" t="str">
        <f>LOWER(LEFT(Table134566[[#This Row],[Categoria]],1))</f>
        <v>p</v>
      </c>
      <c r="AK32" t="str">
        <f>_xlfn.CONCAT(Table134566[[#This Row],[ID]:[c021]])</f>
        <v>{id:29,title: "Babilonia criminal", subtitle: "Sal 137 (136)", category: "PRECATECUMENADO", moments: ["Paz", "Comunión", "Final", "Antiguo Testamento"], url: "/cantos/resucito/b/babiloniacriminal.html/cantos/resucito/b/babiloniacriminal.html"},</v>
      </c>
      <c r="AL32" t="str">
        <f>UPPER(Table134566[[#This Row],[Titulo]])</f>
        <v>BABILONIA CRIMINAL</v>
      </c>
      <c r="AM32" t="str">
        <f>LOWER(SUBSTITUTE(Table134566[[#This Row],[CANTO]], " ", ""))</f>
        <v>babiloniacriminal</v>
      </c>
      <c r="AN32" t="str">
        <f>Table134566[[#This Row],[Subtitle5]]</f>
        <v>Sal 137 (136)</v>
      </c>
      <c r="AP32" t="str">
        <f>Table1[[#Headers],[CANTO]]</f>
        <v>CANTO</v>
      </c>
      <c r="AQ32" t="str">
        <f>Table134566[[#This Row],[CANTO]]</f>
        <v>BABILONIA CRIMINAL</v>
      </c>
      <c r="AR32" t="str">
        <f>_xlfn.CONCAT(Table134566[[#This Row],[Category]:[Entrada]])</f>
        <v>category: "PRECATECUMENADO", moments: ["Paz", "Comunión", "Final", "Antiguo Testamento</v>
      </c>
    </row>
    <row r="33" spans="1:44" x14ac:dyDescent="0.25">
      <c r="A33" t="str" cm="1">
        <f t="array" ref="A3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balaam</v>
      </c>
      <c r="B33">
        <v>24</v>
      </c>
      <c r="C33" t="s">
        <v>297</v>
      </c>
      <c r="D33">
        <v>30</v>
      </c>
      <c r="E33" t="s">
        <v>298</v>
      </c>
      <c r="F33" t="s">
        <v>299</v>
      </c>
      <c r="G33" t="s">
        <v>300</v>
      </c>
      <c r="H33" t="s">
        <v>373</v>
      </c>
      <c r="I33" t="s">
        <v>302</v>
      </c>
      <c r="J33" t="s">
        <v>303</v>
      </c>
      <c r="K33" t="s">
        <v>300</v>
      </c>
      <c r="L33" t="s">
        <v>374</v>
      </c>
      <c r="M33" t="s">
        <v>305</v>
      </c>
      <c r="N33" t="s">
        <v>306</v>
      </c>
      <c r="O33" t="s">
        <v>300</v>
      </c>
      <c r="P33" t="s">
        <v>1089</v>
      </c>
      <c r="Q33" t="s">
        <v>300</v>
      </c>
      <c r="R33" t="s">
        <v>307</v>
      </c>
      <c r="S33" t="s">
        <v>300</v>
      </c>
      <c r="T33" t="s">
        <v>320</v>
      </c>
      <c r="U33" t="s">
        <v>308</v>
      </c>
      <c r="V33" t="s">
        <v>309</v>
      </c>
      <c r="W33" t="s">
        <v>308</v>
      </c>
      <c r="X33" t="s">
        <v>321</v>
      </c>
      <c r="AE33" t="s">
        <v>310</v>
      </c>
      <c r="AF33" s="22" t="str" cm="1">
        <f t="array" ref="AF33">_xlfn.LET(
    _xlpm.texto_limpio, _xlfn.REDUCE(
        LOWER(Table134566[[#This Row],[Titulo]]),
        {"á";"é";"í";"ó";"ú";"ñ";",";" "},
        _xlfn.LAMBDA(_xlpm.acum,_xlpm.caracter, SUBSTITUTE(_xlpm.acum, _xlpm.caracter, CHOOSE(MATCH(_xlpm.caracter, {"á";"é";"í";"ó";"ú";"ñ";",";" "}, 0), "a","e","i","o","u","n","","")))
    ),
    _xlfn.CONCAT("/cantos/resucito/", AI33, "/", _xlpm.texto_limpio, ".html")
)</f>
        <v>/cantos/resucito/b/balaam.html</v>
      </c>
      <c r="AG33" s="22" t="str" cm="1">
        <f t="array" ref="AG33">_xlfn.LET(
    _xlpm.texto_limpio, _xlfn.REDUCE(
        LOWER(Table134566[[#This Row],[Titulo]]),
        {"á";"é";"í";"ó";"ú";"ñ";",";" "},
        _xlfn.LAMBDA(_xlpm.acum,_xlpm.caracter, SUBSTITUTE(_xlpm.acum, _xlpm.caracter, CHOOSE(MATCH(_xlpm.caracter, {"á";"é";"í";"ó";"ú";"ñ";",";" "}, 0), "a","e","i","o","u","n","","")))
    ),
    _xlfn.CONCAT("/cantos/resucito/", AI33, "/", _xlpm.texto_limpio, ".html")
)</f>
        <v>/cantos/resucito/b/balaam.html</v>
      </c>
      <c r="AH33" t="s">
        <v>311</v>
      </c>
      <c r="AI33" t="str">
        <f>LOWER(LEFT(Table134566[[#This Row],[Titulo]],1))</f>
        <v>b</v>
      </c>
      <c r="AJ33" t="str">
        <f>LOWER(LEFT(Table134566[[#This Row],[Categoria]],1))</f>
        <v>p</v>
      </c>
      <c r="AK33" t="str">
        <f>_xlfn.CONCAT(Table134566[[#This Row],[ID]:[c021]])</f>
        <v>{id:30,title: "Balaam", subtitle: "Nm 23,7-24", category: "PRECATECUMENADO", moments: ["Cuaresma", "Laudes/Visperas", "Antiguo Testamento"], url: "/cantos/resucito/b/balaam.html/cantos/resucito/b/balaam.html"},</v>
      </c>
      <c r="AL33" t="str">
        <f>UPPER(Table134566[[#This Row],[Titulo]])</f>
        <v>BALAAM</v>
      </c>
      <c r="AM33" t="str">
        <f>LOWER(SUBSTITUTE(Table134566[[#This Row],[CANTO]], " ", ""))</f>
        <v>balaam</v>
      </c>
      <c r="AN33" t="str">
        <f>Table134566[[#This Row],[Subtitle5]]</f>
        <v>Nm 23,7-24</v>
      </c>
      <c r="AP33" t="str">
        <f>Table1[[#Headers],[CANTO]]</f>
        <v>CANTO</v>
      </c>
      <c r="AQ33" t="str">
        <f>Table134566[[#This Row],[CANTO]]</f>
        <v>BALAAM</v>
      </c>
      <c r="AR33" t="str">
        <f>_xlfn.CONCAT(Table134566[[#This Row],[Category]:[Entrada]])</f>
        <v>category: "PRECATECUMENADO", moments: ["Cuaresma", "Laudes/Visperas", "Antiguo Testamento</v>
      </c>
    </row>
    <row r="34" spans="1:44" x14ac:dyDescent="0.25">
      <c r="A34" t="str" cm="1">
        <f t="array" ref="A3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B34">
        <v>25</v>
      </c>
      <c r="C34" t="s">
        <v>297</v>
      </c>
      <c r="D34">
        <v>31</v>
      </c>
      <c r="E34" t="s">
        <v>298</v>
      </c>
      <c r="F34" t="s">
        <v>299</v>
      </c>
      <c r="G34" t="s">
        <v>300</v>
      </c>
      <c r="H34" t="s">
        <v>375</v>
      </c>
      <c r="I34" t="s">
        <v>302</v>
      </c>
      <c r="J34" t="s">
        <v>303</v>
      </c>
      <c r="K34" t="s">
        <v>300</v>
      </c>
      <c r="L34" t="s">
        <v>376</v>
      </c>
      <c r="M34" t="s">
        <v>305</v>
      </c>
      <c r="N34" t="s">
        <v>306</v>
      </c>
      <c r="O34" t="s">
        <v>300</v>
      </c>
      <c r="P34" t="s">
        <v>1089</v>
      </c>
      <c r="Q34" t="s">
        <v>300</v>
      </c>
      <c r="R34" t="s">
        <v>307</v>
      </c>
      <c r="S34" t="s">
        <v>300</v>
      </c>
      <c r="T34" t="s">
        <v>320</v>
      </c>
      <c r="U34" t="s">
        <v>308</v>
      </c>
      <c r="V34" t="s">
        <v>309</v>
      </c>
      <c r="W34" t="s">
        <v>308</v>
      </c>
      <c r="X34" t="s">
        <v>321</v>
      </c>
      <c r="AE34" t="s">
        <v>310</v>
      </c>
      <c r="AF34" s="22" t="str" cm="1">
        <f t="array" ref="AF34">_xlfn.LET(
    _xlpm.texto_limpio, _xlfn.REDUCE(
        LOWER(Table134566[[#This Row],[Titulo]]),
        {"á";"é";"í";"ó";"ú";"ñ";",";" "},
        _xlfn.LAMBDA(_xlpm.acum,_xlpm.caracter, SUBSTITUTE(_xlpm.acum, _xlpm.caracter, CHOOSE(MATCH(_xlpm.caracter, {"á";"é";"í";"ó";"ú";"ñ";",";" "}, 0), "a","e","i","o","u","n","","")))
    ),
    _xlfn.CONCAT("/cantos/resucito/", AI34, "/", _xlpm.texto_limpio, ".html")
)</f>
        <v>/cantos/resucito/b/bendecirealsenorentodotiempo.html</v>
      </c>
      <c r="AG34" s="22" t="str" cm="1">
        <f t="array" ref="AG34">_xlfn.LET(
    _xlpm.texto_limpio, _xlfn.REDUCE(
        LOWER(Table134566[[#This Row],[Titulo]]),
        {"á";"é";"í";"ó";"ú";"ñ";",";" "},
        _xlfn.LAMBDA(_xlpm.acum,_xlpm.caracter, SUBSTITUTE(_xlpm.acum, _xlpm.caracter, CHOOSE(MATCH(_xlpm.caracter, {"á";"é";"í";"ó";"ú";"ñ";",";" "}, 0), "a","e","i","o","u","n","","")))
    ),
    _xlfn.CONCAT("/cantos/resucito/", AI34, "/", _xlpm.texto_limpio, ".html")
)</f>
        <v>/cantos/resucito/b/bendecirealsenorentodotiempo.html</v>
      </c>
      <c r="AH34" t="s">
        <v>311</v>
      </c>
      <c r="AI34" t="str">
        <f>LOWER(LEFT(Table134566[[#This Row],[Titulo]],1))</f>
        <v>b</v>
      </c>
      <c r="AJ34" t="str">
        <f>LOWER(LEFT(Table134566[[#This Row],[Categoria]],1))</f>
        <v>p</v>
      </c>
      <c r="AK34" t="str">
        <f>_xlfn.CONCAT(Table134566[[#This Row],[ID]:[c021]])</f>
        <v>{id:31,title: "Bendeciré al Señor en todo tiempo", subtitle: "Sal 34 (33)", category: "PRECATECUMENADO", moments: ["Cuaresma", "Laudes/Visperas", "Antiguo Testamento"], url: "/cantos/resucito/b/bendecirealsenorentodotiempo.html/cantos/resucito/b/bendecirealsenorentodotiempo.html"},</v>
      </c>
      <c r="AL34" t="str">
        <f>UPPER(Table134566[[#This Row],[Titulo]])</f>
        <v>BENDECIRÉ AL SEÑOR EN TODO TIEMPO</v>
      </c>
      <c r="AM34" t="str">
        <f>LOWER(SUBSTITUTE(Table134566[[#This Row],[CANTO]], " ", ""))</f>
        <v>bendeciréalseñorentodotiempo</v>
      </c>
      <c r="AN34" t="str">
        <f>Table134566[[#This Row],[Subtitle5]]</f>
        <v>Sal 34 (33)</v>
      </c>
      <c r="AP34" t="str">
        <f>Table1[[#Headers],[CANTO]]</f>
        <v>CANTO</v>
      </c>
      <c r="AQ34" t="str">
        <f>Table134566[[#This Row],[CANTO]]</f>
        <v>BENDECIRÉ AL SEÑOR EN TODO TIEMPO</v>
      </c>
      <c r="AR34" t="str">
        <f>_xlfn.CONCAT(Table134566[[#This Row],[Category]:[Entrada]])</f>
        <v>category: "PRECATECUMENADO", moments: ["Cuaresma", "Laudes/Visperas", "Antiguo Testamento</v>
      </c>
    </row>
    <row r="35" spans="1:44" x14ac:dyDescent="0.25">
      <c r="A35" t="str" cm="1">
        <f t="array" ref="A3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B35">
        <v>26</v>
      </c>
      <c r="C35" t="s">
        <v>297</v>
      </c>
      <c r="D35">
        <v>32</v>
      </c>
      <c r="E35" t="s">
        <v>298</v>
      </c>
      <c r="F35" t="s">
        <v>299</v>
      </c>
      <c r="G35" t="s">
        <v>300</v>
      </c>
      <c r="H35" t="s">
        <v>377</v>
      </c>
      <c r="I35" t="s">
        <v>302</v>
      </c>
      <c r="J35" t="s">
        <v>303</v>
      </c>
      <c r="K35" t="s">
        <v>300</v>
      </c>
      <c r="L35" t="s">
        <v>378</v>
      </c>
      <c r="M35" t="s">
        <v>305</v>
      </c>
      <c r="N35" t="s">
        <v>306</v>
      </c>
      <c r="O35" t="s">
        <v>300</v>
      </c>
      <c r="P35" t="s">
        <v>1089</v>
      </c>
      <c r="Q35" t="s">
        <v>300</v>
      </c>
      <c r="R35" t="s">
        <v>307</v>
      </c>
      <c r="S35" t="s">
        <v>300</v>
      </c>
      <c r="T35" t="s">
        <v>282</v>
      </c>
      <c r="AE35" t="s">
        <v>310</v>
      </c>
      <c r="AF35" s="22" t="str" cm="1">
        <f t="array" ref="AF35">_xlfn.LET(
    _xlpm.texto_limpio, _xlfn.REDUCE(
        LOWER(Table134566[[#This Row],[Titulo]]),
        {"á";"é";"í";"ó";"ú";"ñ";",";" "},
        _xlfn.LAMBDA(_xlpm.acum,_xlpm.caracter, SUBSTITUTE(_xlpm.acum, _xlpm.caracter, CHOOSE(MATCH(_xlpm.caracter, {"á";"é";"í";"ó";"ú";"ñ";",";" "}, 0), "a","e","i","o","u","n","","")))
    ),
    _xlfn.CONCAT("/cantos/resucito/", AI35, "/", _xlpm.texto_limpio, ".html")
)</f>
        <v>/cantos/resucito/b/bendicealmamiaayahveh.html</v>
      </c>
      <c r="AG35" s="22" t="str" cm="1">
        <f t="array" ref="AG35">_xlfn.LET(
    _xlpm.texto_limpio, _xlfn.REDUCE(
        LOWER(Table134566[[#This Row],[Titulo]]),
        {"á";"é";"í";"ó";"ú";"ñ";",";" "},
        _xlfn.LAMBDA(_xlpm.acum,_xlpm.caracter, SUBSTITUTE(_xlpm.acum, _xlpm.caracter, CHOOSE(MATCH(_xlpm.caracter, {"á";"é";"í";"ó";"ú";"ñ";",";" "}, 0), "a","e","i","o","u","n","","")))
    ),
    _xlfn.CONCAT("/cantos/resucito/", AI35, "/", _xlpm.texto_limpio, ".html")
)</f>
        <v>/cantos/resucito/b/bendicealmamiaayahveh.html</v>
      </c>
      <c r="AH35" t="s">
        <v>311</v>
      </c>
      <c r="AI35" t="str">
        <f>LOWER(LEFT(Table134566[[#This Row],[Titulo]],1))</f>
        <v>b</v>
      </c>
      <c r="AJ35" t="str">
        <f>LOWER(LEFT(Table134566[[#This Row],[Categoria]],1))</f>
        <v>p</v>
      </c>
      <c r="AK35" t="str">
        <f>_xlfn.CONCAT(Table134566[[#This Row],[ID]:[c021]])</f>
        <v>{id:32,title: "Bendice, alma mía, a Yahveh", subtitle: "Sal 103 (102)", category: "PRECATECUMENADO", moments: ["Pascua"], url: "/cantos/resucito/b/bendicealmamiaayahveh.html/cantos/resucito/b/bendicealmamiaayahveh.html"},</v>
      </c>
      <c r="AL35" t="str">
        <f>UPPER(Table134566[[#This Row],[Titulo]])</f>
        <v>BENDICE, ALMA MÍA, A YAHVEH</v>
      </c>
      <c r="AM35" t="str">
        <f>LOWER(SUBSTITUTE(Table134566[[#This Row],[CANTO]], " ", ""))</f>
        <v>bendice,almamía,ayahveh</v>
      </c>
      <c r="AN35" t="str">
        <f>Table134566[[#This Row],[Subtitle5]]</f>
        <v>Sal 103 (102)</v>
      </c>
      <c r="AP35" t="str">
        <f>Table1[[#Headers],[CANTO]]</f>
        <v>CANTO</v>
      </c>
      <c r="AQ35" t="str">
        <f>Table134566[[#This Row],[CANTO]]</f>
        <v>BENDICE, ALMA MÍA, A YAHVEH</v>
      </c>
      <c r="AR35" t="str">
        <f>_xlfn.CONCAT(Table134566[[#This Row],[Category]:[Entrada]])</f>
        <v>category: "PRECATECUMENADO", moments: ["Pascua</v>
      </c>
    </row>
    <row r="36" spans="1:44" x14ac:dyDescent="0.25">
      <c r="A36" t="str" cm="1">
        <f t="array" ref="A3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bendiciondelagua</v>
      </c>
      <c r="B36">
        <v>183</v>
      </c>
      <c r="C36" t="s">
        <v>297</v>
      </c>
      <c r="D36">
        <v>33</v>
      </c>
      <c r="E36" t="s">
        <v>298</v>
      </c>
      <c r="F36" t="s">
        <v>299</v>
      </c>
      <c r="G36" t="s">
        <v>300</v>
      </c>
      <c r="H36" t="s">
        <v>379</v>
      </c>
      <c r="I36" t="s">
        <v>302</v>
      </c>
      <c r="J36" t="s">
        <v>303</v>
      </c>
      <c r="K36" t="s">
        <v>300</v>
      </c>
      <c r="L36" t="s">
        <v>2180</v>
      </c>
      <c r="M36" t="s">
        <v>305</v>
      </c>
      <c r="N36" t="s">
        <v>306</v>
      </c>
      <c r="O36" t="s">
        <v>300</v>
      </c>
      <c r="P36" s="7" t="s">
        <v>1093</v>
      </c>
      <c r="Q36" t="s">
        <v>300</v>
      </c>
      <c r="R36" t="s">
        <v>307</v>
      </c>
      <c r="S36" t="s">
        <v>300</v>
      </c>
      <c r="AE36" t="s">
        <v>310</v>
      </c>
      <c r="AF36" s="22" t="str" cm="1">
        <f t="array" ref="AF36">_xlfn.LET(
    _xlpm.texto_limpio, _xlfn.REDUCE(
        LOWER(Table134566[[#This Row],[Titulo]]),
        {"á";"é";"í";"ó";"ú";"ñ";",";" "},
        _xlfn.LAMBDA(_xlpm.acum,_xlpm.caracter, SUBSTITUTE(_xlpm.acum, _xlpm.caracter, CHOOSE(MATCH(_xlpm.caracter, {"á";"é";"í";"ó";"ú";"ñ";",";" "}, 0), "a","e","i","o","u","n","","")))
    ),
    _xlfn.CONCAT("/cantos/resucito/", AI36, "/", _xlpm.texto_limpio, ".html")
)</f>
        <v>/cantos/resucito/b/bendiciondelagua.html</v>
      </c>
      <c r="AG36" s="22" t="str" cm="1">
        <f t="array" ref="AG36">_xlfn.LET(
    _xlpm.texto_limpio, _xlfn.REDUCE(
        LOWER(Table134566[[#This Row],[Titulo]]),
        {"á";"é";"í";"ó";"ú";"ñ";",";" "},
        _xlfn.LAMBDA(_xlpm.acum,_xlpm.caracter, SUBSTITUTE(_xlpm.acum, _xlpm.caracter, CHOOSE(MATCH(_xlpm.caracter, {"á";"é";"í";"ó";"ú";"ñ";",";" "}, 0), "a","e","i","o","u","n","","")))
    ),
    _xlfn.CONCAT("/cantos/resucito/", AI36, "/", _xlpm.texto_limpio, ".html")
)</f>
        <v>/cantos/resucito/b/bendiciondelagua.html</v>
      </c>
      <c r="AH36" t="s">
        <v>311</v>
      </c>
      <c r="AI36" t="str">
        <f>LOWER(LEFT(Table134566[[#This Row],[Titulo]],1))</f>
        <v>b</v>
      </c>
      <c r="AJ36" t="str">
        <f>LOWER(LEFT(Table134566[[#This Row],[Categoria]],1))</f>
        <v>l</v>
      </c>
      <c r="AK36" t="str">
        <f>_xlfn.CONCAT(Table134566[[#This Row],[ID]:[c021]])</f>
        <v>{id:33,title: "Bendición del agua", subtitle: "De la liturgia bautismal de la Vigilia Pascual", category: "LITÚRGICOS", moments: [""], url: "/cantos/resucito/b/bendiciondelagua.html/cantos/resucito/b/bendiciondelagua.html"},</v>
      </c>
      <c r="AL36" t="str">
        <f>UPPER(Table134566[[#This Row],[Titulo]])</f>
        <v>BENDICIÓN DEL AGUA</v>
      </c>
      <c r="AM36" t="str">
        <f>LOWER(SUBSTITUTE(Table134566[[#This Row],[CANTO]], " ", ""))</f>
        <v>bendicióndelagua</v>
      </c>
      <c r="AN36" t="str">
        <f>Table134566[[#This Row],[Subtitle5]]</f>
        <v>De la liturgia bautismal de la Vigilia Pascual</v>
      </c>
      <c r="AP36" t="str">
        <f>Table1[[#Headers],[CANTO]]</f>
        <v>CANTO</v>
      </c>
      <c r="AQ36" t="str">
        <f>Table134566[[#This Row],[CANTO]]</f>
        <v>BENDICIÓN DEL AGUA</v>
      </c>
      <c r="AR36" t="str">
        <f>_xlfn.CONCAT(Table134566[[#This Row],[Category]:[Entrada]])</f>
        <v>category: "LITÚRGICOS", moments: ["</v>
      </c>
    </row>
    <row r="37" spans="1:44" x14ac:dyDescent="0.25">
      <c r="A37" t="str" cm="1">
        <f t="array" ref="A3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B37">
        <v>27</v>
      </c>
      <c r="C37" t="s">
        <v>297</v>
      </c>
      <c r="D37">
        <v>34</v>
      </c>
      <c r="E37" t="s">
        <v>298</v>
      </c>
      <c r="F37" t="s">
        <v>299</v>
      </c>
      <c r="G37" t="s">
        <v>300</v>
      </c>
      <c r="H37" t="s">
        <v>380</v>
      </c>
      <c r="I37" t="s">
        <v>302</v>
      </c>
      <c r="J37" t="s">
        <v>303</v>
      </c>
      <c r="K37" t="s">
        <v>300</v>
      </c>
      <c r="L37" t="s">
        <v>381</v>
      </c>
      <c r="M37" t="s">
        <v>305</v>
      </c>
      <c r="N37" t="s">
        <v>306</v>
      </c>
      <c r="O37" t="s">
        <v>300</v>
      </c>
      <c r="P37" t="s">
        <v>1089</v>
      </c>
      <c r="Q37" t="s">
        <v>300</v>
      </c>
      <c r="R37" t="s">
        <v>307</v>
      </c>
      <c r="S37" t="s">
        <v>300</v>
      </c>
      <c r="T37" t="s">
        <v>382</v>
      </c>
      <c r="AE37" t="s">
        <v>310</v>
      </c>
      <c r="AF37" s="22" t="str" cm="1">
        <f t="array" ref="AF37">_xlfn.LET(
    _xlpm.texto_limpio, _xlfn.REDUCE(
        LOWER(Table134566[[#This Row],[Titulo]]),
        {"á";"é";"í";"ó";"ú";"ñ";",";" "},
        _xlfn.LAMBDA(_xlpm.acum,_xlpm.caracter, SUBSTITUTE(_xlpm.acum, _xlpm.caracter, CHOOSE(MATCH(_xlpm.caracter, {"á";"é";"í";"ó";"ú";"ñ";",";" "}, 0), "a","e","i","o","u","n","","")))
    ),
    _xlfn.CONCAT("/cantos/resucito/", AI37, "/", _xlpm.texto_limpio, ".html")
)</f>
        <v>/cantos/resucito/b/benditaerestumaria.html</v>
      </c>
      <c r="AG37" s="22" t="str" cm="1">
        <f t="array" ref="AG37">_xlfn.LET(
    _xlpm.texto_limpio, _xlfn.REDUCE(
        LOWER(Table134566[[#This Row],[Titulo]]),
        {"á";"é";"í";"ó";"ú";"ñ";",";" "},
        _xlfn.LAMBDA(_xlpm.acum,_xlpm.caracter, SUBSTITUTE(_xlpm.acum, _xlpm.caracter, CHOOSE(MATCH(_xlpm.caracter, {"á";"é";"í";"ó";"ú";"ñ";",";" "}, 0), "a","e","i","o","u","n","","")))
    ),
    _xlfn.CONCAT("/cantos/resucito/", AI37, "/", _xlpm.texto_limpio, ".html")
)</f>
        <v>/cantos/resucito/b/benditaerestumaria.html</v>
      </c>
      <c r="AH37" t="s">
        <v>311</v>
      </c>
      <c r="AI37" t="str">
        <f>LOWER(LEFT(Table134566[[#This Row],[Titulo]],1))</f>
        <v>b</v>
      </c>
      <c r="AJ37" t="str">
        <f>LOWER(LEFT(Table134566[[#This Row],[Categoria]],1))</f>
        <v>p</v>
      </c>
      <c r="AK37" t="str">
        <f>_xlfn.CONCAT(Table134566[[#This Row],[ID]:[c021]])</f>
        <v>{id:34,title: "Bendita eres tú, María", subtitle: "Lucas 1,42-45", category: "PRECATECUMENADO", moments: ["Penitencial"], url: "/cantos/resucito/b/benditaerestumaria.html/cantos/resucito/b/benditaerestumaria.html"},</v>
      </c>
      <c r="AL37" t="str">
        <f>UPPER(Table134566[[#This Row],[Titulo]])</f>
        <v>BENDITA ERES TÚ, MARÍA</v>
      </c>
      <c r="AM37" t="str">
        <f>LOWER(SUBSTITUTE(Table134566[[#This Row],[CANTO]], " ", ""))</f>
        <v>benditaerestú,maría</v>
      </c>
      <c r="AN37" t="str">
        <f>Table134566[[#This Row],[Subtitle5]]</f>
        <v>Lucas 1,42-45</v>
      </c>
      <c r="AP37" t="str">
        <f>Table1[[#Headers],[CANTO]]</f>
        <v>CANTO</v>
      </c>
      <c r="AQ37" t="str">
        <f>Table134566[[#This Row],[CANTO]]</f>
        <v>BENDITA ERES TÚ, MARÍA</v>
      </c>
      <c r="AR37" t="str">
        <f>_xlfn.CONCAT(Table134566[[#This Row],[Category]:[Entrada]])</f>
        <v>category: "PRECATECUMENADO", moments: ["Penitencial</v>
      </c>
    </row>
    <row r="38" spans="1:44" x14ac:dyDescent="0.25">
      <c r="A38" t="str" cm="1">
        <f t="array" ref="A3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benditoeressenor</v>
      </c>
      <c r="B38">
        <v>28</v>
      </c>
      <c r="C38" t="s">
        <v>297</v>
      </c>
      <c r="D38">
        <v>35</v>
      </c>
      <c r="E38" t="s">
        <v>298</v>
      </c>
      <c r="F38" t="s">
        <v>299</v>
      </c>
      <c r="G38" t="s">
        <v>300</v>
      </c>
      <c r="H38" t="s">
        <v>383</v>
      </c>
      <c r="I38" t="s">
        <v>302</v>
      </c>
      <c r="J38" t="s">
        <v>303</v>
      </c>
      <c r="K38" t="s">
        <v>300</v>
      </c>
      <c r="L38" t="s">
        <v>384</v>
      </c>
      <c r="M38" t="s">
        <v>305</v>
      </c>
      <c r="N38" t="s">
        <v>306</v>
      </c>
      <c r="O38" t="s">
        <v>300</v>
      </c>
      <c r="P38" t="s">
        <v>1089</v>
      </c>
      <c r="Q38" t="s">
        <v>300</v>
      </c>
      <c r="R38" t="s">
        <v>307</v>
      </c>
      <c r="S38" t="s">
        <v>300</v>
      </c>
      <c r="T38" t="s">
        <v>286</v>
      </c>
      <c r="U38" t="s">
        <v>308</v>
      </c>
      <c r="V38" t="s">
        <v>292</v>
      </c>
      <c r="W38" t="s">
        <v>308</v>
      </c>
      <c r="X38" t="s">
        <v>314</v>
      </c>
      <c r="Y38" t="s">
        <v>308</v>
      </c>
      <c r="Z38" t="s">
        <v>315</v>
      </c>
      <c r="AE38" t="s">
        <v>310</v>
      </c>
      <c r="AF38" s="22" t="str" cm="1">
        <f t="array" ref="AF38">_xlfn.LET(
    _xlpm.texto_limpio, _xlfn.REDUCE(
        LOWER(Table134566[[#This Row],[Titulo]]),
        {"á";"é";"í";"ó";"ú";"ñ";",";" "},
        _xlfn.LAMBDA(_xlpm.acum,_xlpm.caracter, SUBSTITUTE(_xlpm.acum, _xlpm.caracter, CHOOSE(MATCH(_xlpm.caracter, {"á";"é";"í";"ó";"ú";"ñ";",";" "}, 0), "a","e","i","o","u","n","","")))
    ),
    _xlfn.CONCAT("/cantos/resucito/", AI38, "/", _xlpm.texto_limpio, ".html")
)</f>
        <v>/cantos/resucito/b/benditoeressenor.html</v>
      </c>
      <c r="AG38" s="22" t="str" cm="1">
        <f t="array" ref="AG38">_xlfn.LET(
    _xlpm.texto_limpio, _xlfn.REDUCE(
        LOWER(Table134566[[#This Row],[Titulo]]),
        {"á";"é";"í";"ó";"ú";"ñ";",";" "},
        _xlfn.LAMBDA(_xlpm.acum,_xlpm.caracter, SUBSTITUTE(_xlpm.acum, _xlpm.caracter, CHOOSE(MATCH(_xlpm.caracter, {"á";"é";"í";"ó";"ú";"ñ";",";" "}, 0), "a","e","i","o","u","n","","")))
    ),
    _xlfn.CONCAT("/cantos/resucito/", AI38, "/", _xlpm.texto_limpio, ".html")
)</f>
        <v>/cantos/resucito/b/benditoeressenor.html</v>
      </c>
      <c r="AH38" t="s">
        <v>311</v>
      </c>
      <c r="AI38" t="str">
        <f>LOWER(LEFT(Table134566[[#This Row],[Titulo]],1))</f>
        <v>b</v>
      </c>
      <c r="AJ38" t="str">
        <f>LOWER(LEFT(Table134566[[#This Row],[Categoria]],1))</f>
        <v>p</v>
      </c>
      <c r="AK38" t="str">
        <f>_xlfn.CONCAT(Table134566[[#This Row],[ID]:[c021]])</f>
        <v>{id:35,title: "Bendito eres, Señor", subtitle: "Daniel 3,52-57", category: "PRECATECUMENADO", moments: ["Virgen", "Entrada", "Final", "Nuevo Testamento"], url: "/cantos/resucito/b/benditoeressenor.html/cantos/resucito/b/benditoeressenor.html"},</v>
      </c>
      <c r="AL38" t="str">
        <f>UPPER(Table134566[[#This Row],[Titulo]])</f>
        <v>BENDITO ERES, SEÑOR</v>
      </c>
      <c r="AM38" t="str">
        <f>LOWER(SUBSTITUTE(Table134566[[#This Row],[CANTO]], " ", ""))</f>
        <v>benditoeres,señor</v>
      </c>
      <c r="AN38" t="str">
        <f>Table134566[[#This Row],[Subtitle5]]</f>
        <v>Daniel 3,52-57</v>
      </c>
      <c r="AP38" t="str">
        <f>Table1[[#Headers],[CANTO]]</f>
        <v>CANTO</v>
      </c>
      <c r="AQ38" t="str">
        <f>Table134566[[#This Row],[CANTO]]</f>
        <v>BENDITO ERES, SEÑOR</v>
      </c>
      <c r="AR38" t="str">
        <f>_xlfn.CONCAT(Table134566[[#This Row],[Category]:[Entrada]])</f>
        <v>category: "PRECATECUMENADO", moments: ["Virgen", "Entrada", "Final", "Nuevo Testamento</v>
      </c>
    </row>
    <row r="39" spans="1:44" x14ac:dyDescent="0.25">
      <c r="A39" t="str" cm="1">
        <f t="array" ref="A3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benditoseadios</v>
      </c>
      <c r="B39">
        <v>29</v>
      </c>
      <c r="C39" t="s">
        <v>297</v>
      </c>
      <c r="D39">
        <v>36</v>
      </c>
      <c r="E39" t="s">
        <v>298</v>
      </c>
      <c r="F39" t="s">
        <v>299</v>
      </c>
      <c r="G39" t="s">
        <v>300</v>
      </c>
      <c r="H39" t="s">
        <v>385</v>
      </c>
      <c r="I39" t="s">
        <v>302</v>
      </c>
      <c r="J39" t="s">
        <v>303</v>
      </c>
      <c r="K39" t="s">
        <v>300</v>
      </c>
      <c r="L39" t="s">
        <v>386</v>
      </c>
      <c r="M39" t="s">
        <v>305</v>
      </c>
      <c r="N39" t="s">
        <v>306</v>
      </c>
      <c r="O39" t="s">
        <v>300</v>
      </c>
      <c r="P39" t="s">
        <v>1089</v>
      </c>
      <c r="Q39" t="s">
        <v>300</v>
      </c>
      <c r="R39" t="s">
        <v>307</v>
      </c>
      <c r="S39" t="s">
        <v>300</v>
      </c>
      <c r="T39" t="s">
        <v>309</v>
      </c>
      <c r="U39" t="s">
        <v>308</v>
      </c>
      <c r="V39" t="s">
        <v>321</v>
      </c>
      <c r="AE39" t="s">
        <v>310</v>
      </c>
      <c r="AF39" s="22" t="str" cm="1">
        <f t="array" ref="AF39">_xlfn.LET(
    _xlpm.texto_limpio, _xlfn.REDUCE(
        LOWER(Table134566[[#This Row],[Titulo]]),
        {"á";"é";"í";"ó";"ú";"ñ";",";" "},
        _xlfn.LAMBDA(_xlpm.acum,_xlpm.caracter, SUBSTITUTE(_xlpm.acum, _xlpm.caracter, CHOOSE(MATCH(_xlpm.caracter, {"á";"é";"í";"ó";"ú";"ñ";",";" "}, 0), "a","e","i","o","u","n","","")))
    ),
    _xlfn.CONCAT("/cantos/resucito/", AI39, "/", _xlpm.texto_limpio, ".html")
)</f>
        <v>/cantos/resucito/b/benditoseadios.html</v>
      </c>
      <c r="AG39" s="22" t="str" cm="1">
        <f t="array" ref="AG39">_xlfn.LET(
    _xlpm.texto_limpio, _xlfn.REDUCE(
        LOWER(Table134566[[#This Row],[Titulo]]),
        {"á";"é";"í";"ó";"ú";"ñ";",";" "},
        _xlfn.LAMBDA(_xlpm.acum,_xlpm.caracter, SUBSTITUTE(_xlpm.acum, _xlpm.caracter, CHOOSE(MATCH(_xlpm.caracter, {"á";"é";"í";"ó";"ú";"ñ";",";" "}, 0), "a","e","i","o","u","n","","")))
    ),
    _xlfn.CONCAT("/cantos/resucito/", AI39, "/", _xlpm.texto_limpio, ".html")
)</f>
        <v>/cantos/resucito/b/benditoseadios.html</v>
      </c>
      <c r="AH39" t="s">
        <v>311</v>
      </c>
      <c r="AI39" t="str">
        <f>LOWER(LEFT(Table134566[[#This Row],[Titulo]],1))</f>
        <v>b</v>
      </c>
      <c r="AJ39" t="str">
        <f>LOWER(LEFT(Table134566[[#This Row],[Categoria]],1))</f>
        <v>p</v>
      </c>
      <c r="AK39" t="str">
        <f>_xlfn.CONCAT(Table134566[[#This Row],[ID]:[c021]])</f>
        <v>{id:36,title: "Bendito sea Dios", subtitle: "Efesios 1,3-13", category: "PRECATECUMENADO", moments: ["Laudes/Visperas", "Antiguo Testamento"], url: "/cantos/resucito/b/benditoseadios.html/cantos/resucito/b/benditoseadios.html"},</v>
      </c>
      <c r="AL39" t="str">
        <f>UPPER(Table134566[[#This Row],[Titulo]])</f>
        <v>BENDITO SEA DIOS</v>
      </c>
      <c r="AM39" t="str">
        <f>LOWER(SUBSTITUTE(Table134566[[#This Row],[CANTO]], " ", ""))</f>
        <v>benditoseadios</v>
      </c>
      <c r="AN39" t="str">
        <f>Table134566[[#This Row],[Subtitle5]]</f>
        <v>Efesios 1,3-13</v>
      </c>
      <c r="AP39" t="str">
        <f>Table1[[#Headers],[CANTO]]</f>
        <v>CANTO</v>
      </c>
      <c r="AQ39" t="str">
        <f>Table134566[[#This Row],[CANTO]]</f>
        <v>BENDITO SEA DIOS</v>
      </c>
      <c r="AR39" t="str">
        <f>_xlfn.CONCAT(Table134566[[#This Row],[Category]:[Entrada]])</f>
        <v>category: "PRECATECUMENADO", moments: ["Laudes/Visperas", "Antiguo Testamento</v>
      </c>
    </row>
    <row r="40" spans="1:44" x14ac:dyDescent="0.25">
      <c r="A40" t="str" cm="1">
        <f t="array" ref="A4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benedictus</v>
      </c>
      <c r="B40">
        <v>30</v>
      </c>
      <c r="C40" t="s">
        <v>297</v>
      </c>
      <c r="D40">
        <v>37</v>
      </c>
      <c r="E40" t="s">
        <v>298</v>
      </c>
      <c r="F40" t="s">
        <v>299</v>
      </c>
      <c r="G40" t="s">
        <v>300</v>
      </c>
      <c r="H40" t="s">
        <v>387</v>
      </c>
      <c r="I40" t="s">
        <v>302</v>
      </c>
      <c r="J40" t="s">
        <v>303</v>
      </c>
      <c r="K40" t="s">
        <v>300</v>
      </c>
      <c r="L40" t="s">
        <v>388</v>
      </c>
      <c r="M40" t="s">
        <v>305</v>
      </c>
      <c r="N40" t="s">
        <v>306</v>
      </c>
      <c r="O40" t="s">
        <v>300</v>
      </c>
      <c r="P40" t="s">
        <v>1089</v>
      </c>
      <c r="Q40" t="s">
        <v>300</v>
      </c>
      <c r="R40" t="s">
        <v>307</v>
      </c>
      <c r="S40" t="s">
        <v>300</v>
      </c>
      <c r="AE40" t="s">
        <v>310</v>
      </c>
      <c r="AF40" s="22" t="str" cm="1">
        <f t="array" ref="AF40">_xlfn.LET(
    _xlpm.texto_limpio, _xlfn.REDUCE(
        LOWER(Table134566[[#This Row],[Titulo]]),
        {"á";"é";"í";"ó";"ú";"ñ";",";" "},
        _xlfn.LAMBDA(_xlpm.acum,_xlpm.caracter, SUBSTITUTE(_xlpm.acum, _xlpm.caracter, CHOOSE(MATCH(_xlpm.caracter, {"á";"é";"í";"ó";"ú";"ñ";",";" "}, 0), "a","e","i","o","u","n","","")))
    ),
    _xlfn.CONCAT("/cantos/resucito/", AI40, "/", _xlpm.texto_limpio, ".html")
)</f>
        <v>/cantos/resucito/b/benedictus.html</v>
      </c>
      <c r="AG40" s="22" t="str" cm="1">
        <f t="array" ref="AG40">_xlfn.LET(
    _xlpm.texto_limpio, _xlfn.REDUCE(
        LOWER(Table134566[[#This Row],[Titulo]]),
        {"á";"é";"í";"ó";"ú";"ñ";",";" "},
        _xlfn.LAMBDA(_xlpm.acum,_xlpm.caracter, SUBSTITUTE(_xlpm.acum, _xlpm.caracter, CHOOSE(MATCH(_xlpm.caracter, {"á";"é";"í";"ó";"ú";"ñ";",";" "}, 0), "a","e","i","o","u","n","","")))
    ),
    _xlfn.CONCAT("/cantos/resucito/", AI40, "/", _xlpm.texto_limpio, ".html")
)</f>
        <v>/cantos/resucito/b/benedictus.html</v>
      </c>
      <c r="AH40" t="s">
        <v>311</v>
      </c>
      <c r="AI40" t="str">
        <f>LOWER(LEFT(Table134566[[#This Row],[Titulo]],1))</f>
        <v>b</v>
      </c>
      <c r="AJ40" t="str">
        <f>LOWER(LEFT(Table134566[[#This Row],[Categoria]],1))</f>
        <v>p</v>
      </c>
      <c r="AK40" t="str">
        <f>_xlfn.CONCAT(Table134566[[#This Row],[ID]:[c021]])</f>
        <v>{id:37,title: "Benedictus", subtitle: "Lucas 1,67-80", category: "PRECATECUMENADO", moments: [""], url: "/cantos/resucito/b/benedictus.html/cantos/resucito/b/benedictus.html"},</v>
      </c>
      <c r="AL40" t="str">
        <f>UPPER(Table134566[[#This Row],[Titulo]])</f>
        <v>BENEDICTUS</v>
      </c>
      <c r="AM40" t="str">
        <f>LOWER(SUBSTITUTE(Table134566[[#This Row],[CANTO]], " ", ""))</f>
        <v>benedictus</v>
      </c>
      <c r="AN40" t="str">
        <f>Table134566[[#This Row],[Subtitle5]]</f>
        <v>Lucas 1,67-80</v>
      </c>
      <c r="AP40" t="str">
        <f>Table1[[#Headers],[CANTO]]</f>
        <v>CANTO</v>
      </c>
      <c r="AQ40" t="str">
        <f>Table134566[[#This Row],[CANTO]]</f>
        <v>BENEDICTUS</v>
      </c>
      <c r="AR40" t="str">
        <f>_xlfn.CONCAT(Table134566[[#This Row],[Category]:[Entrada]])</f>
        <v>category: "PRECATECUMENADO", moments: ["</v>
      </c>
    </row>
    <row r="41" spans="1:44" x14ac:dyDescent="0.25">
      <c r="A41" t="str" cm="1">
        <f t="array" ref="A4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cantadadios</v>
      </c>
      <c r="B41">
        <v>31</v>
      </c>
      <c r="C41" t="s">
        <v>297</v>
      </c>
      <c r="D41">
        <v>38</v>
      </c>
      <c r="E41" t="s">
        <v>298</v>
      </c>
      <c r="F41" t="s">
        <v>299</v>
      </c>
      <c r="G41" t="s">
        <v>300</v>
      </c>
      <c r="H41" t="s">
        <v>389</v>
      </c>
      <c r="I41" t="s">
        <v>302</v>
      </c>
      <c r="J41" t="s">
        <v>303</v>
      </c>
      <c r="K41" t="s">
        <v>300</v>
      </c>
      <c r="L41" t="s">
        <v>390</v>
      </c>
      <c r="M41" t="s">
        <v>305</v>
      </c>
      <c r="N41" t="s">
        <v>306</v>
      </c>
      <c r="O41" t="s">
        <v>300</v>
      </c>
      <c r="P41" t="s">
        <v>1089</v>
      </c>
      <c r="Q41" t="s">
        <v>300</v>
      </c>
      <c r="R41" t="s">
        <v>307</v>
      </c>
      <c r="S41" t="s">
        <v>300</v>
      </c>
      <c r="T41" t="s">
        <v>309</v>
      </c>
      <c r="U41" t="s">
        <v>308</v>
      </c>
      <c r="V41" t="s">
        <v>315</v>
      </c>
      <c r="AE41" t="s">
        <v>310</v>
      </c>
      <c r="AF41" s="22" t="str" cm="1">
        <f t="array" ref="AF41">_xlfn.LET(
    _xlpm.texto_limpio, _xlfn.REDUCE(
        LOWER(Table134566[[#This Row],[Titulo]]),
        {"á";"é";"í";"ó";"ú";"ñ";",";" "},
        _xlfn.LAMBDA(_xlpm.acum,_xlpm.caracter, SUBSTITUTE(_xlpm.acum, _xlpm.caracter, CHOOSE(MATCH(_xlpm.caracter, {"á";"é";"í";"ó";"ú";"ñ";",";" "}, 0), "a","e","i","o","u","n","","")))
    ),
    _xlfn.CONCAT("/cantos/resucito/", AI41, "/", _xlpm.texto_limpio, ".html")
)</f>
        <v>/cantos/resucito/c/cantadadios.html</v>
      </c>
      <c r="AG41" s="22" t="str" cm="1">
        <f t="array" ref="AG41">_xlfn.LET(
    _xlpm.texto_limpio, _xlfn.REDUCE(
        LOWER(Table134566[[#This Row],[Titulo]]),
        {"á";"é";"í";"ó";"ú";"ñ";",";" "},
        _xlfn.LAMBDA(_xlpm.acum,_xlpm.caracter, SUBSTITUTE(_xlpm.acum, _xlpm.caracter, CHOOSE(MATCH(_xlpm.caracter, {"á";"é";"í";"ó";"ú";"ñ";",";" "}, 0), "a","e","i","o","u","n","","")))
    ),
    _xlfn.CONCAT("/cantos/resucito/", AI41, "/", _xlpm.texto_limpio, ".html")
)</f>
        <v>/cantos/resucito/c/cantadadios.html</v>
      </c>
      <c r="AH41" t="s">
        <v>311</v>
      </c>
      <c r="AI41" t="str">
        <f>LOWER(LEFT(Table134566[[#This Row],[Titulo]],1))</f>
        <v>c</v>
      </c>
      <c r="AJ41" t="str">
        <f>LOWER(LEFT(Table134566[[#This Row],[Categoria]],1))</f>
        <v>p</v>
      </c>
      <c r="AK41" t="str">
        <f>_xlfn.CONCAT(Table134566[[#This Row],[ID]:[c021]])</f>
        <v>{id:38,title: "Cantad a Dios", subtitle: "Salmo 67 (68) 2.4-7", category: "PRECATECUMENADO", moments: ["Laudes/Visperas", "Nuevo Testamento"], url: "/cantos/resucito/c/cantadadios.html/cantos/resucito/c/cantadadios.html"},</v>
      </c>
      <c r="AL41" t="str">
        <f>UPPER(Table134566[[#This Row],[Titulo]])</f>
        <v>CANTAD A DIOS</v>
      </c>
      <c r="AM41" t="str">
        <f>LOWER(SUBSTITUTE(Table134566[[#This Row],[CANTO]], " ", ""))</f>
        <v>cantadadios</v>
      </c>
      <c r="AN41" t="str">
        <f>Table134566[[#This Row],[Subtitle5]]</f>
        <v>Salmo 67 (68) 2.4-7</v>
      </c>
      <c r="AP41" t="str">
        <f>Table1[[#Headers],[CANTO]]</f>
        <v>CANTO</v>
      </c>
      <c r="AQ41" t="str">
        <f>Table134566[[#This Row],[CANTO]]</f>
        <v>CANTAD A DIOS</v>
      </c>
      <c r="AR41" t="str">
        <f>_xlfn.CONCAT(Table134566[[#This Row],[Category]:[Entrada]])</f>
        <v>category: "PRECATECUMENADO", moments: ["Laudes/Visperas", "Nuevo Testamento</v>
      </c>
    </row>
    <row r="42" spans="1:44" x14ac:dyDescent="0.25">
      <c r="A42" t="str" cm="1">
        <f t="array" ref="A4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cantadalsenor</v>
      </c>
      <c r="B42">
        <v>32</v>
      </c>
      <c r="C42" t="s">
        <v>297</v>
      </c>
      <c r="D42">
        <v>39</v>
      </c>
      <c r="E42" t="s">
        <v>298</v>
      </c>
      <c r="F42" t="s">
        <v>299</v>
      </c>
      <c r="G42" t="s">
        <v>300</v>
      </c>
      <c r="H42" t="s">
        <v>391</v>
      </c>
      <c r="I42" t="s">
        <v>302</v>
      </c>
      <c r="J42" t="s">
        <v>303</v>
      </c>
      <c r="K42" t="s">
        <v>300</v>
      </c>
      <c r="L42" t="s">
        <v>392</v>
      </c>
      <c r="M42" t="s">
        <v>305</v>
      </c>
      <c r="N42" t="s">
        <v>306</v>
      </c>
      <c r="O42" t="s">
        <v>300</v>
      </c>
      <c r="P42" t="s">
        <v>1089</v>
      </c>
      <c r="Q42" t="s">
        <v>300</v>
      </c>
      <c r="R42" t="s">
        <v>307</v>
      </c>
      <c r="S42" t="s">
        <v>300</v>
      </c>
      <c r="T42" t="s">
        <v>320</v>
      </c>
      <c r="U42" t="s">
        <v>308</v>
      </c>
      <c r="V42" t="s">
        <v>309</v>
      </c>
      <c r="W42" t="s">
        <v>308</v>
      </c>
      <c r="X42" t="s">
        <v>321</v>
      </c>
      <c r="AE42" t="s">
        <v>310</v>
      </c>
      <c r="AF42" s="22" t="str" cm="1">
        <f t="array" ref="AF42">_xlfn.LET(
    _xlpm.texto_limpio, _xlfn.REDUCE(
        LOWER(Table134566[[#This Row],[Titulo]]),
        {"á";"é";"í";"ó";"ú";"ñ";",";" "},
        _xlfn.LAMBDA(_xlpm.acum,_xlpm.caracter, SUBSTITUTE(_xlpm.acum, _xlpm.caracter, CHOOSE(MATCH(_xlpm.caracter, {"á";"é";"í";"ó";"ú";"ñ";",";" "}, 0), "a","e","i","o","u","n","","")))
    ),
    _xlfn.CONCAT("/cantos/resucito/", AI42, "/", _xlpm.texto_limpio, ".html")
)</f>
        <v>/cantos/resucito/c/cantadalsenor.html</v>
      </c>
      <c r="AG42" s="22" t="str" cm="1">
        <f t="array" ref="AG42">_xlfn.LET(
    _xlpm.texto_limpio, _xlfn.REDUCE(
        LOWER(Table134566[[#This Row],[Titulo]]),
        {"á";"é";"í";"ó";"ú";"ñ";",";" "},
        _xlfn.LAMBDA(_xlpm.acum,_xlpm.caracter, SUBSTITUTE(_xlpm.acum, _xlpm.caracter, CHOOSE(MATCH(_xlpm.caracter, {"á";"é";"í";"ó";"ú";"ñ";",";" "}, 0), "a","e","i","o","u","n","","")))
    ),
    _xlfn.CONCAT("/cantos/resucito/", AI42, "/", _xlpm.texto_limpio, ".html")
)</f>
        <v>/cantos/resucito/c/cantadalsenor.html</v>
      </c>
      <c r="AH42" t="s">
        <v>311</v>
      </c>
      <c r="AI42" t="str">
        <f>LOWER(LEFT(Table134566[[#This Row],[Titulo]],1))</f>
        <v>c</v>
      </c>
      <c r="AJ42" t="str">
        <f>LOWER(LEFT(Table134566[[#This Row],[Categoria]],1))</f>
        <v>p</v>
      </c>
      <c r="AK42" t="str">
        <f>_xlfn.CONCAT(Table134566[[#This Row],[ID]:[c021]])</f>
        <v>{id:39,title: "Cantad al Señor", subtitle: "Salmo 117 (116)", category: "PRECATECUMENADO", moments: ["Cuaresma", "Laudes/Visperas", "Antiguo Testamento"], url: "/cantos/resucito/c/cantadalsenor.html/cantos/resucito/c/cantadalsenor.html"},</v>
      </c>
      <c r="AL42" t="str">
        <f>UPPER(Table134566[[#This Row],[Titulo]])</f>
        <v>CANTAD AL SEÑOR</v>
      </c>
      <c r="AM42" t="str">
        <f>LOWER(SUBSTITUTE(Table134566[[#This Row],[CANTO]], " ", ""))</f>
        <v>cantadalseñor</v>
      </c>
      <c r="AN42" t="str">
        <f>Table134566[[#This Row],[Subtitle5]]</f>
        <v>Salmo 117 (116)</v>
      </c>
      <c r="AP42" t="str">
        <f>Table1[[#Headers],[CANTO]]</f>
        <v>CANTO</v>
      </c>
      <c r="AQ42" t="str">
        <f>Table134566[[#This Row],[CANTO]]</f>
        <v>CANTAD AL SEÑOR</v>
      </c>
      <c r="AR42" t="str">
        <f>_xlfn.CONCAT(Table134566[[#This Row],[Category]:[Entrada]])</f>
        <v>category: "PRECATECUMENADO", moments: ["Cuaresma", "Laudes/Visperas", "Antiguo Testamento</v>
      </c>
    </row>
    <row r="43" spans="1:44" x14ac:dyDescent="0.25">
      <c r="A43" t="str" cm="1">
        <f t="array" ref="A4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B43">
        <v>33</v>
      </c>
      <c r="C43" t="s">
        <v>297</v>
      </c>
      <c r="D43">
        <v>40</v>
      </c>
      <c r="E43" t="s">
        <v>298</v>
      </c>
      <c r="F43" t="s">
        <v>299</v>
      </c>
      <c r="G43" t="s">
        <v>300</v>
      </c>
      <c r="H43" t="s">
        <v>393</v>
      </c>
      <c r="I43" t="s">
        <v>302</v>
      </c>
      <c r="J43" t="s">
        <v>303</v>
      </c>
      <c r="K43" t="s">
        <v>300</v>
      </c>
      <c r="L43" t="s">
        <v>394</v>
      </c>
      <c r="M43" t="s">
        <v>305</v>
      </c>
      <c r="N43" t="s">
        <v>306</v>
      </c>
      <c r="O43" t="s">
        <v>300</v>
      </c>
      <c r="P43" t="s">
        <v>1089</v>
      </c>
      <c r="Q43" t="s">
        <v>300</v>
      </c>
      <c r="R43" t="s">
        <v>307</v>
      </c>
      <c r="S43" t="s">
        <v>300</v>
      </c>
      <c r="T43" t="s">
        <v>309</v>
      </c>
      <c r="U43" t="s">
        <v>308</v>
      </c>
      <c r="V43" t="s">
        <v>292</v>
      </c>
      <c r="W43" t="s">
        <v>308</v>
      </c>
      <c r="X43" t="s">
        <v>314</v>
      </c>
      <c r="Y43" t="s">
        <v>308</v>
      </c>
      <c r="Z43" t="s">
        <v>321</v>
      </c>
      <c r="AE43" t="s">
        <v>310</v>
      </c>
      <c r="AF43" s="22" t="str" cm="1">
        <f t="array" ref="AF43">_xlfn.LET(
    _xlpm.texto_limpio, _xlfn.REDUCE(
        LOWER(Table134566[[#This Row],[Titulo]]),
        {"á";"é";"í";"ó";"ú";"ñ";",";" "},
        _xlfn.LAMBDA(_xlpm.acum,_xlpm.caracter, SUBSTITUTE(_xlpm.acum, _xlpm.caracter, CHOOSE(MATCH(_xlpm.caracter, {"á";"é";"í";"ó";"ú";"ñ";",";" "}, 0), "a","e","i","o","u","n","","")))
    ),
    _xlfn.CONCAT("/cantos/resucito/", AI43, "/", _xlpm.texto_limpio, ".html")
)</f>
        <v>/cantos/resucito/c/canticodelostresjovenes.html</v>
      </c>
      <c r="AG43" s="22" t="str" cm="1">
        <f t="array" ref="AG43">_xlfn.LET(
    _xlpm.texto_limpio, _xlfn.REDUCE(
        LOWER(Table134566[[#This Row],[Titulo]]),
        {"á";"é";"í";"ó";"ú";"ñ";",";" "},
        _xlfn.LAMBDA(_xlpm.acum,_xlpm.caracter, SUBSTITUTE(_xlpm.acum, _xlpm.caracter, CHOOSE(MATCH(_xlpm.caracter, {"á";"é";"í";"ó";"ú";"ñ";",";" "}, 0), "a","e","i","o","u","n","","")))
    ),
    _xlfn.CONCAT("/cantos/resucito/", AI43, "/", _xlpm.texto_limpio, ".html")
)</f>
        <v>/cantos/resucito/c/canticodelostresjovenes.html</v>
      </c>
      <c r="AH43" t="s">
        <v>311</v>
      </c>
      <c r="AI43" t="str">
        <f>LOWER(LEFT(Table134566[[#This Row],[Titulo]],1))</f>
        <v>c</v>
      </c>
      <c r="AJ43" t="str">
        <f>LOWER(LEFT(Table134566[[#This Row],[Categoria]],1))</f>
        <v>p</v>
      </c>
      <c r="AK43" t="str">
        <f>_xlfn.CONCAT(Table134566[[#This Row],[ID]:[c021]])</f>
        <v>{id:40,title: "Cántico de los tres jóvenes", subtitle: "Daniel 3,57-58", category: "PRECATECUMENADO", moments: ["Laudes/Visperas", "Entrada", "Final", "Antiguo Testamento"], url: "/cantos/resucito/c/canticodelostresjovenes.html/cantos/resucito/c/canticodelostresjovenes.html"},</v>
      </c>
      <c r="AL43" t="str">
        <f>UPPER(Table134566[[#This Row],[Titulo]])</f>
        <v>CÁNTICO DE LOS TRES JÓVENES</v>
      </c>
      <c r="AM43" t="str">
        <f>LOWER(SUBSTITUTE(Table134566[[#This Row],[CANTO]], " ", ""))</f>
        <v>cánticodelostresjóvenes</v>
      </c>
      <c r="AN43" t="str">
        <f>Table134566[[#This Row],[Subtitle5]]</f>
        <v>Daniel 3,57-58</v>
      </c>
      <c r="AP43" t="str">
        <f>Table1[[#Headers],[CANTO]]</f>
        <v>CANTO</v>
      </c>
      <c r="AQ43" t="str">
        <f>Table134566[[#This Row],[CANTO]]</f>
        <v>CÁNTICO DE LOS TRES JÓVENES</v>
      </c>
      <c r="AR43" t="str">
        <f>_xlfn.CONCAT(Table134566[[#This Row],[Category]:[Entrada]])</f>
        <v>category: "PRECATECUMENADO", moments: ["Laudes/Visperas", "Entrada", "Final", "Antiguo Testamento</v>
      </c>
    </row>
    <row r="44" spans="1:44" x14ac:dyDescent="0.25">
      <c r="A44" t="str" cm="1">
        <f t="array" ref="A4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cantodemoises</v>
      </c>
      <c r="B44">
        <v>34</v>
      </c>
      <c r="C44" t="s">
        <v>297</v>
      </c>
      <c r="D44">
        <v>41</v>
      </c>
      <c r="E44" t="s">
        <v>298</v>
      </c>
      <c r="F44" t="s">
        <v>299</v>
      </c>
      <c r="G44" t="s">
        <v>300</v>
      </c>
      <c r="H44" t="s">
        <v>395</v>
      </c>
      <c r="I44" t="s">
        <v>302</v>
      </c>
      <c r="J44" t="s">
        <v>303</v>
      </c>
      <c r="K44" t="s">
        <v>300</v>
      </c>
      <c r="L44" t="s">
        <v>396</v>
      </c>
      <c r="M44" t="s">
        <v>305</v>
      </c>
      <c r="N44" t="s">
        <v>306</v>
      </c>
      <c r="O44" t="s">
        <v>300</v>
      </c>
      <c r="P44" t="s">
        <v>1089</v>
      </c>
      <c r="Q44" t="s">
        <v>300</v>
      </c>
      <c r="R44" t="s">
        <v>307</v>
      </c>
      <c r="S44" t="s">
        <v>300</v>
      </c>
      <c r="T44" t="s">
        <v>309</v>
      </c>
      <c r="U44" t="s">
        <v>308</v>
      </c>
      <c r="V44" t="s">
        <v>321</v>
      </c>
      <c r="AE44" t="s">
        <v>310</v>
      </c>
      <c r="AF44" s="22" t="str" cm="1">
        <f t="array" ref="AF44">_xlfn.LET(
    _xlpm.texto_limpio, _xlfn.REDUCE(
        LOWER(Table134566[[#This Row],[Titulo]]),
        {"á";"é";"í";"ó";"ú";"ñ";",";" "},
        _xlfn.LAMBDA(_xlpm.acum,_xlpm.caracter, SUBSTITUTE(_xlpm.acum, _xlpm.caracter, CHOOSE(MATCH(_xlpm.caracter, {"á";"é";"í";"ó";"ú";"ñ";",";" "}, 0), "a","e","i","o","u","n","","")))
    ),
    _xlfn.CONCAT("/cantos/resucito/", AI44, "/", _xlpm.texto_limpio, ".html")
)</f>
        <v>/cantos/resucito/c/cantodemoises.html</v>
      </c>
      <c r="AG44" s="22" t="str" cm="1">
        <f t="array" ref="AG44">_xlfn.LET(
    _xlpm.texto_limpio, _xlfn.REDUCE(
        LOWER(Table134566[[#This Row],[Titulo]]),
        {"á";"é";"í";"ó";"ú";"ñ";",";" "},
        _xlfn.LAMBDA(_xlpm.acum,_xlpm.caracter, SUBSTITUTE(_xlpm.acum, _xlpm.caracter, CHOOSE(MATCH(_xlpm.caracter, {"á";"é";"í";"ó";"ú";"ñ";",";" "}, 0), "a","e","i","o","u","n","","")))
    ),
    _xlfn.CONCAT("/cantos/resucito/", AI44, "/", _xlpm.texto_limpio, ".html")
)</f>
        <v>/cantos/resucito/c/cantodemoises.html</v>
      </c>
      <c r="AH44" t="s">
        <v>311</v>
      </c>
      <c r="AI44" t="str">
        <f>LOWER(LEFT(Table134566[[#This Row],[Titulo]],1))</f>
        <v>c</v>
      </c>
      <c r="AJ44" t="str">
        <f>LOWER(LEFT(Table134566[[#This Row],[Categoria]],1))</f>
        <v>p</v>
      </c>
      <c r="AK44" t="str">
        <f>_xlfn.CONCAT(Table134566[[#This Row],[ID]:[c021]])</f>
        <v>{id:41,title: "Canto de Moisés", subtitle: "Éxodo 15,1-18", category: "PRECATECUMENADO", moments: ["Laudes/Visperas", "Antiguo Testamento"], url: "/cantos/resucito/c/cantodemoises.html/cantos/resucito/c/cantodemoises.html"},</v>
      </c>
      <c r="AL44" t="str">
        <f>UPPER(Table134566[[#This Row],[Titulo]])</f>
        <v>CANTO DE MOISÉS</v>
      </c>
      <c r="AM44" t="str">
        <f>LOWER(SUBSTITUTE(Table134566[[#This Row],[CANTO]], " ", ""))</f>
        <v>cantodemoisés</v>
      </c>
      <c r="AN44" t="str">
        <f>Table134566[[#This Row],[Subtitle5]]</f>
        <v>Éxodo 15,1-18</v>
      </c>
      <c r="AP44" t="str">
        <f>Table1[[#Headers],[CANTO]]</f>
        <v>CANTO</v>
      </c>
      <c r="AQ44" t="str">
        <f>Table134566[[#This Row],[CANTO]]</f>
        <v>CANTO DE MOISÉS</v>
      </c>
      <c r="AR44" t="str">
        <f>_xlfn.CONCAT(Table134566[[#This Row],[Category]:[Entrada]])</f>
        <v>category: "PRECATECUMENADO", moments: ["Laudes/Visperas", "Antiguo Testamento</v>
      </c>
    </row>
    <row r="45" spans="1:44" x14ac:dyDescent="0.25">
      <c r="A45" t="str" cm="1">
        <f t="array" ref="A4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B45">
        <v>35</v>
      </c>
      <c r="C45" t="s">
        <v>297</v>
      </c>
      <c r="D45">
        <v>42</v>
      </c>
      <c r="E45" t="s">
        <v>298</v>
      </c>
      <c r="F45" t="s">
        <v>299</v>
      </c>
      <c r="G45" t="s">
        <v>300</v>
      </c>
      <c r="H45" t="s">
        <v>397</v>
      </c>
      <c r="I45" t="s">
        <v>302</v>
      </c>
      <c r="J45" t="s">
        <v>303</v>
      </c>
      <c r="K45" t="s">
        <v>300</v>
      </c>
      <c r="L45" t="s">
        <v>398</v>
      </c>
      <c r="M45" t="s">
        <v>305</v>
      </c>
      <c r="N45" t="s">
        <v>306</v>
      </c>
      <c r="O45" t="s">
        <v>300</v>
      </c>
      <c r="P45" t="s">
        <v>1089</v>
      </c>
      <c r="Q45" t="s">
        <v>300</v>
      </c>
      <c r="R45" t="s">
        <v>307</v>
      </c>
      <c r="S45" t="s">
        <v>300</v>
      </c>
      <c r="T45" t="s">
        <v>282</v>
      </c>
      <c r="U45" t="s">
        <v>308</v>
      </c>
      <c r="V45" t="s">
        <v>321</v>
      </c>
      <c r="AE45" t="s">
        <v>310</v>
      </c>
      <c r="AF45" s="22" t="str" cm="1">
        <f t="array" ref="AF45">_xlfn.LET(
    _xlpm.texto_limpio, _xlfn.REDUCE(
        LOWER(Table134566[[#This Row],[Titulo]]),
        {"á";"é";"í";"ó";"ú";"ñ";",";" "},
        _xlfn.LAMBDA(_xlpm.acum,_xlpm.caracter, SUBSTITUTE(_xlpm.acum, _xlpm.caracter, CHOOSE(MATCH(_xlpm.caracter, {"á";"é";"í";"ó";"ú";"ñ";",";" "}, 0), "a","e","i","o","u","n","","")))
    ),
    _xlfn.CONCAT("/cantos/resucito/", AI45, "/", _xlpm.texto_limpio, ".html")
)</f>
        <v>/cantos/resucito/c/caritaschristiurgetnos.html</v>
      </c>
      <c r="AG45" s="22" t="str" cm="1">
        <f t="array" ref="AG45">_xlfn.LET(
    _xlpm.texto_limpio, _xlfn.REDUCE(
        LOWER(Table134566[[#This Row],[Titulo]]),
        {"á";"é";"í";"ó";"ú";"ñ";",";" "},
        _xlfn.LAMBDA(_xlpm.acum,_xlpm.caracter, SUBSTITUTE(_xlpm.acum, _xlpm.caracter, CHOOSE(MATCH(_xlpm.caracter, {"á";"é";"í";"ó";"ú";"ñ";",";" "}, 0), "a","e","i","o","u","n","","")))
    ),
    _xlfn.CONCAT("/cantos/resucito/", AI45, "/", _xlpm.texto_limpio, ".html")
)</f>
        <v>/cantos/resucito/c/caritaschristiurgetnos.html</v>
      </c>
      <c r="AH45" t="s">
        <v>311</v>
      </c>
      <c r="AI45" t="str">
        <f>LOWER(LEFT(Table134566[[#This Row],[Titulo]],1))</f>
        <v>c</v>
      </c>
      <c r="AJ45" t="str">
        <f>LOWER(LEFT(Table134566[[#This Row],[Categoria]],1))</f>
        <v>p</v>
      </c>
      <c r="AK45" t="str">
        <f>_xlfn.CONCAT(Table134566[[#This Row],[ID]:[c021]])</f>
        <v>{id:42,title: "Caritas Christi urget nos", subtitle: "2ª Corintios 5,14.15.17.21", category: "PRECATECUMENADO", moments: ["Pascua", "Antiguo Testamento"], url: "/cantos/resucito/c/caritaschristiurgetnos.html/cantos/resucito/c/caritaschristiurgetnos.html"},</v>
      </c>
      <c r="AL45" t="str">
        <f>UPPER(Table134566[[#This Row],[Titulo]])</f>
        <v>CARITAS CHRISTI URGET NOS</v>
      </c>
      <c r="AM45" t="str">
        <f>LOWER(SUBSTITUTE(Table134566[[#This Row],[CANTO]], " ", ""))</f>
        <v>caritaschristiurgetnos</v>
      </c>
      <c r="AN45" t="str">
        <f>Table134566[[#This Row],[Subtitle5]]</f>
        <v>2ª Corintios 5,14.15.17.21</v>
      </c>
      <c r="AP45" t="str">
        <f>Table1[[#Headers],[CANTO]]</f>
        <v>CANTO</v>
      </c>
      <c r="AQ45" t="str">
        <f>Table134566[[#This Row],[CANTO]]</f>
        <v>CARITAS CHRISTI URGET NOS</v>
      </c>
      <c r="AR45" t="str">
        <f>_xlfn.CONCAT(Table134566[[#This Row],[Category]:[Entrada]])</f>
        <v>category: "PRECATECUMENADO", moments: ["Pascua", "Antiguo Testamento</v>
      </c>
    </row>
    <row r="46" spans="1:44" x14ac:dyDescent="0.25">
      <c r="A46" t="str" cm="1">
        <f t="array" ref="A4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B46">
        <v>36</v>
      </c>
      <c r="C46" t="s">
        <v>297</v>
      </c>
      <c r="D46">
        <v>43</v>
      </c>
      <c r="E46" t="s">
        <v>298</v>
      </c>
      <c r="F46" t="s">
        <v>299</v>
      </c>
      <c r="G46" t="s">
        <v>300</v>
      </c>
      <c r="H46" t="s">
        <v>399</v>
      </c>
      <c r="I46" t="s">
        <v>302</v>
      </c>
      <c r="J46" t="s">
        <v>303</v>
      </c>
      <c r="K46" t="s">
        <v>300</v>
      </c>
      <c r="L46" t="s">
        <v>400</v>
      </c>
      <c r="M46" t="s">
        <v>305</v>
      </c>
      <c r="N46" t="s">
        <v>306</v>
      </c>
      <c r="O46" t="s">
        <v>300</v>
      </c>
      <c r="P46" t="s">
        <v>1089</v>
      </c>
      <c r="Q46" t="s">
        <v>300</v>
      </c>
      <c r="R46" t="s">
        <v>307</v>
      </c>
      <c r="S46" t="s">
        <v>300</v>
      </c>
      <c r="T46" t="s">
        <v>315</v>
      </c>
      <c r="AE46" t="s">
        <v>310</v>
      </c>
      <c r="AF46" s="22" t="str" cm="1">
        <f t="array" ref="AF46">_xlfn.LET(
    _xlpm.texto_limpio, _xlfn.REDUCE(
        LOWER(Table134566[[#This Row],[Titulo]]),
        {"á";"é";"í";"ó";"ú";"ñ";",";" "},
        _xlfn.LAMBDA(_xlpm.acum,_xlpm.caracter, SUBSTITUTE(_xlpm.acum, _xlpm.caracter, CHOOSE(MATCH(_xlpm.caracter, {"á";"é";"í";"ó";"ú";"ñ";",";" "}, 0), "a","e","i","o","u","n","","")))
    ),
    _xlfn.CONCAT("/cantos/resucito/", AI46, "/", _xlpm.texto_limpio, ".html")
)</f>
        <v>/cantos/resucito/c/carmen63-(estanrotasmisataduras).html</v>
      </c>
      <c r="AG46" s="22" t="str" cm="1">
        <f t="array" ref="AG46">_xlfn.LET(
    _xlpm.texto_limpio, _xlfn.REDUCE(
        LOWER(Table134566[[#This Row],[Titulo]]),
        {"á";"é";"í";"ó";"ú";"ñ";",";" "},
        _xlfn.LAMBDA(_xlpm.acum,_xlpm.caracter, SUBSTITUTE(_xlpm.acum, _xlpm.caracter, CHOOSE(MATCH(_xlpm.caracter, {"á";"é";"í";"ó";"ú";"ñ";",";" "}, 0), "a","e","i","o","u","n","","")))
    ),
    _xlfn.CONCAT("/cantos/resucito/", AI46, "/", _xlpm.texto_limpio, ".html")
)</f>
        <v>/cantos/resucito/c/carmen63-(estanrotasmisataduras).html</v>
      </c>
      <c r="AH46" t="s">
        <v>311</v>
      </c>
      <c r="AI46" t="str">
        <f>LOWER(LEFT(Table134566[[#This Row],[Titulo]],1))</f>
        <v>c</v>
      </c>
      <c r="AJ46" t="str">
        <f>LOWER(LEFT(Table134566[[#This Row],[Categoria]],1))</f>
        <v>p</v>
      </c>
      <c r="AK46" t="str">
        <f>_xlfn.CONCAT(Table134566[[#This Row],[ID]:[c021]])</f>
        <v>{id:43,title: "Carmen 63 - (ESTÁN ROTAS MIS ATADURAS )", subtitle: "(Rabindranath Tagore)*", category: "PRECATECUMENADO", moments: ["Nuevo Testamento"], url: "/cantos/resucito/c/carmen63-(estanrotasmisataduras).html/cantos/resucito/c/carmen63-(estanrotasmisataduras).html"},</v>
      </c>
      <c r="AL46" t="str">
        <f>UPPER(Table134566[[#This Row],[Titulo]])</f>
        <v>CARMEN 63 - (ESTÁN ROTAS MIS ATADURAS )</v>
      </c>
      <c r="AM46" t="str">
        <f>LOWER(SUBSTITUTE(Table134566[[#This Row],[CANTO]], " ", ""))</f>
        <v>carmen63-(estánrotasmisataduras)</v>
      </c>
      <c r="AN46" t="str">
        <f>Table134566[[#This Row],[Subtitle5]]</f>
        <v>(Rabindranath Tagore)*</v>
      </c>
      <c r="AP46" t="str">
        <f>Table1[[#Headers],[CANTO]]</f>
        <v>CANTO</v>
      </c>
      <c r="AQ46" t="str">
        <f>Table134566[[#This Row],[CANTO]]</f>
        <v>CARMEN 63 - (ESTÁN ROTAS MIS ATADURAS )</v>
      </c>
      <c r="AR46" t="str">
        <f>_xlfn.CONCAT(Table134566[[#This Row],[Category]:[Entrada]])</f>
        <v>category: "PRECATECUMENADO", moments: ["Nuevo Testamento</v>
      </c>
    </row>
    <row r="47" spans="1:44" x14ac:dyDescent="0.25">
      <c r="A47" t="str" cm="1">
        <f t="array" ref="A4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B47">
        <v>185</v>
      </c>
      <c r="C47" t="s">
        <v>297</v>
      </c>
      <c r="D47">
        <v>44</v>
      </c>
      <c r="E47" t="s">
        <v>298</v>
      </c>
      <c r="F47" t="s">
        <v>299</v>
      </c>
      <c r="G47" t="s">
        <v>300</v>
      </c>
      <c r="H47" t="s">
        <v>401</v>
      </c>
      <c r="I47" t="s">
        <v>302</v>
      </c>
      <c r="J47" t="s">
        <v>303</v>
      </c>
      <c r="K47" t="s">
        <v>300</v>
      </c>
      <c r="L47" t="s">
        <v>402</v>
      </c>
      <c r="M47" t="s">
        <v>305</v>
      </c>
      <c r="N47" t="s">
        <v>306</v>
      </c>
      <c r="O47" t="s">
        <v>300</v>
      </c>
      <c r="P47" s="7" t="s">
        <v>1093</v>
      </c>
      <c r="Q47" t="s">
        <v>300</v>
      </c>
      <c r="R47" t="s">
        <v>307</v>
      </c>
      <c r="S47" t="s">
        <v>300</v>
      </c>
      <c r="T47" t="s">
        <v>315</v>
      </c>
      <c r="AE47" t="s">
        <v>310</v>
      </c>
      <c r="AF47" s="22" t="str" cm="1">
        <f t="array" ref="AF47">_xlfn.LET(
    _xlpm.texto_limpio, _xlfn.REDUCE(
        LOWER(Table134566[[#This Row],[Titulo]]),
        {"á";"é";"í";"ó";"ú";"ñ";",";" "},
        _xlfn.LAMBDA(_xlpm.acum,_xlpm.caracter, SUBSTITUTE(_xlpm.acum, _xlpm.caracter, CHOOSE(MATCH(_xlpm.caracter, {"á";"é";"í";"ó";"ú";"ñ";",";" "}, 0), "a","e","i","o","u","n","","")))
    ),
    _xlfn.CONCAT("/cantos/resucito/", AI47, "/", _xlpm.texto_limpio, ".html")
)</f>
        <v>/cantos/resucito/c/celebracionpenitencial(bendicionpenitencial).html</v>
      </c>
      <c r="AG47" s="22" t="str" cm="1">
        <f t="array" ref="AG47">_xlfn.LET(
    _xlpm.texto_limpio, _xlfn.REDUCE(
        LOWER(Table134566[[#This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311</v>
      </c>
      <c r="AI47" t="str">
        <f>LOWER(LEFT(Table134566[[#This Row],[Titulo]],1))</f>
        <v>c</v>
      </c>
      <c r="AJ47" t="str">
        <f>LOWER(LEFT(Table134566[[#This Row],[Categoria]],1))</f>
        <v>l</v>
      </c>
      <c r="AK47" t="str">
        <f>_xlfn.CONCAT(Table134566[[#This Row],[ID]:[c021]])</f>
        <v>{id:44,title: "Celebración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UPPER(Table134566[[#This Row],[Titulo]])</f>
        <v>CELEBRACIÓN PENITENCIAL (BENDICIÓN PENITENCIAL )</v>
      </c>
      <c r="AM47" t="str">
        <f>LOWER(SUBSTITUTE(Table134566[[#This Row],[CANTO]], " ", ""))</f>
        <v>celebraciónpenitencial(bendiciónpenitencial)</v>
      </c>
      <c r="AN47" t="str">
        <f>Table134566[[#This Row],[Subtitle5]]</f>
        <v>Acción de gracias</v>
      </c>
      <c r="AP47" t="str">
        <f>Table1[[#Headers],[CANTO]]</f>
        <v>CANTO</v>
      </c>
      <c r="AQ47" t="str">
        <f>Table134566[[#This Row],[CANTO]]</f>
        <v>CELEBRACIÓN PENITENCIAL (BENDICIÓN PENITENCIAL )</v>
      </c>
      <c r="AR47" t="str">
        <f>_xlfn.CONCAT(Table134566[[#This Row],[Category]:[Entrada]])</f>
        <v>category: "LITÚRGICOS", moments: ["Nuevo Testamento</v>
      </c>
    </row>
    <row r="48" spans="1:44" x14ac:dyDescent="0.25">
      <c r="A48" t="str" cm="1">
        <f t="array" ref="A4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B48">
        <v>37</v>
      </c>
      <c r="C48" t="s">
        <v>297</v>
      </c>
      <c r="D48">
        <v>45</v>
      </c>
      <c r="E48" t="s">
        <v>298</v>
      </c>
      <c r="F48" t="s">
        <v>299</v>
      </c>
      <c r="G48" t="s">
        <v>300</v>
      </c>
      <c r="H48" t="s">
        <v>403</v>
      </c>
      <c r="I48" t="s">
        <v>302</v>
      </c>
      <c r="J48" t="s">
        <v>303</v>
      </c>
      <c r="K48" t="s">
        <v>300</v>
      </c>
      <c r="L48" t="s">
        <v>404</v>
      </c>
      <c r="M48" t="s">
        <v>305</v>
      </c>
      <c r="N48" t="s">
        <v>306</v>
      </c>
      <c r="O48" t="s">
        <v>300</v>
      </c>
      <c r="P48" t="s">
        <v>1089</v>
      </c>
      <c r="Q48" t="s">
        <v>300</v>
      </c>
      <c r="R48" t="s">
        <v>307</v>
      </c>
      <c r="S48" t="s">
        <v>300</v>
      </c>
      <c r="T48" t="s">
        <v>282</v>
      </c>
      <c r="U48" t="s">
        <v>308</v>
      </c>
      <c r="V48" t="s">
        <v>313</v>
      </c>
      <c r="AE48" t="s">
        <v>310</v>
      </c>
      <c r="AF48" s="22" t="str" cm="1">
        <f t="array" ref="AF48">_xlfn.LET(
    _xlpm.texto_limpio, _xlfn.REDUCE(
        LOWER(Table134566[[#This Row],[Titulo]]),
        {"á";"é";"í";"ó";"ú";"ñ";",";" "},
        _xlfn.LAMBDA(_xlpm.acum,_xlpm.caracter, SUBSTITUTE(_xlpm.acum, _xlpm.caracter, CHOOSE(MATCH(_xlpm.caracter, {"á";"é";"í";"ó";"ú";"ñ";",";" "}, 0), "a","e","i","o","u","n","","")))
    ),
    _xlfn.CONCAT("/cantos/resucito/", AI48, "/", _xlpm.texto_limpio, ".html")
)</f>
        <v>/cantos/resucito/c/comocondenadosamuerte.html</v>
      </c>
      <c r="AG48" s="22" t="str" cm="1">
        <f t="array" ref="AG48">_xlfn.LET(
    _xlpm.texto_limpio, _xlfn.REDUCE(
        LOWER(Table134566[[#This Row],[Titulo]]),
        {"á";"é";"í";"ó";"ú";"ñ";",";" "},
        _xlfn.LAMBDA(_xlpm.acum,_xlpm.caracter, SUBSTITUTE(_xlpm.acum, _xlpm.caracter, CHOOSE(MATCH(_xlpm.caracter, {"á";"é";"í";"ó";"ú";"ñ";",";" "}, 0), "a","e","i","o","u","n","","")))
    ),
    _xlfn.CONCAT("/cantos/resucito/", AI48, "/", _xlpm.texto_limpio, ".html")
)</f>
        <v>/cantos/resucito/c/comocondenadosamuerte.html</v>
      </c>
      <c r="AH48" t="s">
        <v>311</v>
      </c>
      <c r="AI48" t="str">
        <f>LOWER(LEFT(Table134566[[#This Row],[Titulo]],1))</f>
        <v>c</v>
      </c>
      <c r="AJ48" t="str">
        <f>LOWER(LEFT(Table134566[[#This Row],[Categoria]],1))</f>
        <v>p</v>
      </c>
      <c r="AK48" t="str">
        <f>_xlfn.CONCAT(Table134566[[#This Row],[ID]:[c021]])</f>
        <v>{id:45,title: "Como condenados a muerte", subtitle: "1ª Corintios 4,9-13", category: "PRECATECUMENADO", moments: ["Pascua", "Comunión"], url: "/cantos/resucito/c/comocondenadosamuerte.html/cantos/resucito/c/comocondenadosamuerte.html"},</v>
      </c>
      <c r="AL48" t="str">
        <f>UPPER(Table134566[[#This Row],[Titulo]])</f>
        <v>COMO CONDENADOS A MUERTE</v>
      </c>
      <c r="AM48" t="str">
        <f>LOWER(SUBSTITUTE(Table134566[[#This Row],[CANTO]], " ", ""))</f>
        <v>comocondenadosamuerte</v>
      </c>
      <c r="AN48" t="str">
        <f>Table134566[[#This Row],[Subtitle5]]</f>
        <v>1ª Corintios 4,9-13</v>
      </c>
      <c r="AP48" t="str">
        <f>Table1[[#Headers],[CANTO]]</f>
        <v>CANTO</v>
      </c>
      <c r="AQ48" t="str">
        <f>Table134566[[#This Row],[CANTO]]</f>
        <v>COMO CONDENADOS A MUERTE</v>
      </c>
      <c r="AR48" t="str">
        <f>_xlfn.CONCAT(Table134566[[#This Row],[Category]:[Entrada]])</f>
        <v>category: "PRECATECUMENADO", moments: ["Pascua", "Comunión</v>
      </c>
    </row>
    <row r="49" spans="1:44" x14ac:dyDescent="0.25">
      <c r="A49" t="str" cm="1">
        <f t="array" ref="A4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B49">
        <v>239</v>
      </c>
      <c r="C49" t="s">
        <v>297</v>
      </c>
      <c r="D49">
        <v>46</v>
      </c>
      <c r="E49" t="s">
        <v>298</v>
      </c>
      <c r="F49" t="s">
        <v>299</v>
      </c>
      <c r="G49" t="s">
        <v>300</v>
      </c>
      <c r="H49" t="s">
        <v>405</v>
      </c>
      <c r="I49" t="s">
        <v>302</v>
      </c>
      <c r="J49" t="s">
        <v>303</v>
      </c>
      <c r="K49" t="s">
        <v>300</v>
      </c>
      <c r="L49" t="s">
        <v>406</v>
      </c>
      <c r="M49" t="s">
        <v>305</v>
      </c>
      <c r="N49" t="s">
        <v>306</v>
      </c>
      <c r="O49" t="s">
        <v>300</v>
      </c>
      <c r="P49" s="4" t="s">
        <v>1092</v>
      </c>
      <c r="Q49" t="s">
        <v>300</v>
      </c>
      <c r="R49" t="s">
        <v>307</v>
      </c>
      <c r="S49" t="s">
        <v>300</v>
      </c>
      <c r="T49" t="s">
        <v>309</v>
      </c>
      <c r="U49" t="s">
        <v>308</v>
      </c>
      <c r="V49" t="s">
        <v>292</v>
      </c>
      <c r="W49" t="s">
        <v>308</v>
      </c>
      <c r="X49" t="s">
        <v>313</v>
      </c>
      <c r="AE49" t="s">
        <v>310</v>
      </c>
      <c r="AF49" s="22" t="str" cm="1">
        <f t="array" ref="AF49">_xlfn.LET(
    _xlpm.texto_limpio, _xlfn.REDUCE(
        LOWER(Table134566[[#This Row],[Titulo]]),
        {"á";"é";"í";"ó";"ú";"ñ";",";" "},
        _xlfn.LAMBDA(_xlpm.acum,_xlpm.caracter, SUBSTITUTE(_xlpm.acum, _xlpm.caracter, CHOOSE(MATCH(_xlpm.caracter, {"á";"é";"í";"ó";"ú";"ñ";",";" "}, 0), "a","e","i","o","u","n","","")))
    ),
    _xlfn.CONCAT("/cantos/resucito/", AI49, "/", _xlpm.texto_limpio, ".html")
)</f>
        <v>/cantos/resucito/c/comodestilalamiel.html</v>
      </c>
      <c r="AG49" s="22" t="str" cm="1">
        <f t="array" ref="AG49">_xlfn.LET(
    _xlpm.texto_limpio, _xlfn.REDUCE(
        LOWER(Table134566[[#This Row],[Titulo]]),
        {"á";"é";"í";"ó";"ú";"ñ";",";" "},
        _xlfn.LAMBDA(_xlpm.acum,_xlpm.caracter, SUBSTITUTE(_xlpm.acum, _xlpm.caracter, CHOOSE(MATCH(_xlpm.caracter, {"á";"é";"í";"ó";"ú";"ñ";",";" "}, 0), "a","e","i","o","u","n","","")))
    ),
    _xlfn.CONCAT("/cantos/resucito/", AI49, "/", _xlpm.texto_limpio, ".html")
)</f>
        <v>/cantos/resucito/c/comodestilalamiel.html</v>
      </c>
      <c r="AH49" t="s">
        <v>311</v>
      </c>
      <c r="AI49" t="str">
        <f>LOWER(LEFT(Table134566[[#This Row],[Titulo]],1))</f>
        <v>c</v>
      </c>
      <c r="AJ49" t="str">
        <f>LOWER(LEFT(Table134566[[#This Row],[Categoria]],1))</f>
        <v>e</v>
      </c>
      <c r="AK49" t="str">
        <f>_xlfn.CONCAT(Table134566[[#This Row],[ID]:[c021]])</f>
        <v>{id:46,title: "Como destila la miel", subtitle: "Oda XL de Salomón", category: "ELECCIÓN", moments: ["Laudes/Visperas", "Entrada", "Comunión"], url: "/cantos/resucito/c/comodestilalamiel.html/cantos/resucito/c/comodestilalamiel.html"},</v>
      </c>
      <c r="AL49" t="str">
        <f>UPPER(Table134566[[#This Row],[Titulo]])</f>
        <v>COMO DESTILA LA MIEL</v>
      </c>
      <c r="AM49" t="str">
        <f>LOWER(SUBSTITUTE(Table134566[[#This Row],[CANTO]], " ", ""))</f>
        <v>comodestilalamiel</v>
      </c>
      <c r="AN49" t="str">
        <f>Table134566[[#This Row],[Subtitle5]]</f>
        <v>Oda XL de Salomón</v>
      </c>
      <c r="AP49" t="str">
        <f>Table1[[#Headers],[CANTO]]</f>
        <v>CANTO</v>
      </c>
      <c r="AQ49" t="str">
        <f>Table134566[[#This Row],[CANTO]]</f>
        <v>COMO DESTILA LA MIEL</v>
      </c>
      <c r="AR49" t="str">
        <f>_xlfn.CONCAT(Table134566[[#This Row],[Category]:[Entrada]])</f>
        <v>category: "ELECCIÓN", moments: ["Laudes/Visperas", "Entrada", "Comunión</v>
      </c>
    </row>
    <row r="50" spans="1:44" x14ac:dyDescent="0.25">
      <c r="A50" t="str" cm="1">
        <f t="array" ref="A5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B50">
        <v>221</v>
      </c>
      <c r="C50" t="s">
        <v>297</v>
      </c>
      <c r="D50">
        <v>47</v>
      </c>
      <c r="E50" t="s">
        <v>298</v>
      </c>
      <c r="F50" t="s">
        <v>299</v>
      </c>
      <c r="G50" t="s">
        <v>300</v>
      </c>
      <c r="H50" t="s">
        <v>407</v>
      </c>
      <c r="I50" t="s">
        <v>302</v>
      </c>
      <c r="J50" t="s">
        <v>303</v>
      </c>
      <c r="K50" t="s">
        <v>300</v>
      </c>
      <c r="L50" t="s">
        <v>408</v>
      </c>
      <c r="M50" t="s">
        <v>305</v>
      </c>
      <c r="N50" t="s">
        <v>306</v>
      </c>
      <c r="O50" t="s">
        <v>300</v>
      </c>
      <c r="P50" s="8" t="s">
        <v>1091</v>
      </c>
      <c r="Q50" t="s">
        <v>300</v>
      </c>
      <c r="R50" t="s">
        <v>307</v>
      </c>
      <c r="S50" t="s">
        <v>300</v>
      </c>
      <c r="T50" t="s">
        <v>351</v>
      </c>
      <c r="U50" t="s">
        <v>308</v>
      </c>
      <c r="V50" t="s">
        <v>321</v>
      </c>
      <c r="AE50" t="s">
        <v>310</v>
      </c>
      <c r="AF50" s="22" t="str" cm="1">
        <f t="array" ref="AF50">_xlfn.LET(
    _xlpm.texto_limpio, _xlfn.REDUCE(
        LOWER(Table134566[[#This Row],[Titulo]]),
        {"á";"é";"í";"ó";"ú";"ñ";",";" "},
        _xlfn.LAMBDA(_xlpm.acum,_xlpm.caracter, SUBSTITUTE(_xlpm.acum, _xlpm.caracter, CHOOSE(MATCH(_xlpm.caracter, {"á";"é";"í";"ó";"ú";"ñ";",";" "}, 0), "a","e","i","o","u","n","","")))
    ),
    _xlfn.CONCAT("/cantos/resucito/", AI50, "/", _xlpm.texto_limpio, ".html")
)</f>
        <v>/cantos/resucito/c/comoelimpulsoquesientelaira.html</v>
      </c>
      <c r="AG50" s="22" t="str" cm="1">
        <f t="array" ref="AG50">_xlfn.LET(
    _xlpm.texto_limpio, _xlfn.REDUCE(
        LOWER(Table134566[[#This Row],[Titulo]]),
        {"á";"é";"í";"ó";"ú";"ñ";",";" "},
        _xlfn.LAMBDA(_xlpm.acum,_xlpm.caracter, SUBSTITUTE(_xlpm.acum, _xlpm.caracter, CHOOSE(MATCH(_xlpm.caracter, {"á";"é";"í";"ó";"ú";"ñ";",";" "}, 0), "a","e","i","o","u","n","","")))
    ),
    _xlfn.CONCAT("/cantos/resucito/", AI50, "/", _xlpm.texto_limpio, ".html")
)</f>
        <v>/cantos/resucito/c/comoelimpulsoquesientelaira.html</v>
      </c>
      <c r="AH50" t="s">
        <v>311</v>
      </c>
      <c r="AI50" t="str">
        <f>LOWER(LEFT(Table134566[[#This Row],[Titulo]],1))</f>
        <v>c</v>
      </c>
      <c r="AJ50" t="str">
        <f>LOWER(LEFT(Table134566[[#This Row],[Categoria]],1))</f>
        <v>c</v>
      </c>
      <c r="AK50" t="str">
        <f>_xlfn.CONCAT(Table134566[[#This Row],[ID]:[c021]])</f>
        <v>{id:47,title: "Como el impulso que siente la ira", subtitle: "Oda VII de Salomón", category: "CATECUMENADO", moments: ["Paz", "Antiguo Testamento"], url: "/cantos/resucito/c/comoelimpulsoquesientelaira.html/cantos/resucito/c/comoelimpulsoquesientelaira.html"},</v>
      </c>
      <c r="AL50" t="str">
        <f>UPPER(Table134566[[#This Row],[Titulo]])</f>
        <v>COMO EL IMPULSO QUE SIENTE LA IRA</v>
      </c>
      <c r="AM50" t="str">
        <f>LOWER(SUBSTITUTE(Table134566[[#This Row],[CANTO]], " ", ""))</f>
        <v>comoelimpulsoquesientelaira</v>
      </c>
      <c r="AN50" t="str">
        <f>Table134566[[#This Row],[Subtitle5]]</f>
        <v>Oda VII de Salomón</v>
      </c>
      <c r="AP50" t="str">
        <f>Table1[[#Headers],[CANTO]]</f>
        <v>CANTO</v>
      </c>
      <c r="AQ50" t="str">
        <f>Table134566[[#This Row],[CANTO]]</f>
        <v>COMO EL IMPULSO QUE SIENTE LA IRA</v>
      </c>
      <c r="AR50" t="str">
        <f>_xlfn.CONCAT(Table134566[[#This Row],[Category]:[Entrada]])</f>
        <v>category: "CATECUMENADO", moments: ["Paz", "Antiguo Testamento</v>
      </c>
    </row>
    <row r="51" spans="1:44" x14ac:dyDescent="0.25">
      <c r="A51" t="str" cm="1">
        <f t="array" ref="A5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B51">
        <v>38</v>
      </c>
      <c r="C51" t="s">
        <v>297</v>
      </c>
      <c r="D51">
        <v>48</v>
      </c>
      <c r="E51" t="s">
        <v>298</v>
      </c>
      <c r="F51" t="s">
        <v>299</v>
      </c>
      <c r="G51" t="s">
        <v>300</v>
      </c>
      <c r="H51" t="s">
        <v>409</v>
      </c>
      <c r="I51" t="s">
        <v>302</v>
      </c>
      <c r="J51" t="s">
        <v>303</v>
      </c>
      <c r="K51" t="s">
        <v>300</v>
      </c>
      <c r="L51" t="s">
        <v>410</v>
      </c>
      <c r="M51" t="s">
        <v>305</v>
      </c>
      <c r="N51" t="s">
        <v>306</v>
      </c>
      <c r="O51" t="s">
        <v>300</v>
      </c>
      <c r="P51" t="s">
        <v>1089</v>
      </c>
      <c r="Q51" t="s">
        <v>300</v>
      </c>
      <c r="R51" t="s">
        <v>307</v>
      </c>
      <c r="S51" t="s">
        <v>300</v>
      </c>
      <c r="T51" t="s">
        <v>320</v>
      </c>
      <c r="U51" t="s">
        <v>308</v>
      </c>
      <c r="V51" t="s">
        <v>309</v>
      </c>
      <c r="W51" t="s">
        <v>308</v>
      </c>
      <c r="X51" t="s">
        <v>321</v>
      </c>
      <c r="AE51" t="s">
        <v>310</v>
      </c>
      <c r="AF51" s="22" t="str" cm="1">
        <f t="array" ref="AF51">_xlfn.LET(
    _xlpm.texto_limpio, _xlfn.REDUCE(
        LOWER(Table134566[[#This Row],[Titulo]]),
        {"á";"é";"í";"ó";"ú";"ñ";",";" "},
        _xlfn.LAMBDA(_xlpm.acum,_xlpm.caracter, SUBSTITUTE(_xlpm.acum, _xlpm.caracter, CHOOSE(MATCH(_xlpm.caracter, {"á";"é";"í";"ó";"ú";"ñ";",";" "}, 0), "a","e","i","o","u","n","","")))
    ),
    _xlfn.CONCAT("/cantos/resucito/", AI51, "/", _xlpm.texto_limpio, ".html")
)</f>
        <v>/cantos/resucito/c/comoesmaravilloso.html</v>
      </c>
      <c r="AG51" s="22" t="str" cm="1">
        <f t="array" ref="AG51">_xlfn.LET(
    _xlpm.texto_limpio, _xlfn.REDUCE(
        LOWER(Table134566[[#This Row],[Titulo]]),
        {"á";"é";"í";"ó";"ú";"ñ";",";" "},
        _xlfn.LAMBDA(_xlpm.acum,_xlpm.caracter, SUBSTITUTE(_xlpm.acum, _xlpm.caracter, CHOOSE(MATCH(_xlpm.caracter, {"á";"é";"í";"ó";"ú";"ñ";",";" "}, 0), "a","e","i","o","u","n","","")))
    ),
    _xlfn.CONCAT("/cantos/resucito/", AI51, "/", _xlpm.texto_limpio, ".html")
)</f>
        <v>/cantos/resucito/c/comoesmaravilloso.html</v>
      </c>
      <c r="AH51" t="s">
        <v>311</v>
      </c>
      <c r="AI51" t="str">
        <f>LOWER(LEFT(Table134566[[#This Row],[Titulo]],1))</f>
        <v>c</v>
      </c>
      <c r="AJ51" t="str">
        <f>LOWER(LEFT(Table134566[[#This Row],[Categoria]],1))</f>
        <v>p</v>
      </c>
      <c r="AK51" t="str">
        <f>_xlfn.CONCAT(Table134566[[#This Row],[ID]:[c021]])</f>
        <v>{id:48,title: "Cómo es maravilloso", subtitle: "Salmo 133 (132)", category: "PRECATECUMENADO", moments: ["Cuaresma", "Laudes/Visperas", "Antiguo Testamento"], url: "/cantos/resucito/c/comoesmaravilloso.html/cantos/resucito/c/comoesmaravilloso.html"},</v>
      </c>
      <c r="AL51" t="str">
        <f>UPPER(Table134566[[#This Row],[Titulo]])</f>
        <v>CÓMO ES MARAVILLOSO</v>
      </c>
      <c r="AM51" t="str">
        <f>LOWER(SUBSTITUTE(Table134566[[#This Row],[CANTO]], " ", ""))</f>
        <v>cómoesmaravilloso</v>
      </c>
      <c r="AN51" t="str">
        <f>Table134566[[#This Row],[Subtitle5]]</f>
        <v>Salmo 133 (132)</v>
      </c>
      <c r="AP51" t="str">
        <f>Table1[[#Headers],[CANTO]]</f>
        <v>CANTO</v>
      </c>
      <c r="AQ51" t="str">
        <f>Table134566[[#This Row],[CANTO]]</f>
        <v>CÓMO ES MARAVILLOSO</v>
      </c>
      <c r="AR51" t="str">
        <f>_xlfn.CONCAT(Table134566[[#This Row],[Category]:[Entrada]])</f>
        <v>category: "PRECATECUMENADO", moments: ["Cuaresma", "Laudes/Visperas", "Antiguo Testamento</v>
      </c>
    </row>
    <row r="52" spans="1:44" x14ac:dyDescent="0.25">
      <c r="A52" t="str" cm="1">
        <f t="array" ref="A5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comolacierva</v>
      </c>
      <c r="B52">
        <v>39</v>
      </c>
      <c r="C52" t="s">
        <v>297</v>
      </c>
      <c r="D52">
        <v>49</v>
      </c>
      <c r="E52" t="s">
        <v>298</v>
      </c>
      <c r="F52" t="s">
        <v>299</v>
      </c>
      <c r="G52" t="s">
        <v>300</v>
      </c>
      <c r="H52" t="s">
        <v>411</v>
      </c>
      <c r="I52" t="s">
        <v>302</v>
      </c>
      <c r="J52" t="s">
        <v>303</v>
      </c>
      <c r="K52" t="s">
        <v>300</v>
      </c>
      <c r="L52" t="s">
        <v>412</v>
      </c>
      <c r="M52" t="s">
        <v>305</v>
      </c>
      <c r="N52" t="s">
        <v>306</v>
      </c>
      <c r="O52" t="s">
        <v>300</v>
      </c>
      <c r="P52" t="s">
        <v>1089</v>
      </c>
      <c r="Q52" t="s">
        <v>300</v>
      </c>
      <c r="R52" t="s">
        <v>307</v>
      </c>
      <c r="S52" t="s">
        <v>300</v>
      </c>
      <c r="T52" t="s">
        <v>282</v>
      </c>
      <c r="U52" t="s">
        <v>308</v>
      </c>
      <c r="V52" t="s">
        <v>313</v>
      </c>
      <c r="W52" t="s">
        <v>308</v>
      </c>
      <c r="X52" t="s">
        <v>321</v>
      </c>
      <c r="AE52" t="s">
        <v>310</v>
      </c>
      <c r="AF52" s="22" t="str" cm="1">
        <f t="array" ref="AF52">_xlfn.LET(
    _xlpm.texto_limpio, _xlfn.REDUCE(
        LOWER(Table134566[[#This Row],[Titulo]]),
        {"á";"é";"í";"ó";"ú";"ñ";",";" "},
        _xlfn.LAMBDA(_xlpm.acum,_xlpm.caracter, SUBSTITUTE(_xlpm.acum, _xlpm.caracter, CHOOSE(MATCH(_xlpm.caracter, {"á";"é";"í";"ó";"ú";"ñ";",";" "}, 0), "a","e","i","o","u","n","","")))
    ),
    _xlfn.CONCAT("/cantos/resucito/", AI52, "/", _xlpm.texto_limpio, ".html")
)</f>
        <v>/cantos/resucito/c/comolacierva.html</v>
      </c>
      <c r="AG52" s="22" t="str" cm="1">
        <f t="array" ref="AG52">_xlfn.LET(
    _xlpm.texto_limpio, _xlfn.REDUCE(
        LOWER(Table134566[[#This Row],[Titulo]]),
        {"á";"é";"í";"ó";"ú";"ñ";",";" "},
        _xlfn.LAMBDA(_xlpm.acum,_xlpm.caracter, SUBSTITUTE(_xlpm.acum, _xlpm.caracter, CHOOSE(MATCH(_xlpm.caracter, {"á";"é";"í";"ó";"ú";"ñ";",";" "}, 0), "a","e","i","o","u","n","","")))
    ),
    _xlfn.CONCAT("/cantos/resucito/", AI52, "/", _xlpm.texto_limpio, ".html")
)</f>
        <v>/cantos/resucito/c/comolacierva.html</v>
      </c>
      <c r="AH52" t="s">
        <v>311</v>
      </c>
      <c r="AI52" t="str">
        <f>LOWER(LEFT(Table134566[[#This Row],[Titulo]],1))</f>
        <v>c</v>
      </c>
      <c r="AJ52" t="str">
        <f>LOWER(LEFT(Table134566[[#This Row],[Categoria]],1))</f>
        <v>p</v>
      </c>
      <c r="AK52" t="str">
        <f>_xlfn.CONCAT(Table134566[[#This Row],[ID]:[c021]])</f>
        <v>{id:49,title: "Como la cierva", subtitle: "Salmo 42-43 (41-42)", category: "PRECATECUMENADO", moments: ["Pascua", "Comunión", "Antiguo Testamento"], url: "/cantos/resucito/c/comolacierva.html/cantos/resucito/c/comolacierva.html"},</v>
      </c>
      <c r="AL52" t="str">
        <f>UPPER(Table134566[[#This Row],[Titulo]])</f>
        <v>COMO LA CIERVA</v>
      </c>
      <c r="AM52" t="str">
        <f>LOWER(SUBSTITUTE(Table134566[[#This Row],[CANTO]], " ", ""))</f>
        <v>comolacierva</v>
      </c>
      <c r="AN52" t="str">
        <f>Table134566[[#This Row],[Subtitle5]]</f>
        <v>Salmo 42-43 (41-42)</v>
      </c>
      <c r="AP52" t="str">
        <f>Table1[[#Headers],[CANTO]]</f>
        <v>CANTO</v>
      </c>
      <c r="AQ52" t="str">
        <f>Table134566[[#This Row],[CANTO]]</f>
        <v>COMO LA CIERVA</v>
      </c>
      <c r="AR52" t="str">
        <f>_xlfn.CONCAT(Table134566[[#This Row],[Category]:[Entrada]])</f>
        <v>category: "PRECATECUMENADO", moments: ["Pascua", "Comunión", "Antiguo Testamento</v>
      </c>
    </row>
    <row r="53" spans="1:44" x14ac:dyDescent="0.25">
      <c r="A53" t="str" cm="1">
        <f t="array" ref="A5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B53">
        <v>240</v>
      </c>
      <c r="C53" t="s">
        <v>297</v>
      </c>
      <c r="D53">
        <v>50</v>
      </c>
      <c r="E53" t="s">
        <v>298</v>
      </c>
      <c r="F53" t="s">
        <v>299</v>
      </c>
      <c r="G53" t="s">
        <v>300</v>
      </c>
      <c r="H53" t="s">
        <v>413</v>
      </c>
      <c r="I53" t="s">
        <v>302</v>
      </c>
      <c r="J53" t="s">
        <v>303</v>
      </c>
      <c r="K53" t="s">
        <v>300</v>
      </c>
      <c r="L53" t="s">
        <v>414</v>
      </c>
      <c r="M53" t="s">
        <v>305</v>
      </c>
      <c r="N53" t="s">
        <v>306</v>
      </c>
      <c r="O53" t="s">
        <v>300</v>
      </c>
      <c r="P53" s="4" t="s">
        <v>1092</v>
      </c>
      <c r="Q53" t="s">
        <v>300</v>
      </c>
      <c r="R53" t="s">
        <v>307</v>
      </c>
      <c r="S53" t="s">
        <v>300</v>
      </c>
      <c r="T53" t="s">
        <v>344</v>
      </c>
      <c r="U53" t="s">
        <v>308</v>
      </c>
      <c r="V53" t="s">
        <v>292</v>
      </c>
      <c r="W53" t="s">
        <v>308</v>
      </c>
      <c r="X53" t="s">
        <v>351</v>
      </c>
      <c r="Y53" t="s">
        <v>308</v>
      </c>
      <c r="Z53" t="s">
        <v>314</v>
      </c>
      <c r="AA53" t="s">
        <v>308</v>
      </c>
      <c r="AB53" t="s">
        <v>321</v>
      </c>
      <c r="AE53" t="s">
        <v>310</v>
      </c>
      <c r="AF53" s="22" t="str" cm="1">
        <f t="array" ref="AF53">_xlfn.LET(
    _xlpm.texto_limpio, _xlfn.REDUCE(
        LOWER(Table134566[[#This Row],[Titulo]]),
        {"á";"é";"í";"ó";"ú";"ñ";",";" "},
        _xlfn.LAMBDA(_xlpm.acum,_xlpm.caracter, SUBSTITUTE(_xlpm.acum, _xlpm.caracter, CHOOSE(MATCH(_xlpm.caracter, {"á";"é";"í";"ó";"ú";"ñ";",";" "}, 0), "a","e","i","o","u","n","","")))
    ),
    _xlfn.CONCAT("/cantos/resucito/", AI53, "/", _xlpm.texto_limpio, ".html")
)</f>
        <v>/cantos/resucito/c/comolirioentreloscardos.html</v>
      </c>
      <c r="AG53" s="22" t="str" cm="1">
        <f t="array" ref="AG53">_xlfn.LET(
    _xlpm.texto_limpio, _xlfn.REDUCE(
        LOWER(Table134566[[#This Row],[Titulo]]),
        {"á";"é";"í";"ó";"ú";"ñ";",";" "},
        _xlfn.LAMBDA(_xlpm.acum,_xlpm.caracter, SUBSTITUTE(_xlpm.acum, _xlpm.caracter, CHOOSE(MATCH(_xlpm.caracter, {"á";"é";"í";"ó";"ú";"ñ";",";" "}, 0), "a","e","i","o","u","n","","")))
    ),
    _xlfn.CONCAT("/cantos/resucito/", AI53, "/", _xlpm.texto_limpio, ".html")
)</f>
        <v>/cantos/resucito/c/comolirioentreloscardos.html</v>
      </c>
      <c r="AH53" t="s">
        <v>311</v>
      </c>
      <c r="AI53" t="str">
        <f>LOWER(LEFT(Table134566[[#This Row],[Titulo]],1))</f>
        <v>c</v>
      </c>
      <c r="AJ53" t="str">
        <f>LOWER(LEFT(Table134566[[#This Row],[Categoria]],1))</f>
        <v>e</v>
      </c>
      <c r="AK53" t="str">
        <f>_xlfn.CONCAT(Table134566[[#This Row],[ID]:[c021]])</f>
        <v>{id:50,title: "Como lirio entre los cardos", subtitle: "Cantar de los cantares 1,13ss ", category: "ELECCIÓN", moments: ["Adviento", "Entrada", "Paz", "Final", "Antiguo Testamento"], url: "/cantos/resucito/c/comolirioentreloscardos.html/cantos/resucito/c/comolirioentreloscardos.html"},</v>
      </c>
      <c r="AL53" t="str">
        <f>UPPER(Table134566[[#This Row],[Titulo]])</f>
        <v>COMO LIRIO ENTRE LOS CARDOS</v>
      </c>
      <c r="AM53" t="str">
        <f>LOWER(SUBSTITUTE(Table134566[[#This Row],[CANTO]], " ", ""))</f>
        <v>comolirioentreloscardos</v>
      </c>
      <c r="AN53" t="str">
        <f>Table134566[[#This Row],[Subtitle5]]</f>
        <v xml:space="preserve">Cantar de los cantares 1,13ss </v>
      </c>
      <c r="AP53" t="str">
        <f>Table1[[#Headers],[CANTO]]</f>
        <v>CANTO</v>
      </c>
      <c r="AQ53" t="str">
        <f>Table134566[[#This Row],[CANTO]]</f>
        <v>COMO LIRIO ENTRE LOS CARDOS</v>
      </c>
      <c r="AR53" t="str">
        <f>_xlfn.CONCAT(Table134566[[#This Row],[Category]:[Entrada]])</f>
        <v>category: "ELECCIÓN", moments: ["Adviento", "Entrada", "Paz", "Final", "Antiguo Testamento</v>
      </c>
    </row>
    <row r="54" spans="1:44" x14ac:dyDescent="0.25">
      <c r="A54" t="str" cm="1">
        <f t="array" ref="A5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comoovejaqueve</v>
      </c>
      <c r="B54">
        <v>40</v>
      </c>
      <c r="C54" t="s">
        <v>297</v>
      </c>
      <c r="D54">
        <v>51</v>
      </c>
      <c r="E54" t="s">
        <v>298</v>
      </c>
      <c r="F54" t="s">
        <v>299</v>
      </c>
      <c r="G54" t="s">
        <v>300</v>
      </c>
      <c r="H54" t="s">
        <v>415</v>
      </c>
      <c r="I54" t="s">
        <v>302</v>
      </c>
      <c r="J54" t="s">
        <v>303</v>
      </c>
      <c r="K54" t="s">
        <v>300</v>
      </c>
      <c r="L54" t="s">
        <v>159</v>
      </c>
      <c r="M54" t="s">
        <v>305</v>
      </c>
      <c r="N54" t="s">
        <v>306</v>
      </c>
      <c r="O54" t="s">
        <v>300</v>
      </c>
      <c r="P54" t="s">
        <v>1089</v>
      </c>
      <c r="Q54" t="s">
        <v>300</v>
      </c>
      <c r="R54" t="s">
        <v>307</v>
      </c>
      <c r="S54" t="s">
        <v>300</v>
      </c>
      <c r="T54" t="s">
        <v>2210</v>
      </c>
      <c r="AE54" t="s">
        <v>310</v>
      </c>
      <c r="AF54" s="22" t="str" cm="1">
        <f t="array" ref="AF54">_xlfn.LET(
    _xlpm.texto_limpio, _xlfn.REDUCE(
        LOWER(Table134566[[#This Row],[Titulo]]),
        {"á";"é";"í";"ó";"ú";"ñ";",";" "},
        _xlfn.LAMBDA(_xlpm.acum,_xlpm.caracter, SUBSTITUTE(_xlpm.acum, _xlpm.caracter, CHOOSE(MATCH(_xlpm.caracter, {"á";"é";"í";"ó";"ú";"ñ";",";" "}, 0), "a","e","i","o","u","n","","")))
    ),
    _xlfn.CONCAT("/cantos/resucito/", AI54, "/", _xlpm.texto_limpio, ".html")
)</f>
        <v>/cantos/resucito/c/comoovejaqueve.html</v>
      </c>
      <c r="AG54" s="22" t="str" cm="1">
        <f t="array" ref="AG54">_xlfn.LET(
    _xlpm.texto_limpio, _xlfn.REDUCE(
        LOWER(Table134566[[#This Row],[Titulo]]),
        {"á";"é";"í";"ó";"ú";"ñ";",";" "},
        _xlfn.LAMBDA(_xlpm.acum,_xlpm.caracter, SUBSTITUTE(_xlpm.acum, _xlpm.caracter, CHOOSE(MATCH(_xlpm.caracter, {"á";"é";"í";"ó";"ú";"ñ";",";" "}, 0), "a","e","i","o","u","n","","")))
    ),
    _xlfn.CONCAT("/cantos/resucito/", AI54, "/", _xlpm.texto_limpio, ".html")
)</f>
        <v>/cantos/resucito/c/comoovejaqueve.html</v>
      </c>
      <c r="AH54" t="s">
        <v>311</v>
      </c>
      <c r="AI54" t="str">
        <f>LOWER(LEFT(Table134566[[#This Row],[Titulo]],1))</f>
        <v>c</v>
      </c>
      <c r="AJ54" t="str">
        <f>LOWER(LEFT(Table134566[[#This Row],[Categoria]],1))</f>
        <v>p</v>
      </c>
      <c r="AK54" t="str">
        <f>_xlfn.CONCAT(Table134566[[#This Row],[ID]:[c021]])</f>
        <v>{id:51,title: "Como oveja que ve", subtitle: "Kontáklon (Romano el Meloda)", category: "PRECATECUMENADO", moments: ["Fracción del pan"], url: "/cantos/resucito/c/comoovejaqueve.html/cantos/resucito/c/comoovejaqueve.html"},</v>
      </c>
      <c r="AL54" t="str">
        <f>UPPER(Table134566[[#This Row],[Titulo]])</f>
        <v>COMO OVEJA QUE VE</v>
      </c>
      <c r="AM54" t="str">
        <f>LOWER(SUBSTITUTE(Table134566[[#This Row],[CANTO]], " ", ""))</f>
        <v>comoovejaqueve</v>
      </c>
      <c r="AN54" t="str">
        <f>Table134566[[#This Row],[Subtitle5]]</f>
        <v>Kontáklon (Romano el Meloda)</v>
      </c>
      <c r="AP54" t="str">
        <f>Table1[[#Headers],[CANTO]]</f>
        <v>CANTO</v>
      </c>
      <c r="AQ54" t="str">
        <f>Table134566[[#This Row],[CANTO]]</f>
        <v>COMO OVEJA QUE VE</v>
      </c>
      <c r="AR54" t="str">
        <f>_xlfn.CONCAT(Table134566[[#This Row],[Category]:[Entrada]])</f>
        <v>category: "PRECATECUMENADO", moments: ["Fracción del pan</v>
      </c>
    </row>
    <row r="55" spans="1:44" x14ac:dyDescent="0.25">
      <c r="A55" t="str" cm="1">
        <f t="array" ref="A5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B55">
        <v>41</v>
      </c>
      <c r="C55" t="s">
        <v>297</v>
      </c>
      <c r="D55">
        <v>52</v>
      </c>
      <c r="E55" t="s">
        <v>298</v>
      </c>
      <c r="F55" t="s">
        <v>299</v>
      </c>
      <c r="G55" t="s">
        <v>300</v>
      </c>
      <c r="H55" t="s">
        <v>416</v>
      </c>
      <c r="I55" t="s">
        <v>302</v>
      </c>
      <c r="J55" t="s">
        <v>303</v>
      </c>
      <c r="K55" t="s">
        <v>300</v>
      </c>
      <c r="L55" t="s">
        <v>417</v>
      </c>
      <c r="M55" t="s">
        <v>305</v>
      </c>
      <c r="N55" t="s">
        <v>306</v>
      </c>
      <c r="O55" t="s">
        <v>300</v>
      </c>
      <c r="P55" t="s">
        <v>1089</v>
      </c>
      <c r="Q55" t="s">
        <v>300</v>
      </c>
      <c r="R55" t="s">
        <v>307</v>
      </c>
      <c r="S55" t="s">
        <v>300</v>
      </c>
      <c r="AE55" t="s">
        <v>310</v>
      </c>
      <c r="AF55" s="22" t="str" cm="1">
        <f t="array" ref="AF55">_xlfn.LET(
    _xlpm.texto_limpio, _xlfn.REDUCE(
        LOWER(Table134566[[#This Row],[Titulo]]),
        {"á";"é";"í";"ó";"ú";"ñ";",";" "},
        _xlfn.LAMBDA(_xlpm.acum,_xlpm.caracter, SUBSTITUTE(_xlpm.acum, _xlpm.caracter, CHOOSE(MATCH(_xlpm.caracter, {"á";"é";"í";"ó";"ú";"ñ";",";" "}, 0), "a","e","i","o","u","n","","")))
    ),
    _xlfn.CONCAT("/cantos/resucito/", AI55, "/", _xlpm.texto_limpio, ".html")
)</f>
        <v>/cantos/resucito/c/consoladamipueblo.html</v>
      </c>
      <c r="AG55" s="22" t="str" cm="1">
        <f t="array" ref="AG55">_xlfn.LET(
    _xlpm.texto_limpio, _xlfn.REDUCE(
        LOWER(Table134566[[#This Row],[Titulo]]),
        {"á";"é";"í";"ó";"ú";"ñ";",";" "},
        _xlfn.LAMBDA(_xlpm.acum,_xlpm.caracter, SUBSTITUTE(_xlpm.acum, _xlpm.caracter, CHOOSE(MATCH(_xlpm.caracter, {"á";"é";"í";"ó";"ú";"ñ";",";" "}, 0), "a","e","i","o","u","n","","")))
    ),
    _xlfn.CONCAT("/cantos/resucito/", AI55, "/", _xlpm.texto_limpio, ".html")
)</f>
        <v>/cantos/resucito/c/consoladamipueblo.html</v>
      </c>
      <c r="AH55" t="s">
        <v>311</v>
      </c>
      <c r="AI55" t="str">
        <f>LOWER(LEFT(Table134566[[#This Row],[Titulo]],1))</f>
        <v>c</v>
      </c>
      <c r="AJ55" t="str">
        <f>LOWER(LEFT(Table134566[[#This Row],[Categoria]],1))</f>
        <v>p</v>
      </c>
      <c r="AK55" t="str">
        <f>_xlfn.CONCAT(Table134566[[#This Row],[ID]:[c021]])</f>
        <v>{id:52,title: "Consolad a mi pueblo", subtitle: "Isaías 40,1-11 - Melodía hebraica ", category: "PRECATECUMENADO", moments: [""], url: "/cantos/resucito/c/consoladamipueblo.html/cantos/resucito/c/consoladamipueblo.html"},</v>
      </c>
      <c r="AL55" t="str">
        <f>UPPER(Table134566[[#This Row],[Titulo]])</f>
        <v>CONSOLAD A MI PUEBLO</v>
      </c>
      <c r="AM55" t="str">
        <f>LOWER(SUBSTITUTE(Table134566[[#This Row],[CANTO]], " ", ""))</f>
        <v>consoladamipueblo</v>
      </c>
      <c r="AN55" t="str">
        <f>Table134566[[#This Row],[Subtitle5]]</f>
        <v xml:space="preserve">Isaías 40,1-11 - Melodía hebraica </v>
      </c>
      <c r="AP55" t="str">
        <f>Table1[[#Headers],[CANTO]]</f>
        <v>CANTO</v>
      </c>
      <c r="AQ55" t="str">
        <f>Table134566[[#This Row],[CANTO]]</f>
        <v>CONSOLAD A MI PUEBLO</v>
      </c>
      <c r="AR55" t="str">
        <f>_xlfn.CONCAT(Table134566[[#This Row],[Category]:[Entrada]])</f>
        <v>category: "PRECATECUMENADO", moments: ["</v>
      </c>
    </row>
    <row r="56" spans="1:44" x14ac:dyDescent="0.25">
      <c r="A56" t="str" cm="1">
        <f t="array" ref="A5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corderodedios</v>
      </c>
      <c r="B56">
        <v>186</v>
      </c>
      <c r="C56" t="s">
        <v>297</v>
      </c>
      <c r="D56">
        <v>53</v>
      </c>
      <c r="E56" t="s">
        <v>298</v>
      </c>
      <c r="F56" t="s">
        <v>299</v>
      </c>
      <c r="G56" t="s">
        <v>300</v>
      </c>
      <c r="H56" t="s">
        <v>418</v>
      </c>
      <c r="I56" t="s">
        <v>302</v>
      </c>
      <c r="J56" t="s">
        <v>303</v>
      </c>
      <c r="K56" t="s">
        <v>300</v>
      </c>
      <c r="L56" t="s">
        <v>419</v>
      </c>
      <c r="M56" t="s">
        <v>305</v>
      </c>
      <c r="N56" t="s">
        <v>306</v>
      </c>
      <c r="O56" t="s">
        <v>300</v>
      </c>
      <c r="P56" s="7" t="s">
        <v>1093</v>
      </c>
      <c r="Q56" t="s">
        <v>300</v>
      </c>
      <c r="R56" t="s">
        <v>307</v>
      </c>
      <c r="S56" t="s">
        <v>300</v>
      </c>
      <c r="T56" t="s">
        <v>292</v>
      </c>
      <c r="AE56" t="s">
        <v>310</v>
      </c>
      <c r="AF56" s="22" t="str" cm="1">
        <f t="array" ref="AF56">_xlfn.LET(
    _xlpm.texto_limpio, _xlfn.REDUCE(
        LOWER(Table134566[[#This Row],[Titulo]]),
        {"á";"é";"í";"ó";"ú";"ñ";",";" "},
        _xlfn.LAMBDA(_xlpm.acum,_xlpm.caracter, SUBSTITUTE(_xlpm.acum, _xlpm.caracter, CHOOSE(MATCH(_xlpm.caracter, {"á";"é";"í";"ó";"ú";"ñ";",";" "}, 0), "a","e","i","o","u","n","","")))
    ),
    _xlfn.CONCAT("/cantos/resucito/", AI56, "/", _xlpm.texto_limpio, ".html")
)</f>
        <v>/cantos/resucito/c/corderodedios.html</v>
      </c>
      <c r="AG56" s="22" t="str" cm="1">
        <f t="array" ref="AG56">_xlfn.LET(
    _xlpm.texto_limpio, _xlfn.REDUCE(
        LOWER(Table134566[[#This Row],[Titulo]]),
        {"á";"é";"í";"ó";"ú";"ñ";",";" "},
        _xlfn.LAMBDA(_xlpm.acum,_xlpm.caracter, SUBSTITUTE(_xlpm.acum, _xlpm.caracter, CHOOSE(MATCH(_xlpm.caracter, {"á";"é";"í";"ó";"ú";"ñ";",";" "}, 0), "a","e","i","o","u","n","","")))
    ),
    _xlfn.CONCAT("/cantos/resucito/", AI56, "/", _xlpm.texto_limpio, ".html")
)</f>
        <v>/cantos/resucito/c/corderodedios.html</v>
      </c>
      <c r="AH56" t="s">
        <v>311</v>
      </c>
      <c r="AI56" t="str">
        <f>LOWER(LEFT(Table134566[[#This Row],[Titulo]],1))</f>
        <v>c</v>
      </c>
      <c r="AJ56" t="str">
        <f>LOWER(LEFT(Table134566[[#This Row],[Categoria]],1))</f>
        <v>l</v>
      </c>
      <c r="AK56" t="str">
        <f>_xlfn.CONCAT(Table134566[[#This Row],[ID]:[c021]])</f>
        <v>{id:53,title: "Cordero de Dios", subtitle: "Después de la consagración", category: "LITÚRGICOS", moments: ["Entrada"], url: "/cantos/resucito/c/corderodedios.html/cantos/resucito/c/corderodedios.html"},</v>
      </c>
      <c r="AL56" t="str">
        <f>UPPER(Table134566[[#This Row],[Titulo]])</f>
        <v>CORDERO DE DIOS</v>
      </c>
      <c r="AM56" t="str">
        <f>LOWER(SUBSTITUTE(Table134566[[#This Row],[CANTO]], " ", ""))</f>
        <v>corderodedios</v>
      </c>
      <c r="AN56" t="str">
        <f>Table134566[[#This Row],[Subtitle5]]</f>
        <v>Después de la consagración</v>
      </c>
      <c r="AP56" t="str">
        <f>Table1[[#Headers],[CANTO]]</f>
        <v>CANTO</v>
      </c>
      <c r="AQ56" t="str">
        <f>Table134566[[#This Row],[CANTO]]</f>
        <v>CORDERO DE DIOS</v>
      </c>
      <c r="AR56" t="str">
        <f>_xlfn.CONCAT(Table134566[[#This Row],[Category]:[Entrada]])</f>
        <v>category: "LITÚRGICOS", moments: ["Entrada</v>
      </c>
    </row>
    <row r="57" spans="1:44" x14ac:dyDescent="0.25">
      <c r="A57" t="str" cm="1">
        <f t="array" ref="A5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credo</v>
      </c>
      <c r="B57">
        <v>187</v>
      </c>
      <c r="C57" t="s">
        <v>297</v>
      </c>
      <c r="D57">
        <v>54</v>
      </c>
      <c r="E57" t="s">
        <v>298</v>
      </c>
      <c r="F57" t="s">
        <v>299</v>
      </c>
      <c r="G57" t="s">
        <v>300</v>
      </c>
      <c r="H57" t="s">
        <v>420</v>
      </c>
      <c r="I57" t="s">
        <v>302</v>
      </c>
      <c r="J57" t="s">
        <v>303</v>
      </c>
      <c r="K57" t="s">
        <v>300</v>
      </c>
      <c r="L57" t="s">
        <v>421</v>
      </c>
      <c r="M57" t="s">
        <v>305</v>
      </c>
      <c r="N57" t="s">
        <v>306</v>
      </c>
      <c r="O57" t="s">
        <v>300</v>
      </c>
      <c r="P57" s="7" t="s">
        <v>1093</v>
      </c>
      <c r="Q57" t="s">
        <v>300</v>
      </c>
      <c r="R57" t="s">
        <v>307</v>
      </c>
      <c r="S57" t="s">
        <v>300</v>
      </c>
      <c r="T57" t="s">
        <v>282</v>
      </c>
      <c r="U57" t="s">
        <v>308</v>
      </c>
      <c r="V57" t="s">
        <v>309</v>
      </c>
      <c r="W57" t="s">
        <v>308</v>
      </c>
      <c r="X57" t="s">
        <v>313</v>
      </c>
      <c r="Y57" t="s">
        <v>308</v>
      </c>
      <c r="Z57" t="s">
        <v>321</v>
      </c>
      <c r="AE57" t="s">
        <v>310</v>
      </c>
      <c r="AF57" s="22" t="str" cm="1">
        <f t="array" ref="AF57">_xlfn.LET(
    _xlpm.texto_limpio, _xlfn.REDUCE(
        LOWER(Table134566[[#This Row],[Titulo]]),
        {"á";"é";"í";"ó";"ú";"ñ";",";" "},
        _xlfn.LAMBDA(_xlpm.acum,_xlpm.caracter, SUBSTITUTE(_xlpm.acum, _xlpm.caracter, CHOOSE(MATCH(_xlpm.caracter, {"á";"é";"í";"ó";"ú";"ñ";",";" "}, 0), "a","e","i","o","u","n","","")))
    ),
    _xlfn.CONCAT("/cantos/resucito/", AI57, "/", _xlpm.texto_limpio, ".html")
)</f>
        <v>/cantos/resucito/c/credo.html</v>
      </c>
      <c r="AG57" s="22" t="str" cm="1">
        <f t="array" ref="AG57">_xlfn.LET(
    _xlpm.texto_limpio, _xlfn.REDUCE(
        LOWER(Table134566[[#This Row],[Titulo]]),
        {"á";"é";"í";"ó";"ú";"ñ";",";" "},
        _xlfn.LAMBDA(_xlpm.acum,_xlpm.caracter, SUBSTITUTE(_xlpm.acum, _xlpm.caracter, CHOOSE(MATCH(_xlpm.caracter, {"á";"é";"í";"ó";"ú";"ñ";",";" "}, 0), "a","e","i","o","u","n","","")))
    ),
    _xlfn.CONCAT("/cantos/resucito/", AI57, "/", _xlpm.texto_limpio, ".html")
)</f>
        <v>/cantos/resucito/c/credo.html</v>
      </c>
      <c r="AH57" t="s">
        <v>311</v>
      </c>
      <c r="AI57" t="str">
        <f>LOWER(LEFT(Table134566[[#This Row],[Titulo]],1))</f>
        <v>c</v>
      </c>
      <c r="AJ57" t="str">
        <f>LOWER(LEFT(Table134566[[#This Row],[Categoria]],1))</f>
        <v>l</v>
      </c>
      <c r="AK57" t="str">
        <f>_xlfn.CONCAT(Table134566[[#This Row],[ID]:[c021]])</f>
        <v>{id:54,title: "Credo", subtitle: "Símbolo Apostólico", category: "LITÚRGICOS", moments: ["Pascua", "Laudes/Visperas", "Comunión", "Antiguo Testamento"], url: "/cantos/resucito/c/credo.html/cantos/resucito/c/credo.html"},</v>
      </c>
      <c r="AL57" t="str">
        <f>UPPER(Table134566[[#This Row],[Titulo]])</f>
        <v>CREDO</v>
      </c>
      <c r="AM57" t="str">
        <f>LOWER(SUBSTITUTE(Table134566[[#This Row],[CANTO]], " ", ""))</f>
        <v>credo</v>
      </c>
      <c r="AN57" t="str">
        <f>Table134566[[#This Row],[Subtitle5]]</f>
        <v>Símbolo Apostólico</v>
      </c>
      <c r="AP57" t="str">
        <f>Table1[[#Headers],[CANTO]]</f>
        <v>CANTO</v>
      </c>
      <c r="AQ57" t="str">
        <f>Table134566[[#This Row],[CANTO]]</f>
        <v>CREDO</v>
      </c>
      <c r="AR57" t="str">
        <f>_xlfn.CONCAT(Table134566[[#This Row],[Category]:[Entrada]])</f>
        <v>category: "LITÚRGICOS", moments: ["Pascua", "Laudes/Visperas", "Comunión", "Antiguo Testamento</v>
      </c>
    </row>
    <row r="58" spans="1:44" x14ac:dyDescent="0.25">
      <c r="A58" t="str" cm="1">
        <f t="array" ref="A5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cristoeslaluz</v>
      </c>
      <c r="B58">
        <v>42</v>
      </c>
      <c r="C58" t="s">
        <v>297</v>
      </c>
      <c r="D58">
        <v>55</v>
      </c>
      <c r="E58" t="s">
        <v>298</v>
      </c>
      <c r="F58" t="s">
        <v>299</v>
      </c>
      <c r="G58" t="s">
        <v>300</v>
      </c>
      <c r="H58" t="s">
        <v>422</v>
      </c>
      <c r="I58" t="s">
        <v>302</v>
      </c>
      <c r="J58" t="s">
        <v>303</v>
      </c>
      <c r="K58" t="s">
        <v>300</v>
      </c>
      <c r="L58" t="s">
        <v>423</v>
      </c>
      <c r="M58" t="s">
        <v>305</v>
      </c>
      <c r="N58" t="s">
        <v>306</v>
      </c>
      <c r="O58" t="s">
        <v>300</v>
      </c>
      <c r="P58" t="s">
        <v>1089</v>
      </c>
      <c r="Q58" t="s">
        <v>300</v>
      </c>
      <c r="R58" t="s">
        <v>307</v>
      </c>
      <c r="S58" t="s">
        <v>300</v>
      </c>
      <c r="T58" t="s">
        <v>320</v>
      </c>
      <c r="U58" t="s">
        <v>308</v>
      </c>
      <c r="V58" t="s">
        <v>292</v>
      </c>
      <c r="W58" t="s">
        <v>308</v>
      </c>
      <c r="X58" t="s">
        <v>314</v>
      </c>
      <c r="Y58" t="s">
        <v>308</v>
      </c>
      <c r="Z58" t="s">
        <v>321</v>
      </c>
      <c r="AE58" t="s">
        <v>310</v>
      </c>
      <c r="AF58" s="22" t="str" cm="1">
        <f t="array" ref="AF58">_xlfn.LET(
    _xlpm.texto_limpio, _xlfn.REDUCE(
        LOWER(Table134566[[#This Row],[Titulo]]),
        {"á";"é";"í";"ó";"ú";"ñ";",";" "},
        _xlfn.LAMBDA(_xlpm.acum,_xlpm.caracter, SUBSTITUTE(_xlpm.acum, _xlpm.caracter, CHOOSE(MATCH(_xlpm.caracter, {"á";"é";"í";"ó";"ú";"ñ";",";" "}, 0), "a","e","i","o","u","n","","")))
    ),
    _xlfn.CONCAT("/cantos/resucito/", AI58, "/", _xlpm.texto_limpio, ".html")
)</f>
        <v>/cantos/resucito/c/cristoeslaluz.html</v>
      </c>
      <c r="AG58" s="22" t="str" cm="1">
        <f t="array" ref="AG58">_xlfn.LET(
    _xlpm.texto_limpio, _xlfn.REDUCE(
        LOWER(Table134566[[#This Row],[Titulo]]),
        {"á";"é";"í";"ó";"ú";"ñ";",";" "},
        _xlfn.LAMBDA(_xlpm.acum,_xlpm.caracter, SUBSTITUTE(_xlpm.acum, _xlpm.caracter, CHOOSE(MATCH(_xlpm.caracter, {"á";"é";"í";"ó";"ú";"ñ";",";" "}, 0), "a","e","i","o","u","n","","")))
    ),
    _xlfn.CONCAT("/cantos/resucito/", AI58, "/", _xlpm.texto_limpio, ".html")
)</f>
        <v>/cantos/resucito/c/cristoeslaluz.html</v>
      </c>
      <c r="AH58" t="s">
        <v>311</v>
      </c>
      <c r="AI58" t="str">
        <f>LOWER(LEFT(Table134566[[#This Row],[Titulo]],1))</f>
        <v>c</v>
      </c>
      <c r="AJ58" t="str">
        <f>LOWER(LEFT(Table134566[[#This Row],[Categoria]],1))</f>
        <v>p</v>
      </c>
      <c r="AK58" t="str">
        <f>_xlfn.CONCAT(Table134566[[#This Row],[ID]:[c021]])</f>
        <v>{id:55,title: "Cristo es la luz", subtitle: "Himno - Juan 8,12; 14,6", category: "PRECATECUMENADO", moments: ["Cuaresma", "Entrada", "Final", "Antiguo Testamento"], url: "/cantos/resucito/c/cristoeslaluz.html/cantos/resucito/c/cristoeslaluz.html"},</v>
      </c>
      <c r="AL58" t="str">
        <f>UPPER(Table134566[[#This Row],[Titulo]])</f>
        <v>CRISTO ES LA LUZ</v>
      </c>
      <c r="AM58" t="str">
        <f>LOWER(SUBSTITUTE(Table134566[[#This Row],[CANTO]], " ", ""))</f>
        <v>cristoeslaluz</v>
      </c>
      <c r="AN58" t="str">
        <f>Table134566[[#This Row],[Subtitle5]]</f>
        <v>Himno - Juan 8,12; 14,6</v>
      </c>
      <c r="AP58" t="str">
        <f>Table1[[#Headers],[CANTO]]</f>
        <v>CANTO</v>
      </c>
      <c r="AQ58" t="str">
        <f>Table134566[[#This Row],[CANTO]]</f>
        <v>CRISTO ES LA LUZ</v>
      </c>
      <c r="AR58" t="str">
        <f>_xlfn.CONCAT(Table134566[[#This Row],[Category]:[Entrada]])</f>
        <v>category: "PRECATECUMENADO", moments: ["Cuaresma", "Entrada", "Final", "Antiguo Testamento</v>
      </c>
    </row>
    <row r="59" spans="1:44" x14ac:dyDescent="0.25">
      <c r="A59" t="str" cm="1">
        <f t="array" ref="A5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cuandodormia</v>
      </c>
      <c r="B59">
        <v>222</v>
      </c>
      <c r="C59" t="s">
        <v>297</v>
      </c>
      <c r="D59">
        <v>56</v>
      </c>
      <c r="E59" t="s">
        <v>298</v>
      </c>
      <c r="F59" t="s">
        <v>299</v>
      </c>
      <c r="G59" t="s">
        <v>300</v>
      </c>
      <c r="H59" t="s">
        <v>424</v>
      </c>
      <c r="I59" t="s">
        <v>302</v>
      </c>
      <c r="J59" t="s">
        <v>303</v>
      </c>
      <c r="K59" t="s">
        <v>300</v>
      </c>
      <c r="L59" t="s">
        <v>425</v>
      </c>
      <c r="M59" t="s">
        <v>305</v>
      </c>
      <c r="N59" t="s">
        <v>306</v>
      </c>
      <c r="O59" t="s">
        <v>300</v>
      </c>
      <c r="P59" s="8" t="s">
        <v>1091</v>
      </c>
      <c r="Q59" t="s">
        <v>300</v>
      </c>
      <c r="R59" t="s">
        <v>307</v>
      </c>
      <c r="S59" t="s">
        <v>300</v>
      </c>
      <c r="T59" t="s">
        <v>282</v>
      </c>
      <c r="U59" t="s">
        <v>308</v>
      </c>
      <c r="V59" t="s">
        <v>309</v>
      </c>
      <c r="W59" t="s">
        <v>308</v>
      </c>
      <c r="X59" t="s">
        <v>321</v>
      </c>
      <c r="AE59" t="s">
        <v>310</v>
      </c>
      <c r="AF59" s="22" t="str" cm="1">
        <f t="array" ref="AF59">_xlfn.LET(
    _xlpm.texto_limpio, _xlfn.REDUCE(
        LOWER(Table134566[[#This Row],[Titulo]]),
        {"á";"é";"í";"ó";"ú";"ñ";",";" "},
        _xlfn.LAMBDA(_xlpm.acum,_xlpm.caracter, SUBSTITUTE(_xlpm.acum, _xlpm.caracter, CHOOSE(MATCH(_xlpm.caracter, {"á";"é";"í";"ó";"ú";"ñ";",";" "}, 0), "a","e","i","o","u","n","","")))
    ),
    _xlfn.CONCAT("/cantos/resucito/", AI59, "/", _xlpm.texto_limpio, ".html")
)</f>
        <v>/cantos/resucito/c/cuandodormia.html</v>
      </c>
      <c r="AG59" s="22" t="str" cm="1">
        <f t="array" ref="AG59">_xlfn.LET(
    _xlpm.texto_limpio, _xlfn.REDUCE(
        LOWER(Table134566[[#This Row],[Titulo]]),
        {"á";"é";"í";"ó";"ú";"ñ";",";" "},
        _xlfn.LAMBDA(_xlpm.acum,_xlpm.caracter, SUBSTITUTE(_xlpm.acum, _xlpm.caracter, CHOOSE(MATCH(_xlpm.caracter, {"á";"é";"í";"ó";"ú";"ñ";",";" "}, 0), "a","e","i","o","u","n","","")))
    ),
    _xlfn.CONCAT("/cantos/resucito/", AI59, "/", _xlpm.texto_limpio, ".html")
)</f>
        <v>/cantos/resucito/c/cuandodormia.html</v>
      </c>
      <c r="AH59" t="s">
        <v>311</v>
      </c>
      <c r="AI59" t="str">
        <f>LOWER(LEFT(Table134566[[#This Row],[Titulo]],1))</f>
        <v>c</v>
      </c>
      <c r="AJ59" t="str">
        <f>LOWER(LEFT(Table134566[[#This Row],[Categoria]],1))</f>
        <v>c</v>
      </c>
      <c r="AK59" t="str">
        <f>_xlfn.CONCAT(Table134566[[#This Row],[ID]:[c021]])</f>
        <v>{id:56,title: "Cuando dormía", subtitle: "Cantar de los Cantares 5,2ss ", category: "CATECUMENADO", moments: ["Pascua", "Laudes/Visperas", "Antiguo Testamento"], url: "/cantos/resucito/c/cuandodormia.html/cantos/resucito/c/cuandodormia.html"},</v>
      </c>
      <c r="AL59" t="str">
        <f>UPPER(Table134566[[#This Row],[Titulo]])</f>
        <v>CUANDO DORMÍA</v>
      </c>
      <c r="AM59" t="str">
        <f>LOWER(SUBSTITUTE(Table134566[[#This Row],[CANTO]], " ", ""))</f>
        <v>cuandodormía</v>
      </c>
      <c r="AN59" t="str">
        <f>Table134566[[#This Row],[Subtitle5]]</f>
        <v xml:space="preserve">Cantar de los Cantares 5,2ss </v>
      </c>
      <c r="AP59" t="str">
        <f>Table1[[#Headers],[CANTO]]</f>
        <v>CANTO</v>
      </c>
      <c r="AQ59" t="str">
        <f>Table134566[[#This Row],[CANTO]]</f>
        <v>CUANDO DORMÍA</v>
      </c>
      <c r="AR59" t="str">
        <f>_xlfn.CONCAT(Table134566[[#This Row],[Category]:[Entrada]])</f>
        <v>category: "CATECUMENADO", moments: ["Pascua", "Laudes/Visperas", "Antiguo Testamento</v>
      </c>
    </row>
    <row r="60" spans="1:44" x14ac:dyDescent="0.25">
      <c r="A60" t="str" cm="1">
        <f t="array" ref="A6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cuandoelsenor</v>
      </c>
      <c r="B60">
        <v>43</v>
      </c>
      <c r="C60" t="s">
        <v>297</v>
      </c>
      <c r="D60">
        <v>57</v>
      </c>
      <c r="E60" t="s">
        <v>298</v>
      </c>
      <c r="F60" t="s">
        <v>299</v>
      </c>
      <c r="G60" t="s">
        <v>300</v>
      </c>
      <c r="H60" t="s">
        <v>426</v>
      </c>
      <c r="I60" t="s">
        <v>302</v>
      </c>
      <c r="J60" t="s">
        <v>303</v>
      </c>
      <c r="K60" t="s">
        <v>300</v>
      </c>
      <c r="L60" t="s">
        <v>427</v>
      </c>
      <c r="M60" t="s">
        <v>305</v>
      </c>
      <c r="N60" t="s">
        <v>306</v>
      </c>
      <c r="O60" t="s">
        <v>300</v>
      </c>
      <c r="P60" t="s">
        <v>1089</v>
      </c>
      <c r="Q60" t="s">
        <v>300</v>
      </c>
      <c r="R60" t="s">
        <v>307</v>
      </c>
      <c r="S60" t="s">
        <v>300</v>
      </c>
      <c r="T60" t="s">
        <v>282</v>
      </c>
      <c r="U60" t="s">
        <v>308</v>
      </c>
      <c r="V60" t="s">
        <v>351</v>
      </c>
      <c r="W60" t="s">
        <v>308</v>
      </c>
      <c r="X60" t="s">
        <v>314</v>
      </c>
      <c r="AE60" t="s">
        <v>310</v>
      </c>
      <c r="AF60" s="22" t="str" cm="1">
        <f t="array" ref="AF60">_xlfn.LET(
    _xlpm.texto_limpio, _xlfn.REDUCE(
        LOWER(Table134566[[#This Row],[Titulo]]),
        {"á";"é";"í";"ó";"ú";"ñ";",";" "},
        _xlfn.LAMBDA(_xlpm.acum,_xlpm.caracter, SUBSTITUTE(_xlpm.acum, _xlpm.caracter, CHOOSE(MATCH(_xlpm.caracter, {"á";"é";"í";"ó";"ú";"ñ";",";" "}, 0), "a","e","i","o","u","n","","")))
    ),
    _xlfn.CONCAT("/cantos/resucito/", AI60, "/", _xlpm.texto_limpio, ".html")
)</f>
        <v>/cantos/resucito/c/cuandoelsenor.html</v>
      </c>
      <c r="AG60" s="22" t="str" cm="1">
        <f t="array" ref="AG60">_xlfn.LET(
    _xlpm.texto_limpio, _xlfn.REDUCE(
        LOWER(Table134566[[#This Row],[Titulo]]),
        {"á";"é";"í";"ó";"ú";"ñ";",";" "},
        _xlfn.LAMBDA(_xlpm.acum,_xlpm.caracter, SUBSTITUTE(_xlpm.acum, _xlpm.caracter, CHOOSE(MATCH(_xlpm.caracter, {"á";"é";"í";"ó";"ú";"ñ";",";" "}, 0), "a","e","i","o","u","n","","")))
    ),
    _xlfn.CONCAT("/cantos/resucito/", AI60, "/", _xlpm.texto_limpio, ".html")
)</f>
        <v>/cantos/resucito/c/cuandoelsenor.html</v>
      </c>
      <c r="AH60" t="s">
        <v>311</v>
      </c>
      <c r="AI60" t="str">
        <f>LOWER(LEFT(Table134566[[#This Row],[Titulo]],1))</f>
        <v>c</v>
      </c>
      <c r="AJ60" t="str">
        <f>LOWER(LEFT(Table134566[[#This Row],[Categoria]],1))</f>
        <v>p</v>
      </c>
      <c r="AK60" t="str">
        <f>_xlfn.CONCAT(Table134566[[#This Row],[ID]:[c021]])</f>
        <v>{id:57,title: "Cuando el Señor", subtitle: "Salmo 126 (125)", category: "PRECATECUMENADO", moments: ["Pascua", "Paz", "Final"], url: "/cantos/resucito/c/cuandoelsenor.html/cantos/resucito/c/cuandoelsenor.html"},</v>
      </c>
      <c r="AL60" t="str">
        <f>UPPER(Table134566[[#This Row],[Titulo]])</f>
        <v>CUANDO EL SEÑOR</v>
      </c>
      <c r="AM60" t="str">
        <f>LOWER(SUBSTITUTE(Table134566[[#This Row],[CANTO]], " ", ""))</f>
        <v>cuandoelseñor</v>
      </c>
      <c r="AN60" t="str">
        <f>Table134566[[#This Row],[Subtitle5]]</f>
        <v>Salmo 126 (125)</v>
      </c>
      <c r="AP60" t="str">
        <f>Table1[[#Headers],[CANTO]]</f>
        <v>CANTO</v>
      </c>
      <c r="AQ60" t="str">
        <f>Table134566[[#This Row],[CANTO]]</f>
        <v>CUANDO EL SEÑOR</v>
      </c>
      <c r="AR60" t="str">
        <f>_xlfn.CONCAT(Table134566[[#This Row],[Category]:[Entrada]])</f>
        <v>category: "PRECATECUMENADO", moments: ["Pascua", "Paz", "Final</v>
      </c>
    </row>
    <row r="61" spans="1:44" x14ac:dyDescent="0.25">
      <c r="A61" t="str" cm="1">
        <f t="array" ref="A6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B61">
        <v>44</v>
      </c>
      <c r="C61" t="s">
        <v>297</v>
      </c>
      <c r="D61">
        <v>58</v>
      </c>
      <c r="E61" t="s">
        <v>298</v>
      </c>
      <c r="F61" t="s">
        <v>299</v>
      </c>
      <c r="G61" t="s">
        <v>300</v>
      </c>
      <c r="H61" t="s">
        <v>428</v>
      </c>
      <c r="I61" t="s">
        <v>302</v>
      </c>
      <c r="J61" t="s">
        <v>303</v>
      </c>
      <c r="K61" t="s">
        <v>300</v>
      </c>
      <c r="L61" t="s">
        <v>429</v>
      </c>
      <c r="M61" t="s">
        <v>305</v>
      </c>
      <c r="N61" t="s">
        <v>306</v>
      </c>
      <c r="O61" t="s">
        <v>300</v>
      </c>
      <c r="P61" t="s">
        <v>1089</v>
      </c>
      <c r="Q61" t="s">
        <v>300</v>
      </c>
      <c r="R61" t="s">
        <v>307</v>
      </c>
      <c r="S61" t="s">
        <v>300</v>
      </c>
      <c r="T61" t="s">
        <v>282</v>
      </c>
      <c r="U61" t="s">
        <v>308</v>
      </c>
      <c r="V61" t="s">
        <v>351</v>
      </c>
      <c r="AE61" t="s">
        <v>310</v>
      </c>
      <c r="AF61" s="22" t="str" cm="1">
        <f t="array" ref="AF61">_xlfn.LET(
    _xlpm.texto_limpio, _xlfn.REDUCE(
        LOWER(Table134566[[#This Row],[Titulo]]),
        {"á";"é";"í";"ó";"ú";"ñ";",";" "},
        _xlfn.LAMBDA(_xlpm.acum,_xlpm.caracter, SUBSTITUTE(_xlpm.acum, _xlpm.caracter, CHOOSE(MATCH(_xlpm.caracter, {"á";"é";"í";"ó";"ú";"ñ";",";" "}, 0), "a","e","i","o","u","n","","")))
    ),
    _xlfn.CONCAT("/cantos/resucito/", AI61, "/", _xlpm.texto_limpio, ".html")
)</f>
        <v>/cantos/resucito/c/cuandoisraelsaliodeegipto.html</v>
      </c>
      <c r="AG61" s="22" t="str" cm="1">
        <f t="array" ref="AG61">_xlfn.LET(
    _xlpm.texto_limpio, _xlfn.REDUCE(
        LOWER(Table134566[[#This Row],[Titulo]]),
        {"á";"é";"í";"ó";"ú";"ñ";",";" "},
        _xlfn.LAMBDA(_xlpm.acum,_xlpm.caracter, SUBSTITUTE(_xlpm.acum, _xlpm.caracter, CHOOSE(MATCH(_xlpm.caracter, {"á";"é";"í";"ó";"ú";"ñ";",";" "}, 0), "a","e","i","o","u","n","","")))
    ),
    _xlfn.CONCAT("/cantos/resucito/", AI61, "/", _xlpm.texto_limpio, ".html")
)</f>
        <v>/cantos/resucito/c/cuandoisraelsaliodeegipto.html</v>
      </c>
      <c r="AH61" t="s">
        <v>311</v>
      </c>
      <c r="AI61" t="str">
        <f>LOWER(LEFT(Table134566[[#This Row],[Titulo]],1))</f>
        <v>c</v>
      </c>
      <c r="AJ61" t="str">
        <f>LOWER(LEFT(Table134566[[#This Row],[Categoria]],1))</f>
        <v>p</v>
      </c>
      <c r="AK61" t="str">
        <f>_xlfn.CONCAT(Table134566[[#This Row],[ID]:[c021]])</f>
        <v>{id:58,title: "Cuando Israel salió de Egipto", subtitle: "Salmo 114 (113)", category: "PRECATECUMENADO", moments: ["Pascua", "Paz"], url: "/cantos/resucito/c/cuandoisraelsaliodeegipto.html/cantos/resucito/c/cuandoisraelsaliodeegipto.html"},</v>
      </c>
      <c r="AL61" t="str">
        <f>UPPER(Table134566[[#This Row],[Titulo]])</f>
        <v>CUANDO ISRAEL SALIÓ DE EGIPTO</v>
      </c>
      <c r="AM61" t="str">
        <f>LOWER(SUBSTITUTE(Table134566[[#This Row],[CANTO]], " ", ""))</f>
        <v>cuandoisraelsaliódeegipto</v>
      </c>
      <c r="AN61" t="str">
        <f>Table134566[[#This Row],[Subtitle5]]</f>
        <v>Salmo 114 (113)</v>
      </c>
      <c r="AP61" t="str">
        <f>Table1[[#Headers],[CANTO]]</f>
        <v>CANTO</v>
      </c>
      <c r="AQ61" t="str">
        <f>Table134566[[#This Row],[CANTO]]</f>
        <v>CUANDO ISRAEL SALIÓ DE EGIPTO</v>
      </c>
      <c r="AR61" t="str">
        <f>_xlfn.CONCAT(Table134566[[#This Row],[Category]:[Entrada]])</f>
        <v>category: "PRECATECUMENADO", moments: ["Pascua", "Paz</v>
      </c>
    </row>
    <row r="62" spans="1:44" x14ac:dyDescent="0.25">
      <c r="A62" t="str" cm="1">
        <f t="array" ref="A6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dayenu</v>
      </c>
      <c r="B62">
        <v>45</v>
      </c>
      <c r="C62" t="s">
        <v>297</v>
      </c>
      <c r="D62">
        <v>59</v>
      </c>
      <c r="E62" t="s">
        <v>298</v>
      </c>
      <c r="F62" t="s">
        <v>299</v>
      </c>
      <c r="G62" t="s">
        <v>300</v>
      </c>
      <c r="H62" t="s">
        <v>430</v>
      </c>
      <c r="I62" t="s">
        <v>302</v>
      </c>
      <c r="J62" t="s">
        <v>303</v>
      </c>
      <c r="K62" t="s">
        <v>300</v>
      </c>
      <c r="L62" t="s">
        <v>431</v>
      </c>
      <c r="M62" t="s">
        <v>305</v>
      </c>
      <c r="N62" t="s">
        <v>306</v>
      </c>
      <c r="O62" t="s">
        <v>300</v>
      </c>
      <c r="P62" t="s">
        <v>1089</v>
      </c>
      <c r="Q62" t="s">
        <v>300</v>
      </c>
      <c r="R62" t="s">
        <v>307</v>
      </c>
      <c r="S62" t="s">
        <v>300</v>
      </c>
      <c r="T62" t="s">
        <v>320</v>
      </c>
      <c r="U62" t="s">
        <v>308</v>
      </c>
      <c r="V62" t="s">
        <v>321</v>
      </c>
      <c r="AE62" t="s">
        <v>310</v>
      </c>
      <c r="AF62" s="22" t="str" cm="1">
        <f t="array" ref="AF62">_xlfn.LET(
    _xlpm.texto_limpio, _xlfn.REDUCE(
        LOWER(Table134566[[#This Row],[Titulo]]),
        {"á";"é";"í";"ó";"ú";"ñ";",";" "},
        _xlfn.LAMBDA(_xlpm.acum,_xlpm.caracter, SUBSTITUTE(_xlpm.acum, _xlpm.caracter, CHOOSE(MATCH(_xlpm.caracter, {"á";"é";"í";"ó";"ú";"ñ";",";" "}, 0), "a","e","i","o","u","n","","")))
    ),
    _xlfn.CONCAT("/cantos/resucito/", AI62, "/", _xlpm.texto_limpio, ".html")
)</f>
        <v>/cantos/resucito/d/dayenu.html</v>
      </c>
      <c r="AG62" s="22" t="str" cm="1">
        <f t="array" ref="AG62">_xlfn.LET(
    _xlpm.texto_limpio, _xlfn.REDUCE(
        LOWER(Table134566[[#This Row],[Titulo]]),
        {"á";"é";"í";"ó";"ú";"ñ";",";" "},
        _xlfn.LAMBDA(_xlpm.acum,_xlpm.caracter, SUBSTITUTE(_xlpm.acum, _xlpm.caracter, CHOOSE(MATCH(_xlpm.caracter, {"á";"é";"í";"ó";"ú";"ñ";",";" "}, 0), "a","e","i","o","u","n","","")))
    ),
    _xlfn.CONCAT("/cantos/resucito/", AI62, "/", _xlpm.texto_limpio, ".html")
)</f>
        <v>/cantos/resucito/d/dayenu.html</v>
      </c>
      <c r="AH62" t="s">
        <v>311</v>
      </c>
      <c r="AI62" t="str">
        <f>LOWER(LEFT(Table134566[[#This Row],[Titulo]],1))</f>
        <v>d</v>
      </c>
      <c r="AJ62" t="str">
        <f>LOWER(LEFT(Table134566[[#This Row],[Categoria]],1))</f>
        <v>p</v>
      </c>
      <c r="AK62" t="str">
        <f>_xlfn.CONCAT(Table134566[[#This Row],[ID]:[c021]])</f>
        <v>{id:59,title: "Dayenú", subtitle: "De la Hagadá de Pésaj hebrea", category: "PRECATECUMENADO", moments: ["Cuaresma", "Antiguo Testamento"], url: "/cantos/resucito/d/dayenu.html/cantos/resucito/d/dayenu.html"},</v>
      </c>
      <c r="AL62" t="str">
        <f>UPPER(Table134566[[#This Row],[Titulo]])</f>
        <v>DAYENÚ</v>
      </c>
      <c r="AM62" t="str">
        <f>LOWER(SUBSTITUTE(Table134566[[#This Row],[CANTO]], " ", ""))</f>
        <v>dayenú</v>
      </c>
      <c r="AN62" t="str">
        <f>Table134566[[#This Row],[Subtitle5]]</f>
        <v>De la Hagadá de Pésaj hebrea</v>
      </c>
      <c r="AP62" t="str">
        <f>Table1[[#Headers],[CANTO]]</f>
        <v>CANTO</v>
      </c>
      <c r="AQ62" t="str">
        <f>Table134566[[#This Row],[CANTO]]</f>
        <v>DAYENÚ</v>
      </c>
      <c r="AR62" t="str">
        <f>_xlfn.CONCAT(Table134566[[#This Row],[Category]:[Entrada]])</f>
        <v>category: "PRECATECUMENADO", moments: ["Cuaresma", "Antiguo Testamento</v>
      </c>
    </row>
    <row r="63" spans="1:44" x14ac:dyDescent="0.25">
      <c r="A63" t="str" cm="1">
        <f t="array" ref="A6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deprofundis</v>
      </c>
      <c r="B63">
        <v>47</v>
      </c>
      <c r="C63" t="s">
        <v>297</v>
      </c>
      <c r="D63">
        <v>60</v>
      </c>
      <c r="E63" t="s">
        <v>298</v>
      </c>
      <c r="F63" t="s">
        <v>299</v>
      </c>
      <c r="G63" t="s">
        <v>300</v>
      </c>
      <c r="H63" t="s">
        <v>432</v>
      </c>
      <c r="I63" t="s">
        <v>302</v>
      </c>
      <c r="J63" t="s">
        <v>303</v>
      </c>
      <c r="K63" t="s">
        <v>300</v>
      </c>
      <c r="L63" t="s">
        <v>433</v>
      </c>
      <c r="M63" t="s">
        <v>305</v>
      </c>
      <c r="N63" t="s">
        <v>306</v>
      </c>
      <c r="O63" t="s">
        <v>300</v>
      </c>
      <c r="P63" t="s">
        <v>1089</v>
      </c>
      <c r="Q63" t="s">
        <v>300</v>
      </c>
      <c r="R63" t="s">
        <v>307</v>
      </c>
      <c r="S63" t="s">
        <v>300</v>
      </c>
      <c r="T63" t="s">
        <v>344</v>
      </c>
      <c r="U63" t="s">
        <v>308</v>
      </c>
      <c r="V63" t="s">
        <v>286</v>
      </c>
      <c r="W63" t="s">
        <v>308</v>
      </c>
      <c r="X63" t="s">
        <v>321</v>
      </c>
      <c r="AE63" t="s">
        <v>310</v>
      </c>
      <c r="AF63" s="22" t="str" cm="1">
        <f t="array" ref="AF63">_xlfn.LET(
    _xlpm.texto_limpio, _xlfn.REDUCE(
        LOWER(Table134566[[#This Row],[Titulo]]),
        {"á";"é";"í";"ó";"ú";"ñ";",";" "},
        _xlfn.LAMBDA(_xlpm.acum,_xlpm.caracter, SUBSTITUTE(_xlpm.acum, _xlpm.caracter, CHOOSE(MATCH(_xlpm.caracter, {"á";"é";"í";"ó";"ú";"ñ";",";" "}, 0), "a","e","i","o","u","n","","")))
    ),
    _xlfn.CONCAT("/cantos/resucito/", AI63, "/", _xlpm.texto_limpio, ".html")
)</f>
        <v>/cantos/resucito/d/deprofundis.html</v>
      </c>
      <c r="AG63" s="22" t="str" cm="1">
        <f t="array" ref="AG63">_xlfn.LET(
    _xlpm.texto_limpio, _xlfn.REDUCE(
        LOWER(Table134566[[#This Row],[Titulo]]),
        {"á";"é";"í";"ó";"ú";"ñ";",";" "},
        _xlfn.LAMBDA(_xlpm.acum,_xlpm.caracter, SUBSTITUTE(_xlpm.acum, _xlpm.caracter, CHOOSE(MATCH(_xlpm.caracter, {"á";"é";"í";"ó";"ú";"ñ";",";" "}, 0), "a","e","i","o","u","n","","")))
    ),
    _xlfn.CONCAT("/cantos/resucito/", AI63, "/", _xlpm.texto_limpio, ".html")
)</f>
        <v>/cantos/resucito/d/deprofundis.html</v>
      </c>
      <c r="AH63" t="s">
        <v>311</v>
      </c>
      <c r="AI63" t="str">
        <f>LOWER(LEFT(Table134566[[#This Row],[Titulo]],1))</f>
        <v>d</v>
      </c>
      <c r="AJ63" t="str">
        <f>LOWER(LEFT(Table134566[[#This Row],[Categoria]],1))</f>
        <v>p</v>
      </c>
      <c r="AK63" t="str">
        <f>_xlfn.CONCAT(Table134566[[#This Row],[ID]:[c021]])</f>
        <v>{id:60,title: "De Profundis", subtitle: "Salmo 130 (129)", category: "PRECATECUMENADO", moments: ["Adviento", "Virgen", "Antiguo Testamento"], url: "/cantos/resucito/d/deprofundis.html/cantos/resucito/d/deprofundis.html"},</v>
      </c>
      <c r="AL63" t="str">
        <f>UPPER(Table134566[[#This Row],[Titulo]])</f>
        <v>DE PROFUNDIS</v>
      </c>
      <c r="AM63" t="str">
        <f>LOWER(SUBSTITUTE(Table134566[[#This Row],[CANTO]], " ", ""))</f>
        <v>deprofundis</v>
      </c>
      <c r="AN63" t="str">
        <f>Table134566[[#This Row],[Subtitle5]]</f>
        <v>Salmo 130 (129)</v>
      </c>
      <c r="AP63" t="str">
        <f>Table1[[#Headers],[CANTO]]</f>
        <v>CANTO</v>
      </c>
      <c r="AQ63" t="str">
        <f>Table134566[[#This Row],[CANTO]]</f>
        <v>DE PROFUNDIS</v>
      </c>
      <c r="AR63" t="str">
        <f>_xlfn.CONCAT(Table134566[[#This Row],[Category]:[Entrada]])</f>
        <v>category: "PRECATECUMENADO", moments: ["Adviento", "Virgen", "Antiguo Testamento</v>
      </c>
    </row>
    <row r="64" spans="1:44" x14ac:dyDescent="0.25">
      <c r="A64" t="str" cm="1">
        <f t="array" ref="A6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debora</v>
      </c>
      <c r="B64">
        <v>223</v>
      </c>
      <c r="C64" t="s">
        <v>297</v>
      </c>
      <c r="D64">
        <v>61</v>
      </c>
      <c r="E64" t="s">
        <v>298</v>
      </c>
      <c r="F64" t="s">
        <v>299</v>
      </c>
      <c r="G64" t="s">
        <v>300</v>
      </c>
      <c r="H64" t="s">
        <v>434</v>
      </c>
      <c r="I64" t="s">
        <v>302</v>
      </c>
      <c r="J64" t="s">
        <v>303</v>
      </c>
      <c r="K64" t="s">
        <v>300</v>
      </c>
      <c r="L64" t="s">
        <v>435</v>
      </c>
      <c r="M64" t="s">
        <v>305</v>
      </c>
      <c r="N64" t="s">
        <v>306</v>
      </c>
      <c r="O64" t="s">
        <v>300</v>
      </c>
      <c r="P64" s="8" t="s">
        <v>1091</v>
      </c>
      <c r="Q64" t="s">
        <v>300</v>
      </c>
      <c r="R64" t="s">
        <v>307</v>
      </c>
      <c r="S64" t="s">
        <v>300</v>
      </c>
      <c r="T64" t="s">
        <v>320</v>
      </c>
      <c r="U64" t="s">
        <v>308</v>
      </c>
      <c r="V64" t="s">
        <v>292</v>
      </c>
      <c r="W64" t="s">
        <v>308</v>
      </c>
      <c r="X64" t="s">
        <v>321</v>
      </c>
      <c r="AE64" t="s">
        <v>310</v>
      </c>
      <c r="AF64" s="22" t="str" cm="1">
        <f t="array" ref="AF64">_xlfn.LET(
    _xlpm.texto_limpio, _xlfn.REDUCE(
        LOWER(Table134566[[#This Row],[Titulo]]),
        {"á";"é";"í";"ó";"ú";"ñ";",";" "},
        _xlfn.LAMBDA(_xlpm.acum,_xlpm.caracter, SUBSTITUTE(_xlpm.acum, _xlpm.caracter, CHOOSE(MATCH(_xlpm.caracter, {"á";"é";"í";"ó";"ú";"ñ";",";" "}, 0), "a","e","i","o","u","n","","")))
    ),
    _xlfn.CONCAT("/cantos/resucito/", AI64, "/", _xlpm.texto_limpio, ".html")
)</f>
        <v>/cantos/resucito/d/debora.html</v>
      </c>
      <c r="AG64" s="22" t="str" cm="1">
        <f t="array" ref="AG64">_xlfn.LET(
    _xlpm.texto_limpio, _xlfn.REDUCE(
        LOWER(Table134566[[#This Row],[Titulo]]),
        {"á";"é";"í";"ó";"ú";"ñ";",";" "},
        _xlfn.LAMBDA(_xlpm.acum,_xlpm.caracter, SUBSTITUTE(_xlpm.acum, _xlpm.caracter, CHOOSE(MATCH(_xlpm.caracter, {"á";"é";"í";"ó";"ú";"ñ";",";" "}, 0), "a","e","i","o","u","n","","")))
    ),
    _xlfn.CONCAT("/cantos/resucito/", AI64, "/", _xlpm.texto_limpio, ".html")
)</f>
        <v>/cantos/resucito/d/debora.html</v>
      </c>
      <c r="AH64" t="s">
        <v>311</v>
      </c>
      <c r="AI64" t="str">
        <f>LOWER(LEFT(Table134566[[#This Row],[Titulo]],1))</f>
        <v>d</v>
      </c>
      <c r="AJ64" t="str">
        <f>LOWER(LEFT(Table134566[[#This Row],[Categoria]],1))</f>
        <v>c</v>
      </c>
      <c r="AK64" t="str">
        <f>_xlfn.CONCAT(Table134566[[#This Row],[ID]:[c021]])</f>
        <v>{id:61,title: "Débora", subtitle: "Jueces 5", category: "CATECUMENADO", moments: ["Cuaresma", "Entrada", "Antiguo Testamento"], url: "/cantos/resucito/d/debora.html/cantos/resucito/d/debora.html"},</v>
      </c>
      <c r="AL64" t="str">
        <f>UPPER(Table134566[[#This Row],[Titulo]])</f>
        <v>DÉBORA</v>
      </c>
      <c r="AM64" t="str">
        <f>LOWER(SUBSTITUTE(Table134566[[#This Row],[CANTO]], " ", ""))</f>
        <v>débora</v>
      </c>
      <c r="AN64" t="str">
        <f>Table134566[[#This Row],[Subtitle5]]</f>
        <v>Jueces 5</v>
      </c>
      <c r="AP64" t="str">
        <f>Table1[[#Headers],[CANTO]]</f>
        <v>CANTO</v>
      </c>
      <c r="AQ64" t="str">
        <f>Table134566[[#This Row],[CANTO]]</f>
        <v>DÉBORA</v>
      </c>
      <c r="AR64" t="str">
        <f>_xlfn.CONCAT(Table134566[[#This Row],[Category]:[Entrada]])</f>
        <v>category: "CATECUMENADO", moments: ["Cuaresma", "Entrada", "Antiguo Testamento</v>
      </c>
    </row>
    <row r="65" spans="1:44" x14ac:dyDescent="0.25">
      <c r="A65" t="str" cm="1">
        <f t="array" ref="A6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B65">
        <v>48</v>
      </c>
      <c r="C65" t="s">
        <v>297</v>
      </c>
      <c r="D65">
        <v>62</v>
      </c>
      <c r="E65" t="s">
        <v>298</v>
      </c>
      <c r="F65" t="s">
        <v>299</v>
      </c>
      <c r="G65" t="s">
        <v>300</v>
      </c>
      <c r="H65" t="s">
        <v>436</v>
      </c>
      <c r="I65" t="s">
        <v>302</v>
      </c>
      <c r="J65" t="s">
        <v>303</v>
      </c>
      <c r="K65" t="s">
        <v>300</v>
      </c>
      <c r="L65" t="s">
        <v>437</v>
      </c>
      <c r="M65" t="s">
        <v>305</v>
      </c>
      <c r="N65" t="s">
        <v>306</v>
      </c>
      <c r="O65" t="s">
        <v>300</v>
      </c>
      <c r="P65" t="s">
        <v>1089</v>
      </c>
      <c r="Q65" t="s">
        <v>300</v>
      </c>
      <c r="R65" t="s">
        <v>307</v>
      </c>
      <c r="S65" t="s">
        <v>300</v>
      </c>
      <c r="T65" t="s">
        <v>309</v>
      </c>
      <c r="U65" t="s">
        <v>308</v>
      </c>
      <c r="V65" t="s">
        <v>321</v>
      </c>
      <c r="AE65" t="s">
        <v>310</v>
      </c>
      <c r="AF65" s="22" t="str" cm="1">
        <f t="array" ref="AF65">_xlfn.LET(
    _xlpm.texto_limpio, _xlfn.REDUCE(
        LOWER(Table134566[[#This Row],[Titulo]]),
        {"á";"é";"í";"ó";"ú";"ñ";",";" "},
        _xlfn.LAMBDA(_xlpm.acum,_xlpm.caracter, SUBSTITUTE(_xlpm.acum, _xlpm.caracter, CHOOSE(MATCH(_xlpm.caracter, {"á";"é";"í";"ó";"ú";"ñ";",";" "}, 0), "a","e","i","o","u","n","","")))
    ),
    _xlfn.CONCAT("/cantos/resucito/", AI65, "/", _xlpm.texto_limpio, ".html")
)</f>
        <v>/cantos/resucito/d/decidlealosdecorazoncansado.html</v>
      </c>
      <c r="AG65" s="22" t="str" cm="1">
        <f t="array" ref="AG65">_xlfn.LET(
    _xlpm.texto_limpio, _xlfn.REDUCE(
        LOWER(Table134566[[#This Row],[Titulo]]),
        {"á";"é";"í";"ó";"ú";"ñ";",";" "},
        _xlfn.LAMBDA(_xlpm.acum,_xlpm.caracter, SUBSTITUTE(_xlpm.acum, _xlpm.caracter, CHOOSE(MATCH(_xlpm.caracter, {"á";"é";"í";"ó";"ú";"ñ";",";" "}, 0), "a","e","i","o","u","n","","")))
    ),
    _xlfn.CONCAT("/cantos/resucito/", AI65, "/", _xlpm.texto_limpio, ".html")
)</f>
        <v>/cantos/resucito/d/decidlealosdecorazoncansado.html</v>
      </c>
      <c r="AH65" t="s">
        <v>311</v>
      </c>
      <c r="AI65" t="str">
        <f>LOWER(LEFT(Table134566[[#This Row],[Titulo]],1))</f>
        <v>d</v>
      </c>
      <c r="AJ65" t="str">
        <f>LOWER(LEFT(Table134566[[#This Row],[Categoria]],1))</f>
        <v>p</v>
      </c>
      <c r="AK65" t="str">
        <f>_xlfn.CONCAT(Table134566[[#This Row],[ID]:[c021]])</f>
        <v>{id:62,title: "Decidle a los de corazón cansado", subtitle: "Isaías 35,4ss", category: "PRECATECUMENADO", moments: ["Laudes/Visperas", "Antiguo Testamento"], url: "/cantos/resucito/d/decidlealosdecorazoncansado.html/cantos/resucito/d/decidlealosdecorazoncansado.html"},</v>
      </c>
      <c r="AL65" t="str">
        <f>UPPER(Table134566[[#This Row],[Titulo]])</f>
        <v>DECIDLE A LOS DE CORAZÓN CANSADO</v>
      </c>
      <c r="AM65" t="str">
        <f>LOWER(SUBSTITUTE(Table134566[[#This Row],[CANTO]], " ", ""))</f>
        <v>decidlealosdecorazóncansado</v>
      </c>
      <c r="AN65" t="str">
        <f>Table134566[[#This Row],[Subtitle5]]</f>
        <v>Isaías 35,4ss</v>
      </c>
      <c r="AP65" t="str">
        <f>Table1[[#Headers],[CANTO]]</f>
        <v>CANTO</v>
      </c>
      <c r="AQ65" t="str">
        <f>Table134566[[#This Row],[CANTO]]</f>
        <v>DECIDLE A LOS DE CORAZÓN CANSADO</v>
      </c>
      <c r="AR65" t="str">
        <f>_xlfn.CONCAT(Table134566[[#This Row],[Category]:[Entrada]])</f>
        <v>category: "PRECATECUMENADO", moments: ["Laudes/Visperas", "Antiguo Testamento</v>
      </c>
    </row>
    <row r="66" spans="1:44" x14ac:dyDescent="0.25">
      <c r="A66" t="str" cm="1">
        <f t="array" ref="A6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B66">
        <v>49</v>
      </c>
      <c r="C66" t="s">
        <v>297</v>
      </c>
      <c r="D66">
        <v>63</v>
      </c>
      <c r="E66" t="s">
        <v>298</v>
      </c>
      <c r="F66" t="s">
        <v>299</v>
      </c>
      <c r="G66" t="s">
        <v>300</v>
      </c>
      <c r="H66" t="s">
        <v>438</v>
      </c>
      <c r="I66" t="s">
        <v>302</v>
      </c>
      <c r="J66" t="s">
        <v>303</v>
      </c>
      <c r="K66" t="s">
        <v>300</v>
      </c>
      <c r="L66" t="s">
        <v>439</v>
      </c>
      <c r="M66" t="s">
        <v>305</v>
      </c>
      <c r="N66" t="s">
        <v>306</v>
      </c>
      <c r="O66" t="s">
        <v>300</v>
      </c>
      <c r="P66" t="s">
        <v>1089</v>
      </c>
      <c r="Q66" t="s">
        <v>300</v>
      </c>
      <c r="R66" t="s">
        <v>307</v>
      </c>
      <c r="S66" t="s">
        <v>300</v>
      </c>
      <c r="T66" t="s">
        <v>314</v>
      </c>
      <c r="U66" t="s">
        <v>308</v>
      </c>
      <c r="V66" t="s">
        <v>315</v>
      </c>
      <c r="AE66" t="s">
        <v>310</v>
      </c>
      <c r="AF66" s="22" t="str" cm="1">
        <f t="array" ref="AF66">_xlfn.LET(
    _xlpm.texto_limpio, _xlfn.REDUCE(
        LOWER(Table134566[[#This Row],[Titulo]]),
        {"á";"é";"í";"ó";"ú";"ñ";",";" "},
        _xlfn.LAMBDA(_xlpm.acum,_xlpm.caracter, SUBSTITUTE(_xlpm.acum, _xlpm.caracter, CHOOSE(MATCH(_xlpm.caracter, {"á";"é";"í";"ó";"ú";"ñ";",";" "}, 0), "a","e","i","o","u","n","","")))
    ),
    _xlfn.CONCAT("/cantos/resucito/", AI66, "/", _xlpm.texto_limpio, ".html")
)</f>
        <v>/cantos/resucito/d/delantedelosangeles.html</v>
      </c>
      <c r="AG66" s="22" t="str" cm="1">
        <f t="array" ref="AG66">_xlfn.LET(
    _xlpm.texto_limpio, _xlfn.REDUCE(
        LOWER(Table134566[[#This Row],[Titulo]]),
        {"á";"é";"í";"ó";"ú";"ñ";",";" "},
        _xlfn.LAMBDA(_xlpm.acum,_xlpm.caracter, SUBSTITUTE(_xlpm.acum, _xlpm.caracter, CHOOSE(MATCH(_xlpm.caracter, {"á";"é";"í";"ó";"ú";"ñ";",";" "}, 0), "a","e","i","o","u","n","","")))
    ),
    _xlfn.CONCAT("/cantos/resucito/", AI66, "/", _xlpm.texto_limpio, ".html")
)</f>
        <v>/cantos/resucito/d/delantedelosangeles.html</v>
      </c>
      <c r="AH66" t="s">
        <v>311</v>
      </c>
      <c r="AI66" t="str">
        <f>LOWER(LEFT(Table134566[[#This Row],[Titulo]],1))</f>
        <v>d</v>
      </c>
      <c r="AJ66" t="str">
        <f>LOWER(LEFT(Table134566[[#This Row],[Categoria]],1))</f>
        <v>p</v>
      </c>
      <c r="AK66" t="str">
        <f>_xlfn.CONCAT(Table134566[[#This Row],[ID]:[c021]])</f>
        <v>{id:63,title: "Delante de los ángeles", subtitle: "Salmo 138 (137)", category: "PRECATECUMENADO", moments: ["Final", "Nuevo Testamento"], url: "/cantos/resucito/d/delantedelosangeles.html/cantos/resucito/d/delantedelosangeles.html"},</v>
      </c>
      <c r="AL66" t="str">
        <f>UPPER(Table134566[[#This Row],[Titulo]])</f>
        <v>DELANTE DE LOS ÁNGELES</v>
      </c>
      <c r="AM66" t="str">
        <f>LOWER(SUBSTITUTE(Table134566[[#This Row],[CANTO]], " ", ""))</f>
        <v>delantedelosángeles</v>
      </c>
      <c r="AN66" t="str">
        <f>Table134566[[#This Row],[Subtitle5]]</f>
        <v>Salmo 138 (137)</v>
      </c>
      <c r="AP66" t="str">
        <f>Table1[[#Headers],[CANTO]]</f>
        <v>CANTO</v>
      </c>
      <c r="AQ66" t="str">
        <f>Table134566[[#This Row],[CANTO]]</f>
        <v>DELANTE DE LOS ÁNGELES</v>
      </c>
      <c r="AR66" t="str">
        <f>_xlfn.CONCAT(Table134566[[#This Row],[Category]:[Entrada]])</f>
        <v>category: "PRECATECUMENADO", moments: ["Final", "Nuevo Testamento</v>
      </c>
    </row>
    <row r="67" spans="1:44" x14ac:dyDescent="0.25">
      <c r="A67" t="str" cm="1">
        <f t="array" ref="A6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diadereposo</v>
      </c>
      <c r="B67">
        <v>50</v>
      </c>
      <c r="C67" t="s">
        <v>297</v>
      </c>
      <c r="D67">
        <v>64</v>
      </c>
      <c r="E67" t="s">
        <v>298</v>
      </c>
      <c r="F67" t="s">
        <v>299</v>
      </c>
      <c r="G67" t="s">
        <v>300</v>
      </c>
      <c r="H67" t="s">
        <v>440</v>
      </c>
      <c r="I67" t="s">
        <v>302</v>
      </c>
      <c r="J67" t="s">
        <v>303</v>
      </c>
      <c r="K67" t="s">
        <v>300</v>
      </c>
      <c r="L67" t="s">
        <v>441</v>
      </c>
      <c r="M67" t="s">
        <v>305</v>
      </c>
      <c r="N67" t="s">
        <v>306</v>
      </c>
      <c r="O67" t="s">
        <v>300</v>
      </c>
      <c r="P67" t="s">
        <v>1089</v>
      </c>
      <c r="Q67" t="s">
        <v>300</v>
      </c>
      <c r="R67" t="s">
        <v>307</v>
      </c>
      <c r="S67" t="s">
        <v>300</v>
      </c>
      <c r="T67" t="s">
        <v>309</v>
      </c>
      <c r="U67" t="s">
        <v>308</v>
      </c>
      <c r="V67" t="s">
        <v>321</v>
      </c>
      <c r="AE67" t="s">
        <v>310</v>
      </c>
      <c r="AF67" s="22" t="str" cm="1">
        <f t="array" ref="AF67">_xlfn.LET(
    _xlpm.texto_limpio, _xlfn.REDUCE(
        LOWER(Table134566[[#This Row],[Titulo]]),
        {"á";"é";"í";"ó";"ú";"ñ";",";" "},
        _xlfn.LAMBDA(_xlpm.acum,_xlpm.caracter, SUBSTITUTE(_xlpm.acum, _xlpm.caracter, CHOOSE(MATCH(_xlpm.caracter, {"á";"é";"í";"ó";"ú";"ñ";",";" "}, 0), "a","e","i","o","u","n","","")))
    ),
    _xlfn.CONCAT("/cantos/resucito/", AI67, "/", _xlpm.texto_limpio, ".html")
)</f>
        <v>/cantos/resucito/d/diadereposo.html</v>
      </c>
      <c r="AG67" s="22" t="str" cm="1">
        <f t="array" ref="AG67">_xlfn.LET(
    _xlpm.texto_limpio, _xlfn.REDUCE(
        LOWER(Table134566[[#This Row],[Titulo]]),
        {"á";"é";"í";"ó";"ú";"ñ";",";" "},
        _xlfn.LAMBDA(_xlpm.acum,_xlpm.caracter, SUBSTITUTE(_xlpm.acum, _xlpm.caracter, CHOOSE(MATCH(_xlpm.caracter, {"á";"é";"í";"ó";"ú";"ñ";",";" "}, 0), "a","e","i","o","u","n","","")))
    ),
    _xlfn.CONCAT("/cantos/resucito/", AI67, "/", _xlpm.texto_limpio, ".html")
)</f>
        <v>/cantos/resucito/d/diadereposo.html</v>
      </c>
      <c r="AH67" t="s">
        <v>311</v>
      </c>
      <c r="AI67" t="str">
        <f>LOWER(LEFT(Table134566[[#This Row],[Titulo]],1))</f>
        <v>d</v>
      </c>
      <c r="AJ67" t="str">
        <f>LOWER(LEFT(Table134566[[#This Row],[Categoria]],1))</f>
        <v>p</v>
      </c>
      <c r="AK67" t="str">
        <f>_xlfn.CONCAT(Table134566[[#This Row],[ID]:[c021]])</f>
        <v>{id:64,title: "Día de reposo", subtitle: "Juan 8,52", category: "PRECATECUMENADO", moments: ["Laudes/Visperas", "Antiguo Testamento"], url: "/cantos/resucito/d/diadereposo.html/cantos/resucito/d/diadereposo.html"},</v>
      </c>
      <c r="AL67" t="str">
        <f>UPPER(Table134566[[#This Row],[Titulo]])</f>
        <v>DÍA DE REPOSO</v>
      </c>
      <c r="AM67" t="str">
        <f>LOWER(SUBSTITUTE(Table134566[[#This Row],[CANTO]], " ", ""))</f>
        <v>díadereposo</v>
      </c>
      <c r="AN67" t="str">
        <f>Table134566[[#This Row],[Subtitle5]]</f>
        <v>Juan 8,52</v>
      </c>
      <c r="AP67" t="str">
        <f>Table1[[#Headers],[CANTO]]</f>
        <v>CANTO</v>
      </c>
      <c r="AQ67" t="str">
        <f>Table134566[[#This Row],[CANTO]]</f>
        <v>DÍA DE REPOSO</v>
      </c>
      <c r="AR67" t="str">
        <f>_xlfn.CONCAT(Table134566[[#This Row],[Category]:[Entrada]])</f>
        <v>category: "PRECATECUMENADO", moments: ["Laudes/Visperas", "Antiguo Testamento</v>
      </c>
    </row>
    <row r="68" spans="1:44" x14ac:dyDescent="0.25">
      <c r="A68" t="str" cm="1">
        <f t="array" ref="A6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B68">
        <v>51</v>
      </c>
      <c r="C68" t="s">
        <v>297</v>
      </c>
      <c r="D68">
        <v>65</v>
      </c>
      <c r="E68" t="s">
        <v>298</v>
      </c>
      <c r="F68" t="s">
        <v>299</v>
      </c>
      <c r="G68" t="s">
        <v>300</v>
      </c>
      <c r="H68" t="s">
        <v>442</v>
      </c>
      <c r="I68" t="s">
        <v>302</v>
      </c>
      <c r="J68" t="s">
        <v>303</v>
      </c>
      <c r="K68" t="s">
        <v>300</v>
      </c>
      <c r="L68" t="s">
        <v>443</v>
      </c>
      <c r="M68" t="s">
        <v>305</v>
      </c>
      <c r="N68" t="s">
        <v>306</v>
      </c>
      <c r="O68" t="s">
        <v>300</v>
      </c>
      <c r="P68" t="s">
        <v>1089</v>
      </c>
      <c r="Q68" t="s">
        <v>300</v>
      </c>
      <c r="R68" t="s">
        <v>307</v>
      </c>
      <c r="S68" t="s">
        <v>300</v>
      </c>
      <c r="T68" t="s">
        <v>321</v>
      </c>
      <c r="AE68" t="s">
        <v>310</v>
      </c>
      <c r="AF68" s="22" t="str" cm="1">
        <f t="array" ref="AF68">_xlfn.LET(
    _xlpm.texto_limpio, _xlfn.REDUCE(
        LOWER(Table134566[[#This Row],[Titulo]]),
        {"á";"é";"í";"ó";"ú";"ñ";",";" "},
        _xlfn.LAMBDA(_xlpm.acum,_xlpm.caracter, SUBSTITUTE(_xlpm.acum, _xlpm.caracter, CHOOSE(MATCH(_xlpm.caracter, {"á";"é";"í";"ó";"ú";"ñ";",";" "}, 0), "a","e","i","o","u","n","","")))
    ),
    _xlfn.CONCAT("/cantos/resucito/", AI68, "/", _xlpm.texto_limpio, ".html")
)</f>
        <v>/cantos/resucito/d/diceelsenoramisenor.html</v>
      </c>
      <c r="AG68" s="22" t="str" cm="1">
        <f t="array" ref="AG68">_xlfn.LET(
    _xlpm.texto_limpio, _xlfn.REDUCE(
        LOWER(Table134566[[#This Row],[Titulo]]),
        {"á";"é";"í";"ó";"ú";"ñ";",";" "},
        _xlfn.LAMBDA(_xlpm.acum,_xlpm.caracter, SUBSTITUTE(_xlpm.acum, _xlpm.caracter, CHOOSE(MATCH(_xlpm.caracter, {"á";"é";"í";"ó";"ú";"ñ";",";" "}, 0), "a","e","i","o","u","n","","")))
    ),
    _xlfn.CONCAT("/cantos/resucito/", AI68, "/", _xlpm.texto_limpio, ".html")
)</f>
        <v>/cantos/resucito/d/diceelsenoramisenor.html</v>
      </c>
      <c r="AH68" t="s">
        <v>311</v>
      </c>
      <c r="AI68" t="str">
        <f>LOWER(LEFT(Table134566[[#This Row],[Titulo]],1))</f>
        <v>d</v>
      </c>
      <c r="AJ68" t="str">
        <f>LOWER(LEFT(Table134566[[#This Row],[Categoria]],1))</f>
        <v>p</v>
      </c>
      <c r="AK68" t="str">
        <f>_xlfn.CONCAT(Table134566[[#This Row],[ID]:[c021]])</f>
        <v>{id:65,title: "Dice el Señor a mi Señor", subtitle: "Salmo 110 (109)", category: "PRECATECUMENADO", moments: ["Antiguo Testamento"], url: "/cantos/resucito/d/diceelsenoramisenor.html/cantos/resucito/d/diceelsenoramisenor.html"},</v>
      </c>
      <c r="AL68" t="str">
        <f>UPPER(Table134566[[#This Row],[Titulo]])</f>
        <v>DICE EL SEÑOR A MI SEÑOR</v>
      </c>
      <c r="AM68" t="str">
        <f>LOWER(SUBSTITUTE(Table134566[[#This Row],[CANTO]], " ", ""))</f>
        <v>diceelseñoramiseñor</v>
      </c>
      <c r="AN68" t="str">
        <f>Table134566[[#This Row],[Subtitle5]]</f>
        <v>Salmo 110 (109)</v>
      </c>
      <c r="AP68" t="str">
        <f>Table1[[#Headers],[CANTO]]</f>
        <v>CANTO</v>
      </c>
      <c r="AQ68" t="str">
        <f>Table134566[[#This Row],[CANTO]]</f>
        <v>DICE EL SEÑOR A MI SEÑOR</v>
      </c>
      <c r="AR68" t="str">
        <f>_xlfn.CONCAT(Table134566[[#This Row],[Category]:[Entrada]])</f>
        <v>category: "PRECATECUMENADO", moments: ["Antiguo Testamento</v>
      </c>
    </row>
    <row r="69" spans="1:44" x14ac:dyDescent="0.25">
      <c r="A69" t="str" cm="1">
        <f t="array" ref="A6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dichosoelhombre</v>
      </c>
      <c r="B69">
        <v>52</v>
      </c>
      <c r="C69" t="s">
        <v>297</v>
      </c>
      <c r="D69">
        <v>66</v>
      </c>
      <c r="E69" t="s">
        <v>298</v>
      </c>
      <c r="F69" t="s">
        <v>299</v>
      </c>
      <c r="G69" t="s">
        <v>300</v>
      </c>
      <c r="H69" t="s">
        <v>444</v>
      </c>
      <c r="I69" t="s">
        <v>302</v>
      </c>
      <c r="J69" t="s">
        <v>303</v>
      </c>
      <c r="K69" t="s">
        <v>300</v>
      </c>
      <c r="L69" t="s">
        <v>445</v>
      </c>
      <c r="M69" t="s">
        <v>305</v>
      </c>
      <c r="N69" t="s">
        <v>306</v>
      </c>
      <c r="O69" t="s">
        <v>300</v>
      </c>
      <c r="P69" t="s">
        <v>1089</v>
      </c>
      <c r="Q69" t="s">
        <v>300</v>
      </c>
      <c r="R69" t="s">
        <v>307</v>
      </c>
      <c r="S69" t="s">
        <v>300</v>
      </c>
      <c r="T69" t="s">
        <v>282</v>
      </c>
      <c r="U69" t="s">
        <v>308</v>
      </c>
      <c r="V69" t="s">
        <v>292</v>
      </c>
      <c r="W69" t="s">
        <v>308</v>
      </c>
      <c r="X69" t="s">
        <v>315</v>
      </c>
      <c r="AE69" t="s">
        <v>310</v>
      </c>
      <c r="AF69" s="22" t="str" cm="1">
        <f t="array" ref="AF69">_xlfn.LET(
    _xlpm.texto_limpio, _xlfn.REDUCE(
        LOWER(Table134566[[#This Row],[Titulo]]),
        {"á";"é";"í";"ó";"ú";"ñ";",";" "},
        _xlfn.LAMBDA(_xlpm.acum,_xlpm.caracter, SUBSTITUTE(_xlpm.acum, _xlpm.caracter, CHOOSE(MATCH(_xlpm.caracter, {"á";"é";"í";"ó";"ú";"ñ";",";" "}, 0), "a","e","i","o","u","n","","")))
    ),
    _xlfn.CONCAT("/cantos/resucito/", AI69, "/", _xlpm.texto_limpio, ".html")
)</f>
        <v>/cantos/resucito/d/dichosoelhombre.html</v>
      </c>
      <c r="AG69" s="22" t="str" cm="1">
        <f t="array" ref="AG69">_xlfn.LET(
    _xlpm.texto_limpio, _xlfn.REDUCE(
        LOWER(Table134566[[#This Row],[Titulo]]),
        {"á";"é";"í";"ó";"ú";"ñ";",";" "},
        _xlfn.LAMBDA(_xlpm.acum,_xlpm.caracter, SUBSTITUTE(_xlpm.acum, _xlpm.caracter, CHOOSE(MATCH(_xlpm.caracter, {"á";"é";"í";"ó";"ú";"ñ";",";" "}, 0), "a","e","i","o","u","n","","")))
    ),
    _xlfn.CONCAT("/cantos/resucito/", AI69, "/", _xlpm.texto_limpio, ".html")
)</f>
        <v>/cantos/resucito/d/dichosoelhombre.html</v>
      </c>
      <c r="AH69" t="s">
        <v>311</v>
      </c>
      <c r="AI69" t="str">
        <f>LOWER(LEFT(Table134566[[#This Row],[Titulo]],1))</f>
        <v>d</v>
      </c>
      <c r="AJ69" t="str">
        <f>LOWER(LEFT(Table134566[[#This Row],[Categoria]],1))</f>
        <v>p</v>
      </c>
      <c r="AK69" t="str">
        <f>_xlfn.CONCAT(Table134566[[#This Row],[ID]:[c021]])</f>
        <v>{id:66,title: "Dichoso el hombre", subtitle: "Salmo 1", category: "PRECATECUMENADO", moments: ["Pascua", "Entrada", "Nuevo Testamento"], url: "/cantos/resucito/d/dichosoelhombre.html/cantos/resucito/d/dichosoelhombre.html"},</v>
      </c>
      <c r="AL69" t="str">
        <f>UPPER(Table134566[[#This Row],[Titulo]])</f>
        <v>DICHOSO EL HOMBRE</v>
      </c>
      <c r="AM69" t="str">
        <f>LOWER(SUBSTITUTE(Table134566[[#This Row],[CANTO]], " ", ""))</f>
        <v>dichosoelhombre</v>
      </c>
      <c r="AN69" t="str">
        <f>Table134566[[#This Row],[Subtitle5]]</f>
        <v>Salmo 1</v>
      </c>
      <c r="AP69" t="str">
        <f>Table1[[#Headers],[CANTO]]</f>
        <v>CANTO</v>
      </c>
      <c r="AQ69" t="str">
        <f>Table134566[[#This Row],[CANTO]]</f>
        <v>DICHOSO EL HOMBRE</v>
      </c>
      <c r="AR69" t="str">
        <f>_xlfn.CONCAT(Table134566[[#This Row],[Category]:[Entrada]])</f>
        <v>category: "PRECATECUMENADO", moments: ["Pascua", "Entrada", "Nuevo Testamento</v>
      </c>
    </row>
    <row r="70" spans="1:44" x14ac:dyDescent="0.25">
      <c r="A70" t="str" cm="1">
        <f t="array" ref="A7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B70">
        <v>53</v>
      </c>
      <c r="C70" t="s">
        <v>297</v>
      </c>
      <c r="D70">
        <v>67</v>
      </c>
      <c r="E70" t="s">
        <v>298</v>
      </c>
      <c r="F70" t="s">
        <v>299</v>
      </c>
      <c r="G70" t="s">
        <v>300</v>
      </c>
      <c r="H70" t="s">
        <v>446</v>
      </c>
      <c r="I70" t="s">
        <v>302</v>
      </c>
      <c r="J70" t="s">
        <v>303</v>
      </c>
      <c r="K70" t="s">
        <v>300</v>
      </c>
      <c r="L70" t="s">
        <v>447</v>
      </c>
      <c r="M70" t="s">
        <v>305</v>
      </c>
      <c r="N70" t="s">
        <v>306</v>
      </c>
      <c r="O70" t="s">
        <v>300</v>
      </c>
      <c r="P70" t="s">
        <v>1089</v>
      </c>
      <c r="Q70" t="s">
        <v>300</v>
      </c>
      <c r="R70" t="s">
        <v>307</v>
      </c>
      <c r="S70" t="s">
        <v>300</v>
      </c>
      <c r="T70" t="s">
        <v>309</v>
      </c>
      <c r="U70" t="s">
        <v>308</v>
      </c>
      <c r="V70" t="s">
        <v>314</v>
      </c>
      <c r="W70" t="s">
        <v>308</v>
      </c>
      <c r="X70" t="s">
        <v>321</v>
      </c>
      <c r="Y70" t="s">
        <v>308</v>
      </c>
      <c r="Z70" t="s">
        <v>315</v>
      </c>
      <c r="AE70" t="s">
        <v>310</v>
      </c>
      <c r="AF70" s="22" t="str" cm="1">
        <f t="array" ref="AF70">_xlfn.LET(
    _xlpm.texto_limpio, _xlfn.REDUCE(
        LOWER(Table134566[[#This Row],[Titulo]]),
        {"á";"é";"í";"ó";"ú";"ñ";",";" "},
        _xlfn.LAMBDA(_xlpm.acum,_xlpm.caracter, SUBSTITUTE(_xlpm.acum, _xlpm.caracter, CHOOSE(MATCH(_xlpm.caracter, {"á";"é";"í";"ó";"ú";"ñ";",";" "}, 0), "a","e","i","o","u","n","","")))
    ),
    _xlfn.CONCAT("/cantos/resucito/", AI70, "/", _xlpm.texto_limpio, ".html")
)</f>
        <v>/cantos/resucito/e/elcombateescatologico.html</v>
      </c>
      <c r="AG70" s="22" t="str" cm="1">
        <f t="array" ref="AG70">_xlfn.LET(
    _xlpm.texto_limpio, _xlfn.REDUCE(
        LOWER(Table134566[[#This Row],[Titulo]]),
        {"á";"é";"í";"ó";"ú";"ñ";",";" "},
        _xlfn.LAMBDA(_xlpm.acum,_xlpm.caracter, SUBSTITUTE(_xlpm.acum, _xlpm.caracter, CHOOSE(MATCH(_xlpm.caracter, {"á";"é";"í";"ó";"ú";"ñ";",";" "}, 0), "a","e","i","o","u","n","","")))
    ),
    _xlfn.CONCAT("/cantos/resucito/", AI70, "/", _xlpm.texto_limpio, ".html")
)</f>
        <v>/cantos/resucito/e/elcombateescatologico.html</v>
      </c>
      <c r="AH70" t="s">
        <v>311</v>
      </c>
      <c r="AI70" t="str">
        <f>LOWER(LEFT(Table134566[[#This Row],[Titulo]],1))</f>
        <v>e</v>
      </c>
      <c r="AJ70" t="str">
        <f>LOWER(LEFT(Table134566[[#This Row],[Categoria]],1))</f>
        <v>p</v>
      </c>
      <c r="AK70" t="str">
        <f>_xlfn.CONCAT(Table134566[[#This Row],[ID]:[c021]])</f>
        <v>{id:67,title: "El combate escatológico", subtitle: "Apocalipsis 19,11-20", category: "PRECATECUMENADO", moments: ["Laudes/Visperas", "Final", "Antiguo Testamento", "Nuevo Testamento"], url: "/cantos/resucito/e/elcombateescatologico.html/cantos/resucito/e/elcombateescatologico.html"},</v>
      </c>
      <c r="AL70" t="str">
        <f>UPPER(Table134566[[#This Row],[Titulo]])</f>
        <v>EL COMBATE ESCATOLÓGICO</v>
      </c>
      <c r="AM70" t="str">
        <f>LOWER(SUBSTITUTE(Table134566[[#This Row],[CANTO]], " ", ""))</f>
        <v>elcombateescatológico</v>
      </c>
      <c r="AN70" t="str">
        <f>Table134566[[#This Row],[Subtitle5]]</f>
        <v>Apocalipsis 19,11-20</v>
      </c>
      <c r="AP70" t="str">
        <f>Table1[[#Headers],[CANTO]]</f>
        <v>CANTO</v>
      </c>
      <c r="AQ70" t="str">
        <f>Table134566[[#This Row],[CANTO]]</f>
        <v>EL COMBATE ESCATOLÓGICO</v>
      </c>
      <c r="AR70" t="str">
        <f>_xlfn.CONCAT(Table134566[[#This Row],[Category]:[Entrada]])</f>
        <v>category: "PRECATECUMENADO", moments: ["Laudes/Visperas", "Final", "Antiguo Testamento", "Nuevo Testamento</v>
      </c>
    </row>
    <row r="71" spans="1:44" x14ac:dyDescent="0.25">
      <c r="A71" t="str" cm="1">
        <f t="array" ref="A7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B71">
        <v>54</v>
      </c>
      <c r="C71" t="s">
        <v>297</v>
      </c>
      <c r="D71">
        <v>68</v>
      </c>
      <c r="E71" t="s">
        <v>298</v>
      </c>
      <c r="F71" t="s">
        <v>299</v>
      </c>
      <c r="G71" t="s">
        <v>300</v>
      </c>
      <c r="H71" t="s">
        <v>448</v>
      </c>
      <c r="I71" t="s">
        <v>302</v>
      </c>
      <c r="J71" t="s">
        <v>303</v>
      </c>
      <c r="K71" t="s">
        <v>300</v>
      </c>
      <c r="L71" t="s">
        <v>449</v>
      </c>
      <c r="M71" t="s">
        <v>305</v>
      </c>
      <c r="N71" t="s">
        <v>306</v>
      </c>
      <c r="O71" t="s">
        <v>300</v>
      </c>
      <c r="P71" t="s">
        <v>1089</v>
      </c>
      <c r="Q71" t="s">
        <v>300</v>
      </c>
      <c r="R71" t="s">
        <v>307</v>
      </c>
      <c r="S71" t="s">
        <v>300</v>
      </c>
      <c r="T71" t="s">
        <v>282</v>
      </c>
      <c r="U71" t="s">
        <v>308</v>
      </c>
      <c r="V71" t="s">
        <v>313</v>
      </c>
      <c r="W71" t="s">
        <v>308</v>
      </c>
      <c r="X71" t="s">
        <v>321</v>
      </c>
      <c r="AE71" t="s">
        <v>310</v>
      </c>
      <c r="AF71" s="22" t="str" cm="1">
        <f t="array" ref="AF71">_xlfn.LET(
    _xlpm.texto_limpio, _xlfn.REDUCE(
        LOWER(Table134566[[#This Row],[Titulo]]),
        {"á";"é";"í";"ó";"ú";"ñ";",";" "},
        _xlfn.LAMBDA(_xlpm.acum,_xlpm.caracter, SUBSTITUTE(_xlpm.acum, _xlpm.caracter, CHOOSE(MATCH(_xlpm.caracter, {"á";"é";"í";"ó";"ú";"ñ";",";" "}, 0), "a","e","i","o","u","n","","")))
    ),
    _xlfn.CONCAT("/cantos/resucito/", AI71, "/", _xlpm.texto_limpio, ".html")
)</f>
        <v>/cantos/resucito/e/elespiritudelsenorestasobremi.html</v>
      </c>
      <c r="AG71" s="22" t="str" cm="1">
        <f t="array" ref="AG71">_xlfn.LET(
    _xlpm.texto_limpio, _xlfn.REDUCE(
        LOWER(Table134566[[#This Row],[Titulo]]),
        {"á";"é";"í";"ó";"ú";"ñ";",";" "},
        _xlfn.LAMBDA(_xlpm.acum,_xlpm.caracter, SUBSTITUTE(_xlpm.acum, _xlpm.caracter, CHOOSE(MATCH(_xlpm.caracter, {"á";"é";"í";"ó";"ú";"ñ";",";" "}, 0), "a","e","i","o","u","n","","")))
    ),
    _xlfn.CONCAT("/cantos/resucito/", AI71, "/", _xlpm.texto_limpio, ".html")
)</f>
        <v>/cantos/resucito/e/elespiritudelsenorestasobremi.html</v>
      </c>
      <c r="AH71" t="s">
        <v>311</v>
      </c>
      <c r="AI71" t="str">
        <f>LOWER(LEFT(Table134566[[#This Row],[Titulo]],1))</f>
        <v>e</v>
      </c>
      <c r="AJ71" t="str">
        <f>LOWER(LEFT(Table134566[[#This Row],[Categoria]],1))</f>
        <v>p</v>
      </c>
      <c r="AK71" t="str">
        <f>_xlfn.CONCAT(Table134566[[#This Row],[ID]:[c021]])</f>
        <v>{id:68,title: "El Espíritu del Señor está sobre mí", subtitle: "Lucas 4,18 – Isaías 61,1-3", category: "PRECATECUMENADO", moments: ["Pascua", "Comunión", "Antiguo Testamento"], url: "/cantos/resucito/e/elespiritudelsenorestasobremi.html/cantos/resucito/e/elespiritudelsenorestasobremi.html"},</v>
      </c>
      <c r="AL71" t="str">
        <f>UPPER(Table134566[[#This Row],[Titulo]])</f>
        <v>EL ESPÍRITU DEL SEÑOR ESTÁ SOBRE MÍ</v>
      </c>
      <c r="AM71" t="str">
        <f>LOWER(SUBSTITUTE(Table134566[[#This Row],[CANTO]], " ", ""))</f>
        <v>elespíritudelseñorestásobremí</v>
      </c>
      <c r="AN71" t="str">
        <f>Table134566[[#This Row],[Subtitle5]]</f>
        <v>Lucas 4,18 – Isaías 61,1-3</v>
      </c>
      <c r="AP71" t="str">
        <f>Table1[[#Headers],[CANTO]]</f>
        <v>CANTO</v>
      </c>
      <c r="AQ71" t="str">
        <f>Table134566[[#This Row],[CANTO]]</f>
        <v>EL ESPÍRITU DEL SEÑOR ESTÁ SOBRE MÍ</v>
      </c>
      <c r="AR71" t="str">
        <f>_xlfn.CONCAT(Table134566[[#This Row],[Category]:[Entrada]])</f>
        <v>category: "PRECATECUMENADO", moments: ["Pascua", "Comunión", "Antiguo Testamento</v>
      </c>
    </row>
    <row r="72" spans="1:44" x14ac:dyDescent="0.25">
      <c r="A72" t="str" cm="1">
        <f t="array" ref="A7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B72">
        <v>55</v>
      </c>
      <c r="C72" t="s">
        <v>297</v>
      </c>
      <c r="D72">
        <v>69</v>
      </c>
      <c r="E72" t="s">
        <v>298</v>
      </c>
      <c r="F72" t="s">
        <v>299</v>
      </c>
      <c r="G72" t="s">
        <v>300</v>
      </c>
      <c r="H72" t="s">
        <v>450</v>
      </c>
      <c r="I72" t="s">
        <v>302</v>
      </c>
      <c r="J72" t="s">
        <v>303</v>
      </c>
      <c r="K72" t="s">
        <v>300</v>
      </c>
      <c r="L72" t="s">
        <v>451</v>
      </c>
      <c r="M72" t="s">
        <v>305</v>
      </c>
      <c r="N72" t="s">
        <v>306</v>
      </c>
      <c r="O72" t="s">
        <v>300</v>
      </c>
      <c r="P72" t="s">
        <v>1089</v>
      </c>
      <c r="Q72" t="s">
        <v>300</v>
      </c>
      <c r="R72" t="s">
        <v>307</v>
      </c>
      <c r="S72" t="s">
        <v>300</v>
      </c>
      <c r="T72" t="s">
        <v>2210</v>
      </c>
      <c r="U72" t="s">
        <v>308</v>
      </c>
      <c r="V72" t="s">
        <v>321</v>
      </c>
      <c r="AE72" t="s">
        <v>310</v>
      </c>
      <c r="AF72" s="22" t="str" cm="1">
        <f t="array" ref="AF72">_xlfn.LET(
    _xlpm.texto_limpio, _xlfn.REDUCE(
        LOWER(Table134566[[#This Row],[Titulo]]),
        {"á";"é";"í";"ó";"ú";"ñ";",";" "},
        _xlfn.LAMBDA(_xlpm.acum,_xlpm.caracter, SUBSTITUTE(_xlpm.acum, _xlpm.caracter, CHOOSE(MATCH(_xlpm.caracter, {"á";"é";"í";"ó";"ú";"ñ";",";" "}, 0), "a","e","i","o","u","n","","")))
    ),
    _xlfn.CONCAT("/cantos/resucito/", AI72, "/", _xlpm.texto_limpio, ".html")
)</f>
        <v>/cantos/resucito/e/eljacaldelospastores.html</v>
      </c>
      <c r="AG72" s="22" t="str" cm="1">
        <f t="array" ref="AG72">_xlfn.LET(
    _xlpm.texto_limpio, _xlfn.REDUCE(
        LOWER(Table134566[[#This Row],[Titulo]]),
        {"á";"é";"í";"ó";"ú";"ñ";",";" "},
        _xlfn.LAMBDA(_xlpm.acum,_xlpm.caracter, SUBSTITUTE(_xlpm.acum, _xlpm.caracter, CHOOSE(MATCH(_xlpm.caracter, {"á";"é";"í";"ó";"ú";"ñ";",";" "}, 0), "a","e","i","o","u","n","","")))
    ),
    _xlfn.CONCAT("/cantos/resucito/", AI72, "/", _xlpm.texto_limpio, ".html")
)</f>
        <v>/cantos/resucito/e/eljacaldelospastores.html</v>
      </c>
      <c r="AH72" t="s">
        <v>311</v>
      </c>
      <c r="AI72" t="str">
        <f>LOWER(LEFT(Table134566[[#This Row],[Titulo]],1))</f>
        <v>e</v>
      </c>
      <c r="AJ72" t="str">
        <f>LOWER(LEFT(Table134566[[#This Row],[Categoria]],1))</f>
        <v>p</v>
      </c>
      <c r="AK72" t="str">
        <f>_xlfn.CONCAT(Table134566[[#This Row],[ID]:[c021]])</f>
        <v>{id:69,title: "El jacal de los pastores", subtitle: "Cantar de los Cantares 1,2-8", category: "PRECATECUMENADO", moments: ["Fracción del pan", "Antiguo Testamento"], url: "/cantos/resucito/e/eljacaldelospastores.html/cantos/resucito/e/eljacaldelospastores.html"},</v>
      </c>
      <c r="AL72" t="str">
        <f>UPPER(Table134566[[#This Row],[Titulo]])</f>
        <v>EL JACAL DE LOS PASTORES</v>
      </c>
      <c r="AM72" t="str">
        <f>LOWER(SUBSTITUTE(Table134566[[#This Row],[CANTO]], " ", ""))</f>
        <v>eljacaldelospastores</v>
      </c>
      <c r="AN72" t="str">
        <f>Table134566[[#This Row],[Subtitle5]]</f>
        <v>Cantar de los Cantares 1,2-8</v>
      </c>
      <c r="AP72" t="str">
        <f>Table1[[#Headers],[CANTO]]</f>
        <v>CANTO</v>
      </c>
      <c r="AQ72" t="str">
        <f>Table134566[[#This Row],[CANTO]]</f>
        <v>EL JACAL DE LOS PASTORES</v>
      </c>
      <c r="AR72" t="str">
        <f>_xlfn.CONCAT(Table134566[[#This Row],[Category]:[Entrada]])</f>
        <v>category: "PRECATECUMENADO", moments: ["Fracción del pan", "Antiguo Testamento</v>
      </c>
    </row>
    <row r="73" spans="1:44" x14ac:dyDescent="0.25">
      <c r="A73" t="str" cm="1">
        <f t="array" ref="A7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ellagarero</v>
      </c>
      <c r="B73">
        <v>56</v>
      </c>
      <c r="C73" t="s">
        <v>297</v>
      </c>
      <c r="D73">
        <v>70</v>
      </c>
      <c r="E73" t="s">
        <v>298</v>
      </c>
      <c r="F73" t="s">
        <v>299</v>
      </c>
      <c r="G73" t="s">
        <v>300</v>
      </c>
      <c r="H73" t="s">
        <v>452</v>
      </c>
      <c r="I73" t="s">
        <v>302</v>
      </c>
      <c r="J73" t="s">
        <v>303</v>
      </c>
      <c r="K73" t="s">
        <v>300</v>
      </c>
      <c r="L73" t="s">
        <v>453</v>
      </c>
      <c r="M73" t="s">
        <v>305</v>
      </c>
      <c r="N73" t="s">
        <v>306</v>
      </c>
      <c r="O73" t="s">
        <v>300</v>
      </c>
      <c r="P73" t="s">
        <v>1089</v>
      </c>
      <c r="Q73" t="s">
        <v>300</v>
      </c>
      <c r="R73" t="s">
        <v>307</v>
      </c>
      <c r="S73" t="s">
        <v>300</v>
      </c>
      <c r="T73" t="s">
        <v>313</v>
      </c>
      <c r="U73" t="s">
        <v>308</v>
      </c>
      <c r="V73" t="s">
        <v>315</v>
      </c>
      <c r="AE73" t="s">
        <v>310</v>
      </c>
      <c r="AF73" s="22" t="str" cm="1">
        <f t="array" ref="AF73">_xlfn.LET(
    _xlpm.texto_limpio, _xlfn.REDUCE(
        LOWER(Table134566[[#This Row],[Titulo]]),
        {"á";"é";"í";"ó";"ú";"ñ";",";" "},
        _xlfn.LAMBDA(_xlpm.acum,_xlpm.caracter, SUBSTITUTE(_xlpm.acum, _xlpm.caracter, CHOOSE(MATCH(_xlpm.caracter, {"á";"é";"í";"ó";"ú";"ñ";",";" "}, 0), "a","e","i","o","u","n","","")))
    ),
    _xlfn.CONCAT("/cantos/resucito/", AI73, "/", _xlpm.texto_limpio, ".html")
)</f>
        <v>/cantos/resucito/e/ellagarero.html</v>
      </c>
      <c r="AG73" s="22" t="str" cm="1">
        <f t="array" ref="AG73">_xlfn.LET(
    _xlpm.texto_limpio, _xlfn.REDUCE(
        LOWER(Table134566[[#This Row],[Titulo]]),
        {"á";"é";"í";"ó";"ú";"ñ";",";" "},
        _xlfn.LAMBDA(_xlpm.acum,_xlpm.caracter, SUBSTITUTE(_xlpm.acum, _xlpm.caracter, CHOOSE(MATCH(_xlpm.caracter, {"á";"é";"í";"ó";"ú";"ñ";",";" "}, 0), "a","e","i","o","u","n","","")))
    ),
    _xlfn.CONCAT("/cantos/resucito/", AI73, "/", _xlpm.texto_limpio, ".html")
)</f>
        <v>/cantos/resucito/e/ellagarero.html</v>
      </c>
      <c r="AH73" t="s">
        <v>311</v>
      </c>
      <c r="AI73" t="str">
        <f>LOWER(LEFT(Table134566[[#This Row],[Titulo]],1))</f>
        <v>e</v>
      </c>
      <c r="AJ73" t="str">
        <f>LOWER(LEFT(Table134566[[#This Row],[Categoria]],1))</f>
        <v>p</v>
      </c>
      <c r="AK73" t="str">
        <f>_xlfn.CONCAT(Table134566[[#This Row],[ID]:[c021]])</f>
        <v>{id:70,title: "El lagarero", subtitle: "Isaías 63,1-6", category: "PRECATECUMENADO", moments: ["Comunión", "Nuevo Testamento"], url: "/cantos/resucito/e/ellagarero.html/cantos/resucito/e/ellagarero.html"},</v>
      </c>
      <c r="AL73" t="str">
        <f>UPPER(Table134566[[#This Row],[Titulo]])</f>
        <v>EL LAGARERO</v>
      </c>
      <c r="AM73" t="str">
        <f>LOWER(SUBSTITUTE(Table134566[[#This Row],[CANTO]], " ", ""))</f>
        <v>ellagarero</v>
      </c>
      <c r="AN73" t="str">
        <f>Table134566[[#This Row],[Subtitle5]]</f>
        <v>Isaías 63,1-6</v>
      </c>
      <c r="AP73" t="str">
        <f>Table1[[#Headers],[CANTO]]</f>
        <v>CANTO</v>
      </c>
      <c r="AQ73" t="str">
        <f>Table134566[[#This Row],[CANTO]]</f>
        <v>EL LAGARERO</v>
      </c>
      <c r="AR73" t="str">
        <f>_xlfn.CONCAT(Table134566[[#This Row],[Category]:[Entrada]])</f>
        <v>category: "PRECATECUMENADO", moments: ["Comunión", "Nuevo Testamento</v>
      </c>
    </row>
    <row r="74" spans="1:44" x14ac:dyDescent="0.25">
      <c r="A74" t="str" cm="1">
        <f t="array" ref="A7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elmesiasleon</v>
      </c>
      <c r="B74">
        <v>57</v>
      </c>
      <c r="C74" t="s">
        <v>297</v>
      </c>
      <c r="D74">
        <v>71</v>
      </c>
      <c r="E74" t="s">
        <v>298</v>
      </c>
      <c r="F74" t="s">
        <v>299</v>
      </c>
      <c r="G74" t="s">
        <v>300</v>
      </c>
      <c r="H74" t="s">
        <v>454</v>
      </c>
      <c r="I74" t="s">
        <v>302</v>
      </c>
      <c r="J74" t="s">
        <v>303</v>
      </c>
      <c r="K74" t="s">
        <v>300</v>
      </c>
      <c r="L74" t="s">
        <v>455</v>
      </c>
      <c r="M74" t="s">
        <v>305</v>
      </c>
      <c r="N74" t="s">
        <v>306</v>
      </c>
      <c r="O74" t="s">
        <v>300</v>
      </c>
      <c r="P74" t="s">
        <v>1089</v>
      </c>
      <c r="Q74" t="s">
        <v>300</v>
      </c>
      <c r="R74" t="s">
        <v>307</v>
      </c>
      <c r="S74" t="s">
        <v>300</v>
      </c>
      <c r="T74" t="s">
        <v>321</v>
      </c>
      <c r="AE74" t="s">
        <v>310</v>
      </c>
      <c r="AF74" s="22" t="str" cm="1">
        <f t="array" ref="AF74">_xlfn.LET(
    _xlpm.texto_limpio, _xlfn.REDUCE(
        LOWER(Table134566[[#This Row],[Titulo]]),
        {"á";"é";"í";"ó";"ú";"ñ";",";" "},
        _xlfn.LAMBDA(_xlpm.acum,_xlpm.caracter, SUBSTITUTE(_xlpm.acum, _xlpm.caracter, CHOOSE(MATCH(_xlpm.caracter, {"á";"é";"í";"ó";"ú";"ñ";",";" "}, 0), "a","e","i","o","u","n","","")))
    ),
    _xlfn.CONCAT("/cantos/resucito/", AI74, "/", _xlpm.texto_limpio, ".html")
)</f>
        <v>/cantos/resucito/e/elmesiasleon.html</v>
      </c>
      <c r="AG74" s="22" t="str" cm="1">
        <f t="array" ref="AG74">_xlfn.LET(
    _xlpm.texto_limpio, _xlfn.REDUCE(
        LOWER(Table134566[[#This Row],[Titulo]]),
        {"á";"é";"í";"ó";"ú";"ñ";",";" "},
        _xlfn.LAMBDA(_xlpm.acum,_xlpm.caracter, SUBSTITUTE(_xlpm.acum, _xlpm.caracter, CHOOSE(MATCH(_xlpm.caracter, {"á";"é";"í";"ó";"ú";"ñ";",";" "}, 0), "a","e","i","o","u","n","","")))
    ),
    _xlfn.CONCAT("/cantos/resucito/", AI74, "/", _xlpm.texto_limpio, ".html")
)</f>
        <v>/cantos/resucito/e/elmesiasleon.html</v>
      </c>
      <c r="AH74" t="s">
        <v>311</v>
      </c>
      <c r="AI74" t="str">
        <f>LOWER(LEFT(Table134566[[#This Row],[Titulo]],1))</f>
        <v>e</v>
      </c>
      <c r="AJ74" t="str">
        <f>LOWER(LEFT(Table134566[[#This Row],[Categoria]],1))</f>
        <v>p</v>
      </c>
      <c r="AK74" t="str">
        <f>_xlfn.CONCAT(Table134566[[#This Row],[ID]:[c021]])</f>
        <v>{id:71,title: "El Mesías león", subtitle: "Comentario al Apocalipsis (Victorino de Pettau)", category: "PRECATECUMENADO", moments: ["Antiguo Testamento"], url: "/cantos/resucito/e/elmesiasleon.html/cantos/resucito/e/elmesiasleon.html"},</v>
      </c>
      <c r="AL74" t="str">
        <f>UPPER(Table134566[[#This Row],[Titulo]])</f>
        <v>EL MESÍAS LEÓN</v>
      </c>
      <c r="AM74" t="str">
        <f>LOWER(SUBSTITUTE(Table134566[[#This Row],[CANTO]], " ", ""))</f>
        <v>elmesíasleón</v>
      </c>
      <c r="AN74" t="str">
        <f>Table134566[[#This Row],[Subtitle5]]</f>
        <v>Comentario al Apocalipsis (Victorino de Pettau)</v>
      </c>
      <c r="AP74" t="str">
        <f>Table1[[#Headers],[CANTO]]</f>
        <v>CANTO</v>
      </c>
      <c r="AQ74" t="str">
        <f>Table134566[[#This Row],[CANTO]]</f>
        <v>EL MESÍAS LEÓN</v>
      </c>
      <c r="AR74" t="str">
        <f>_xlfn.CONCAT(Table134566[[#This Row],[Category]:[Entrada]])</f>
        <v>category: "PRECATECUMENADO", moments: ["Antiguo Testamento</v>
      </c>
    </row>
    <row r="75" spans="1:44" x14ac:dyDescent="0.25">
      <c r="A75" t="str" cm="1">
        <f t="array" ref="A7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elmismodios</v>
      </c>
      <c r="B75">
        <v>224</v>
      </c>
      <c r="C75" t="s">
        <v>297</v>
      </c>
      <c r="D75">
        <v>72</v>
      </c>
      <c r="E75" t="s">
        <v>298</v>
      </c>
      <c r="F75" t="s">
        <v>299</v>
      </c>
      <c r="G75" t="s">
        <v>300</v>
      </c>
      <c r="H75" t="s">
        <v>456</v>
      </c>
      <c r="I75" t="s">
        <v>302</v>
      </c>
      <c r="J75" t="s">
        <v>303</v>
      </c>
      <c r="K75" t="s">
        <v>300</v>
      </c>
      <c r="L75" t="s">
        <v>457</v>
      </c>
      <c r="M75" t="s">
        <v>305</v>
      </c>
      <c r="N75" t="s">
        <v>306</v>
      </c>
      <c r="O75" t="s">
        <v>300</v>
      </c>
      <c r="P75" s="8" t="s">
        <v>1091</v>
      </c>
      <c r="Q75" t="s">
        <v>300</v>
      </c>
      <c r="R75" t="s">
        <v>307</v>
      </c>
      <c r="S75" t="s">
        <v>300</v>
      </c>
      <c r="T75" t="s">
        <v>342</v>
      </c>
      <c r="U75" t="s">
        <v>308</v>
      </c>
      <c r="V75" t="s">
        <v>321</v>
      </c>
      <c r="AE75" t="s">
        <v>310</v>
      </c>
      <c r="AF75" s="22" t="str" cm="1">
        <f t="array" ref="AF75">_xlfn.LET(
    _xlpm.texto_limpio, _xlfn.REDUCE(
        LOWER(Table134566[[#This Row],[Titulo]]),
        {"á";"é";"í";"ó";"ú";"ñ";",";" "},
        _xlfn.LAMBDA(_xlpm.acum,_xlpm.caracter, SUBSTITUTE(_xlpm.acum, _xlpm.caracter, CHOOSE(MATCH(_xlpm.caracter, {"á";"é";"í";"ó";"ú";"ñ";",";" "}, 0), "a","e","i","o","u","n","","")))
    ),
    _xlfn.CONCAT("/cantos/resucito/", AI75, "/", _xlpm.texto_limpio, ".html")
)</f>
        <v>/cantos/resucito/e/elmismodios.html</v>
      </c>
      <c r="AG75" s="22" t="str" cm="1">
        <f t="array" ref="AG75">_xlfn.LET(
    _xlpm.texto_limpio, _xlfn.REDUCE(
        LOWER(Table134566[[#This Row],[Titulo]]),
        {"á";"é";"í";"ó";"ú";"ñ";",";" "},
        _xlfn.LAMBDA(_xlpm.acum,_xlpm.caracter, SUBSTITUTE(_xlpm.acum, _xlpm.caracter, CHOOSE(MATCH(_xlpm.caracter, {"á";"é";"í";"ó";"ú";"ñ";",";" "}, 0), "a","e","i","o","u","n","","")))
    ),
    _xlfn.CONCAT("/cantos/resucito/", AI75, "/", _xlpm.texto_limpio, ".html")
)</f>
        <v>/cantos/resucito/e/elmismodios.html</v>
      </c>
      <c r="AH75" t="s">
        <v>311</v>
      </c>
      <c r="AI75" t="str">
        <f>LOWER(LEFT(Table134566[[#This Row],[Titulo]],1))</f>
        <v>e</v>
      </c>
      <c r="AJ75" t="str">
        <f>LOWER(LEFT(Table134566[[#This Row],[Categoria]],1))</f>
        <v>c</v>
      </c>
      <c r="AK75" t="str">
        <f>_xlfn.CONCAT(Table134566[[#This Row],[ID]:[c021]])</f>
        <v>{id:72,title: "El mismo Dios", subtitle: "2 Corintios 4,6-12", category: "CATECUMENADO", moments: ["Navidad", "Antiguo Testamento"], url: "/cantos/resucito/e/elmismodios.html/cantos/resucito/e/elmismodios.html"},</v>
      </c>
      <c r="AL75" t="str">
        <f>UPPER(Table134566[[#This Row],[Titulo]])</f>
        <v>EL MISMO DIOS</v>
      </c>
      <c r="AM75" t="str">
        <f>LOWER(SUBSTITUTE(Table134566[[#This Row],[CANTO]], " ", ""))</f>
        <v>elmismodios</v>
      </c>
      <c r="AN75" t="str">
        <f>Table134566[[#This Row],[Subtitle5]]</f>
        <v>2 Corintios 4,6-12</v>
      </c>
      <c r="AP75" t="str">
        <f>Table1[[#Headers],[CANTO]]</f>
        <v>CANTO</v>
      </c>
      <c r="AQ75" t="str">
        <f>Table134566[[#This Row],[CANTO]]</f>
        <v>EL MISMO DIOS</v>
      </c>
      <c r="AR75" t="str">
        <f>_xlfn.CONCAT(Table134566[[#This Row],[Category]:[Entrada]])</f>
        <v>category: "CATECUMENADO", moments: ["Navidad", "Antiguo Testamento</v>
      </c>
    </row>
    <row r="76" spans="1:44" x14ac:dyDescent="0.25">
      <c r="A76" t="str" cm="1">
        <f t="array" ref="A7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B76">
        <v>58</v>
      </c>
      <c r="C76" t="s">
        <v>297</v>
      </c>
      <c r="D76">
        <v>73</v>
      </c>
      <c r="E76" t="s">
        <v>298</v>
      </c>
      <c r="F76" t="s">
        <v>299</v>
      </c>
      <c r="G76" t="s">
        <v>300</v>
      </c>
      <c r="H76" t="s">
        <v>458</v>
      </c>
      <c r="I76" t="s">
        <v>302</v>
      </c>
      <c r="J76" t="s">
        <v>303</v>
      </c>
      <c r="K76" t="s">
        <v>300</v>
      </c>
      <c r="L76" t="s">
        <v>459</v>
      </c>
      <c r="M76" t="s">
        <v>305</v>
      </c>
      <c r="N76" t="s">
        <v>306</v>
      </c>
      <c r="O76" t="s">
        <v>300</v>
      </c>
      <c r="P76" t="s">
        <v>1089</v>
      </c>
      <c r="Q76" t="s">
        <v>300</v>
      </c>
      <c r="R76" t="s">
        <v>307</v>
      </c>
      <c r="S76" t="s">
        <v>300</v>
      </c>
      <c r="T76" t="s">
        <v>292</v>
      </c>
      <c r="U76" t="s">
        <v>308</v>
      </c>
      <c r="V76" t="s">
        <v>315</v>
      </c>
      <c r="AE76" t="s">
        <v>310</v>
      </c>
      <c r="AF76" s="22" t="str" cm="1">
        <f t="array" ref="AF76">_xlfn.LET(
    _xlpm.texto_limpio, _xlfn.REDUCE(
        LOWER(Table134566[[#This Row],[Titulo]]),
        {"á";"é";"í";"ó";"ú";"ñ";",";" "},
        _xlfn.LAMBDA(_xlpm.acum,_xlpm.caracter, SUBSTITUTE(_xlpm.acum, _xlpm.caracter, CHOOSE(MATCH(_xlpm.caracter, {"á";"é";"í";"ó";"ú";"ñ";",";" "}, 0), "a","e","i","o","u","n","","")))
    ),
    _xlfn.CONCAT("/cantos/resucito/", AI76, "/", _xlpm.texto_limpio, ".html")
)</f>
        <v>/cantos/resucito/e/elneciopiensaquediosnoexiste.html</v>
      </c>
      <c r="AG76" s="22" t="str" cm="1">
        <f t="array" ref="AG76">_xlfn.LET(
    _xlpm.texto_limpio, _xlfn.REDUCE(
        LOWER(Table134566[[#This Row],[Titulo]]),
        {"á";"é";"í";"ó";"ú";"ñ";",";" "},
        _xlfn.LAMBDA(_xlpm.acum,_xlpm.caracter, SUBSTITUTE(_xlpm.acum, _xlpm.caracter, CHOOSE(MATCH(_xlpm.caracter, {"á";"é";"í";"ó";"ú";"ñ";",";" "}, 0), "a","e","i","o","u","n","","")))
    ),
    _xlfn.CONCAT("/cantos/resucito/", AI76, "/", _xlpm.texto_limpio, ".html")
)</f>
        <v>/cantos/resucito/e/elneciopiensaquediosnoexiste.html</v>
      </c>
      <c r="AH76" t="s">
        <v>311</v>
      </c>
      <c r="AI76" t="str">
        <f>LOWER(LEFT(Table134566[[#This Row],[Titulo]],1))</f>
        <v>e</v>
      </c>
      <c r="AJ76" t="str">
        <f>LOWER(LEFT(Table134566[[#This Row],[Categoria]],1))</f>
        <v>p</v>
      </c>
      <c r="AK76" t="str">
        <f>_xlfn.CONCAT(Table134566[[#This Row],[ID]:[c021]])</f>
        <v>{id:73,title: "El necio piensa que Dios no existe", subtitle: "Salmo 14 (13)", category: "PRECATECUMENADO", moments: ["Entrada", "Nuevo Testamento"], url: "/cantos/resucito/e/elneciopiensaquediosnoexiste.html/cantos/resucito/e/elneciopiensaquediosnoexiste.html"},</v>
      </c>
      <c r="AL76" t="str">
        <f>UPPER(Table134566[[#This Row],[Titulo]])</f>
        <v>EL NECIO PIENSA QUE DIOS NO EXISTE</v>
      </c>
      <c r="AM76" t="str">
        <f>LOWER(SUBSTITUTE(Table134566[[#This Row],[CANTO]], " ", ""))</f>
        <v>elneciopiensaquediosnoexiste</v>
      </c>
      <c r="AN76" t="str">
        <f>Table134566[[#This Row],[Subtitle5]]</f>
        <v>Salmo 14 (13)</v>
      </c>
      <c r="AP76" t="str">
        <f>Table1[[#Headers],[CANTO]]</f>
        <v>CANTO</v>
      </c>
      <c r="AQ76" t="str">
        <f>Table134566[[#This Row],[CANTO]]</f>
        <v>EL NECIO PIENSA QUE DIOS NO EXISTE</v>
      </c>
      <c r="AR76" t="str">
        <f>_xlfn.CONCAT(Table134566[[#This Row],[Category]:[Entrada]])</f>
        <v>category: "PRECATECUMENADO", moments: ["Entrada", "Nuevo Testamento</v>
      </c>
    </row>
    <row r="77" spans="1:44" x14ac:dyDescent="0.25">
      <c r="A77" t="str" cm="1">
        <f t="array" ref="A7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B77">
        <v>59</v>
      </c>
      <c r="C77" t="s">
        <v>297</v>
      </c>
      <c r="D77">
        <v>74</v>
      </c>
      <c r="E77" t="s">
        <v>298</v>
      </c>
      <c r="F77" t="s">
        <v>299</v>
      </c>
      <c r="G77" t="s">
        <v>300</v>
      </c>
      <c r="H77" t="s">
        <v>460</v>
      </c>
      <c r="I77" t="s">
        <v>302</v>
      </c>
      <c r="J77" t="s">
        <v>303</v>
      </c>
      <c r="K77" t="s">
        <v>300</v>
      </c>
      <c r="L77" t="s">
        <v>461</v>
      </c>
      <c r="M77" t="s">
        <v>305</v>
      </c>
      <c r="N77" t="s">
        <v>306</v>
      </c>
      <c r="O77" t="s">
        <v>300</v>
      </c>
      <c r="P77" t="s">
        <v>1089</v>
      </c>
      <c r="Q77" t="s">
        <v>300</v>
      </c>
      <c r="R77" t="s">
        <v>307</v>
      </c>
      <c r="S77" t="s">
        <v>300</v>
      </c>
      <c r="T77" t="s">
        <v>344</v>
      </c>
      <c r="U77" t="s">
        <v>308</v>
      </c>
      <c r="V77" t="s">
        <v>292</v>
      </c>
      <c r="W77" t="s">
        <v>308</v>
      </c>
      <c r="X77" t="s">
        <v>321</v>
      </c>
      <c r="AE77" t="s">
        <v>310</v>
      </c>
      <c r="AF77" s="22" t="str" cm="1">
        <f t="array" ref="AF77">_xlfn.LET(
    _xlpm.texto_limpio, _xlfn.REDUCE(
        LOWER(Table134566[[#This Row],[Titulo]]),
        {"á";"é";"í";"ó";"ú";"ñ";",";" "},
        _xlfn.LAMBDA(_xlpm.acum,_xlpm.caracter, SUBSTITUTE(_xlpm.acum, _xlpm.caracter, CHOOSE(MATCH(_xlpm.caracter, {"á";"é";"í";"ó";"ú";"ñ";",";" "}, 0), "a","e","i","o","u","n","","")))
    ),
    _xlfn.CONCAT("/cantos/resucito/", AI77, "/", _xlpm.texto_limpio, ".html")
)</f>
        <v>/cantos/resucito/e/elpuebloquecaminabaenlastinieblas.html</v>
      </c>
      <c r="AG77" s="22" t="str" cm="1">
        <f t="array" ref="AG77">_xlfn.LET(
    _xlpm.texto_limpio, _xlfn.REDUCE(
        LOWER(Table134566[[#This Row],[Titulo]]),
        {"á";"é";"í";"ó";"ú";"ñ";",";" "},
        _xlfn.LAMBDA(_xlpm.acum,_xlpm.caracter, SUBSTITUTE(_xlpm.acum, _xlpm.caracter, CHOOSE(MATCH(_xlpm.caracter, {"á";"é";"í";"ó";"ú";"ñ";",";" "}, 0), "a","e","i","o","u","n","","")))
    ),
    _xlfn.CONCAT("/cantos/resucito/", AI77, "/", _xlpm.texto_limpio, ".html")
)</f>
        <v>/cantos/resucito/e/elpuebloquecaminabaenlastinieblas.html</v>
      </c>
      <c r="AH77" t="s">
        <v>311</v>
      </c>
      <c r="AI77" t="str">
        <f>LOWER(LEFT(Table134566[[#This Row],[Titulo]],1))</f>
        <v>e</v>
      </c>
      <c r="AJ77" t="str">
        <f>LOWER(LEFT(Table134566[[#This Row],[Categoria]],1))</f>
        <v>p</v>
      </c>
      <c r="AK77" t="str">
        <f>_xlfn.CONCAT(Table134566[[#This Row],[ID]:[c021]])</f>
        <v>{id:74,title: "El pueblo que caminaba en las tinieblas", subtitle: "Isaías 9,1-5", category: "PRECATECUMENADO", moments: ["Adviento", "Entrada", "Antiguo Testamento"], url: "/cantos/resucito/e/elpuebloquecaminabaenlastinieblas.html/cantos/resucito/e/elpuebloquecaminabaenlastinieblas.html"},</v>
      </c>
      <c r="AL77" t="str">
        <f>UPPER(Table134566[[#This Row],[Titulo]])</f>
        <v>EL PUEBLO QUE CAMINABA EN LAS TINIEBLAS</v>
      </c>
      <c r="AM77" t="str">
        <f>LOWER(SUBSTITUTE(Table134566[[#This Row],[CANTO]], " ", ""))</f>
        <v>elpuebloquecaminabaenlastinieblas</v>
      </c>
      <c r="AN77" t="str">
        <f>Table134566[[#This Row],[Subtitle5]]</f>
        <v>Isaías 9,1-5</v>
      </c>
      <c r="AP77" t="str">
        <f>Table1[[#Headers],[CANTO]]</f>
        <v>CANTO</v>
      </c>
      <c r="AQ77" t="str">
        <f>Table134566[[#This Row],[CANTO]]</f>
        <v>EL PUEBLO QUE CAMINABA EN LAS TINIEBLAS</v>
      </c>
      <c r="AR77" t="str">
        <f>_xlfn.CONCAT(Table134566[[#This Row],[Category]:[Entrada]])</f>
        <v>category: "PRECATECUMENADO", moments: ["Adviento", "Entrada", "Antiguo Testamento</v>
      </c>
    </row>
    <row r="78" spans="1:44" x14ac:dyDescent="0.25">
      <c r="A78" t="str" cm="1">
        <f t="array" ref="A7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elsembrador</v>
      </c>
      <c r="B78">
        <v>225</v>
      </c>
      <c r="C78" t="s">
        <v>297</v>
      </c>
      <c r="D78">
        <v>75</v>
      </c>
      <c r="E78" t="s">
        <v>298</v>
      </c>
      <c r="F78" t="s">
        <v>299</v>
      </c>
      <c r="G78" t="s">
        <v>300</v>
      </c>
      <c r="H78" t="s">
        <v>462</v>
      </c>
      <c r="I78" t="s">
        <v>302</v>
      </c>
      <c r="J78" t="s">
        <v>303</v>
      </c>
      <c r="K78" t="s">
        <v>300</v>
      </c>
      <c r="L78" t="s">
        <v>463</v>
      </c>
      <c r="M78" t="s">
        <v>305</v>
      </c>
      <c r="N78" t="s">
        <v>306</v>
      </c>
      <c r="O78" t="s">
        <v>300</v>
      </c>
      <c r="P78" s="8" t="s">
        <v>1091</v>
      </c>
      <c r="Q78" t="s">
        <v>300</v>
      </c>
      <c r="R78" t="s">
        <v>307</v>
      </c>
      <c r="S78" t="s">
        <v>300</v>
      </c>
      <c r="T78" t="s">
        <v>313</v>
      </c>
      <c r="U78" t="s">
        <v>308</v>
      </c>
      <c r="V78" t="s">
        <v>321</v>
      </c>
      <c r="AE78" t="s">
        <v>310</v>
      </c>
      <c r="AF78" s="22" t="str" cm="1">
        <f t="array" ref="AF78">_xlfn.LET(
    _xlpm.texto_limpio, _xlfn.REDUCE(
        LOWER(Table134566[[#This Row],[Titulo]]),
        {"á";"é";"í";"ó";"ú";"ñ";",";" "},
        _xlfn.LAMBDA(_xlpm.acum,_xlpm.caracter, SUBSTITUTE(_xlpm.acum, _xlpm.caracter, CHOOSE(MATCH(_xlpm.caracter, {"á";"é";"í";"ó";"ú";"ñ";",";" "}, 0), "a","e","i","o","u","n","","")))
    ),
    _xlfn.CONCAT("/cantos/resucito/", AI78, "/", _xlpm.texto_limpio, ".html")
)</f>
        <v>/cantos/resucito/e/elsembrador.html</v>
      </c>
      <c r="AG78" s="22" t="str" cm="1">
        <f t="array" ref="AG78">_xlfn.LET(
    _xlpm.texto_limpio, _xlfn.REDUCE(
        LOWER(Table134566[[#This Row],[Titulo]]),
        {"á";"é";"í";"ó";"ú";"ñ";",";" "},
        _xlfn.LAMBDA(_xlpm.acum,_xlpm.caracter, SUBSTITUTE(_xlpm.acum, _xlpm.caracter, CHOOSE(MATCH(_xlpm.caracter, {"á";"é";"í";"ó";"ú";"ñ";",";" "}, 0), "a","e","i","o","u","n","","")))
    ),
    _xlfn.CONCAT("/cantos/resucito/", AI78, "/", _xlpm.texto_limpio, ".html")
)</f>
        <v>/cantos/resucito/e/elsembrador.html</v>
      </c>
      <c r="AH78" t="s">
        <v>311</v>
      </c>
      <c r="AI78" t="str">
        <f>LOWER(LEFT(Table134566[[#This Row],[Titulo]],1))</f>
        <v>e</v>
      </c>
      <c r="AJ78" t="str">
        <f>LOWER(LEFT(Table134566[[#This Row],[Categoria]],1))</f>
        <v>c</v>
      </c>
      <c r="AK78" t="str">
        <f>_xlfn.CONCAT(Table134566[[#This Row],[ID]:[c021]])</f>
        <v>{id:75,title: "El sembrador", subtitle: "Marcos 4,3ss", category: "CATECUMENADO", moments: ["Comunión", "Antiguo Testamento"], url: "/cantos/resucito/e/elsembrador.html/cantos/resucito/e/elsembrador.html"},</v>
      </c>
      <c r="AL78" t="str">
        <f>UPPER(Table134566[[#This Row],[Titulo]])</f>
        <v>EL SEMBRADOR</v>
      </c>
      <c r="AM78" t="str">
        <f>LOWER(SUBSTITUTE(Table134566[[#This Row],[CANTO]], " ", ""))</f>
        <v>elsembrador</v>
      </c>
      <c r="AN78" t="str">
        <f>Table134566[[#This Row],[Subtitle5]]</f>
        <v>Marcos 4,3ss</v>
      </c>
      <c r="AP78" t="str">
        <f>Table1[[#Headers],[CANTO]]</f>
        <v>CANTO</v>
      </c>
      <c r="AQ78" t="str">
        <f>Table134566[[#This Row],[CANTO]]</f>
        <v>EL SEMBRADOR</v>
      </c>
      <c r="AR78" t="str">
        <f>_xlfn.CONCAT(Table134566[[#This Row],[Category]:[Entrada]])</f>
        <v>category: "CATECUMENADO", moments: ["Comunión", "Antiguo Testamento</v>
      </c>
    </row>
    <row r="79" spans="1:44" x14ac:dyDescent="0.25">
      <c r="A79" t="str" cm="1">
        <f t="array" ref="A7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B79">
        <v>60</v>
      </c>
      <c r="C79" t="s">
        <v>297</v>
      </c>
      <c r="D79">
        <v>76</v>
      </c>
      <c r="E79" t="s">
        <v>298</v>
      </c>
      <c r="F79" t="s">
        <v>299</v>
      </c>
      <c r="G79" t="s">
        <v>300</v>
      </c>
      <c r="H79" t="s">
        <v>464</v>
      </c>
      <c r="I79" t="s">
        <v>302</v>
      </c>
      <c r="J79" t="s">
        <v>303</v>
      </c>
      <c r="K79" t="s">
        <v>300</v>
      </c>
      <c r="L79" t="s">
        <v>465</v>
      </c>
      <c r="M79" t="s">
        <v>305</v>
      </c>
      <c r="N79" t="s">
        <v>306</v>
      </c>
      <c r="O79" t="s">
        <v>300</v>
      </c>
      <c r="P79" t="s">
        <v>1089</v>
      </c>
      <c r="Q79" t="s">
        <v>300</v>
      </c>
      <c r="R79" t="s">
        <v>307</v>
      </c>
      <c r="S79" t="s">
        <v>300</v>
      </c>
      <c r="T79" t="s">
        <v>2210</v>
      </c>
      <c r="U79" t="s">
        <v>308</v>
      </c>
      <c r="V79" t="s">
        <v>321</v>
      </c>
      <c r="AE79" t="s">
        <v>310</v>
      </c>
      <c r="AF79" s="22" t="str" cm="1">
        <f t="array" ref="AF79">_xlfn.LET(
    _xlpm.texto_limpio, _xlfn.REDUCE(
        LOWER(Table134566[[#This Row],[Titulo]]),
        {"á";"é";"í";"ó";"ú";"ñ";",";" "},
        _xlfn.LAMBDA(_xlpm.acum,_xlpm.caracter, SUBSTITUTE(_xlpm.acum, _xlpm.caracter, CHOOSE(MATCH(_xlpm.caracter, {"á";"é";"í";"ó";"ú";"ñ";",";" "}, 0), "a","e","i","o","u","n","","")))
    ),
    _xlfn.CONCAT("/cantos/resucito/", AI79, "/", _xlpm.texto_limpio, ".html")
)</f>
        <v>/cantos/resucito/e/elsenoranunciaunanoticia.html</v>
      </c>
      <c r="AG79" s="22" t="str" cm="1">
        <f t="array" ref="AG79">_xlfn.LET(
    _xlpm.texto_limpio, _xlfn.REDUCE(
        LOWER(Table134566[[#This Row],[Titulo]]),
        {"á";"é";"í";"ó";"ú";"ñ";",";" "},
        _xlfn.LAMBDA(_xlpm.acum,_xlpm.caracter, SUBSTITUTE(_xlpm.acum, _xlpm.caracter, CHOOSE(MATCH(_xlpm.caracter, {"á";"é";"í";"ó";"ú";"ñ";",";" "}, 0), "a","e","i","o","u","n","","")))
    ),
    _xlfn.CONCAT("/cantos/resucito/", AI79, "/", _xlpm.texto_limpio, ".html")
)</f>
        <v>/cantos/resucito/e/elsenoranunciaunanoticia.html</v>
      </c>
      <c r="AH79" t="s">
        <v>311</v>
      </c>
      <c r="AI79" t="str">
        <f>LOWER(LEFT(Table134566[[#This Row],[Titulo]],1))</f>
        <v>e</v>
      </c>
      <c r="AJ79" t="str">
        <f>LOWER(LEFT(Table134566[[#This Row],[Categoria]],1))</f>
        <v>p</v>
      </c>
      <c r="AK79" t="str">
        <f>_xlfn.CONCAT(Table134566[[#This Row],[ID]:[c021]])</f>
        <v>{id:76,title: "El Señor anuncia una noticia", subtitle: "Salmo 68 (67)", category: "PRECATECUMENADO", moments: ["Fracción del pan", "Antiguo Testamento"], url: "/cantos/resucito/e/elsenoranunciaunanoticia.html/cantos/resucito/e/elsenoranunciaunanoticia.html"},</v>
      </c>
      <c r="AL79" t="str">
        <f>UPPER(Table134566[[#This Row],[Titulo]])</f>
        <v>EL SEÑOR ANUNCIA UNA NOTICIA</v>
      </c>
      <c r="AM79" t="str">
        <f>LOWER(SUBSTITUTE(Table134566[[#This Row],[CANTO]], " ", ""))</f>
        <v>elseñoranunciaunanoticia</v>
      </c>
      <c r="AN79" t="str">
        <f>Table134566[[#This Row],[Subtitle5]]</f>
        <v>Salmo 68 (67)</v>
      </c>
      <c r="AP79" t="str">
        <f>Table1[[#Headers],[CANTO]]</f>
        <v>CANTO</v>
      </c>
      <c r="AQ79" t="str">
        <f>Table134566[[#This Row],[CANTO]]</f>
        <v>EL SEÑOR ANUNCIA UNA NOTICIA</v>
      </c>
      <c r="AR79" t="str">
        <f>_xlfn.CONCAT(Table134566[[#This Row],[Category]:[Entrada]])</f>
        <v>category: "PRECATECUMENADO", moments: ["Fracción del pan", "Antiguo Testamento</v>
      </c>
    </row>
    <row r="80" spans="1:44" x14ac:dyDescent="0.25">
      <c r="A80" t="str" cm="1">
        <f t="array" ref="A8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B80">
        <v>61</v>
      </c>
      <c r="C80" t="s">
        <v>297</v>
      </c>
      <c r="D80">
        <v>77</v>
      </c>
      <c r="E80" t="s">
        <v>298</v>
      </c>
      <c r="F80" t="s">
        <v>299</v>
      </c>
      <c r="G80" t="s">
        <v>300</v>
      </c>
      <c r="H80" t="s">
        <v>466</v>
      </c>
      <c r="I80" t="s">
        <v>302</v>
      </c>
      <c r="J80" t="s">
        <v>303</v>
      </c>
      <c r="K80" t="s">
        <v>300</v>
      </c>
      <c r="L80" t="s">
        <v>467</v>
      </c>
      <c r="M80" t="s">
        <v>305</v>
      </c>
      <c r="N80" t="s">
        <v>306</v>
      </c>
      <c r="O80" t="s">
        <v>300</v>
      </c>
      <c r="P80" t="s">
        <v>1089</v>
      </c>
      <c r="Q80" t="s">
        <v>300</v>
      </c>
      <c r="R80" t="s">
        <v>307</v>
      </c>
      <c r="S80" t="s">
        <v>300</v>
      </c>
      <c r="T80" t="s">
        <v>320</v>
      </c>
      <c r="U80" t="s">
        <v>308</v>
      </c>
      <c r="V80" t="s">
        <v>321</v>
      </c>
      <c r="AE80" t="s">
        <v>310</v>
      </c>
      <c r="AF80" s="22" t="str" cm="1">
        <f t="array" ref="AF80">_xlfn.LET(
    _xlpm.texto_limpio, _xlfn.REDUCE(
        LOWER(Table134566[[#This Row],[Titulo]]),
        {"á";"é";"í";"ó";"ú";"ñ";",";" "},
        _xlfn.LAMBDA(_xlpm.acum,_xlpm.caracter, SUBSTITUTE(_xlpm.acum, _xlpm.caracter, CHOOSE(MATCH(_xlpm.caracter, {"á";"é";"í";"ó";"ú";"ñ";",";" "}, 0), "a","e","i","o","u","n","","")))
    ),
    _xlfn.CONCAT("/cantos/resucito/", AI80, "/", _xlpm.texto_limpio, ".html")
)</f>
        <v>/cantos/resucito/e/elsenoresmipastor.html</v>
      </c>
      <c r="AG80" s="22" t="str" cm="1">
        <f t="array" ref="AG80">_xlfn.LET(
    _xlpm.texto_limpio, _xlfn.REDUCE(
        LOWER(Table134566[[#This Row],[Titulo]]),
        {"á";"é";"í";"ó";"ú";"ñ";",";" "},
        _xlfn.LAMBDA(_xlpm.acum,_xlpm.caracter, SUBSTITUTE(_xlpm.acum, _xlpm.caracter, CHOOSE(MATCH(_xlpm.caracter, {"á";"é";"í";"ó";"ú";"ñ";",";" "}, 0), "a","e","i","o","u","n","","")))
    ),
    _xlfn.CONCAT("/cantos/resucito/", AI80, "/", _xlpm.texto_limpio, ".html")
)</f>
        <v>/cantos/resucito/e/elsenoresmipastor.html</v>
      </c>
      <c r="AH80" t="s">
        <v>311</v>
      </c>
      <c r="AI80" t="str">
        <f>LOWER(LEFT(Table134566[[#This Row],[Titulo]],1))</f>
        <v>e</v>
      </c>
      <c r="AJ80" t="str">
        <f>LOWER(LEFT(Table134566[[#This Row],[Categoria]],1))</f>
        <v>p</v>
      </c>
      <c r="AK80" t="str">
        <f>_xlfn.CONCAT(Table134566[[#This Row],[ID]:[c021]])</f>
        <v>{id:77,title: "El Señor es mi pastor", subtitle: "Salmo 23 (22)", category: "PRECATECUMENADO", moments: ["Cuaresma", "Antiguo Testamento"], url: "/cantos/resucito/e/elsenoresmipastor.html/cantos/resucito/e/elsenoresmipastor.html"},</v>
      </c>
      <c r="AL80" t="str">
        <f>UPPER(Table134566[[#This Row],[Titulo]])</f>
        <v>EL SEÑOR ES MI PASTOR</v>
      </c>
      <c r="AM80" t="str">
        <f>LOWER(SUBSTITUTE(Table134566[[#This Row],[CANTO]], " ", ""))</f>
        <v>elseñoresmipastor</v>
      </c>
      <c r="AN80" t="str">
        <f>Table134566[[#This Row],[Subtitle5]]</f>
        <v>Salmo 23 (22)</v>
      </c>
      <c r="AP80" t="str">
        <f>Table1[[#Headers],[CANTO]]</f>
        <v>CANTO</v>
      </c>
      <c r="AQ80" t="str">
        <f>Table134566[[#This Row],[CANTO]]</f>
        <v>EL SEÑOR ES MI PASTOR</v>
      </c>
      <c r="AR80" t="str">
        <f>_xlfn.CONCAT(Table134566[[#This Row],[Category]:[Entrada]])</f>
        <v>category: "PRECATECUMENADO", moments: ["Cuaresma", "Antiguo Testamento</v>
      </c>
    </row>
    <row r="81" spans="1:44" x14ac:dyDescent="0.25">
      <c r="A81" t="str" cm="1">
        <f t="array" ref="A8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elsenormehadado</v>
      </c>
      <c r="B81">
        <v>62</v>
      </c>
      <c r="C81" t="s">
        <v>297</v>
      </c>
      <c r="D81">
        <v>78</v>
      </c>
      <c r="E81" t="s">
        <v>298</v>
      </c>
      <c r="F81" t="s">
        <v>299</v>
      </c>
      <c r="G81" t="s">
        <v>300</v>
      </c>
      <c r="H81" t="s">
        <v>468</v>
      </c>
      <c r="I81" t="s">
        <v>302</v>
      </c>
      <c r="J81" t="s">
        <v>303</v>
      </c>
      <c r="K81" t="s">
        <v>300</v>
      </c>
      <c r="L81" t="s">
        <v>469</v>
      </c>
      <c r="M81" t="s">
        <v>305</v>
      </c>
      <c r="N81" t="s">
        <v>306</v>
      </c>
      <c r="O81" t="s">
        <v>300</v>
      </c>
      <c r="P81" t="s">
        <v>1089</v>
      </c>
      <c r="Q81" t="s">
        <v>300</v>
      </c>
      <c r="R81" t="s">
        <v>307</v>
      </c>
      <c r="S81" t="s">
        <v>300</v>
      </c>
      <c r="T81" t="s">
        <v>292</v>
      </c>
      <c r="U81" t="s">
        <v>308</v>
      </c>
      <c r="V81" t="s">
        <v>313</v>
      </c>
      <c r="W81" t="s">
        <v>308</v>
      </c>
      <c r="X81" t="s">
        <v>315</v>
      </c>
      <c r="AE81" t="s">
        <v>310</v>
      </c>
      <c r="AF81" s="22" t="str" cm="1">
        <f t="array" ref="AF81">_xlfn.LET(
    _xlpm.texto_limpio, _xlfn.REDUCE(
        LOWER(Table134566[[#This Row],[Titulo]]),
        {"á";"é";"í";"ó";"ú";"ñ";",";" "},
        _xlfn.LAMBDA(_xlpm.acum,_xlpm.caracter, SUBSTITUTE(_xlpm.acum, _xlpm.caracter, CHOOSE(MATCH(_xlpm.caracter, {"á";"é";"í";"ó";"ú";"ñ";",";" "}, 0), "a","e","i","o","u","n","","")))
    ),
    _xlfn.CONCAT("/cantos/resucito/", AI81, "/", _xlpm.texto_limpio, ".html")
)</f>
        <v>/cantos/resucito/e/elsenormehadado.html</v>
      </c>
      <c r="AG81" s="22" t="str" cm="1">
        <f t="array" ref="AG81">_xlfn.LET(
    _xlpm.texto_limpio, _xlfn.REDUCE(
        LOWER(Table134566[[#This Row],[Titulo]]),
        {"á";"é";"í";"ó";"ú";"ñ";",";" "},
        _xlfn.LAMBDA(_xlpm.acum,_xlpm.caracter, SUBSTITUTE(_xlpm.acum, _xlpm.caracter, CHOOSE(MATCH(_xlpm.caracter, {"á";"é";"í";"ó";"ú";"ñ";",";" "}, 0), "a","e","i","o","u","n","","")))
    ),
    _xlfn.CONCAT("/cantos/resucito/", AI81, "/", _xlpm.texto_limpio, ".html")
)</f>
        <v>/cantos/resucito/e/elsenormehadado.html</v>
      </c>
      <c r="AH81" t="s">
        <v>311</v>
      </c>
      <c r="AI81" t="str">
        <f>LOWER(LEFT(Table134566[[#This Row],[Titulo]],1))</f>
        <v>e</v>
      </c>
      <c r="AJ81" t="str">
        <f>LOWER(LEFT(Table134566[[#This Row],[Categoria]],1))</f>
        <v>p</v>
      </c>
      <c r="AK81" t="str">
        <f>_xlfn.CONCAT(Table134566[[#This Row],[ID]:[c021]])</f>
        <v>{id:78,title: "El Señor me ha dado", subtitle: "Isaías 50,4-10  - Tercer canto del Siervo de Yahveh", category: "PRECATECUMENADO", moments: ["Entrada", "Comunión", "Nuevo Testamento"], url: "/cantos/resucito/e/elsenormehadado.html/cantos/resucito/e/elsenormehadado.html"},</v>
      </c>
      <c r="AL81" t="str">
        <f>UPPER(Table134566[[#This Row],[Titulo]])</f>
        <v>EL SEÑOR ME HA DADO</v>
      </c>
      <c r="AM81" t="str">
        <f>LOWER(SUBSTITUTE(Table134566[[#This Row],[CANTO]], " ", ""))</f>
        <v>elseñormehadado</v>
      </c>
      <c r="AN81" t="str">
        <f>Table134566[[#This Row],[Subtitle5]]</f>
        <v>Isaías 50,4-10  - Tercer canto del Siervo de Yahveh</v>
      </c>
      <c r="AP81" t="str">
        <f>Table1[[#Headers],[CANTO]]</f>
        <v>CANTO</v>
      </c>
      <c r="AQ81" t="str">
        <f>Table134566[[#This Row],[CANTO]]</f>
        <v>EL SEÑOR ME HA DADO</v>
      </c>
      <c r="AR81" t="str">
        <f>_xlfn.CONCAT(Table134566[[#This Row],[Category]:[Entrada]])</f>
        <v>category: "PRECATECUMENADO", moments: ["Entrada", "Comunión", "Nuevo Testamento</v>
      </c>
    </row>
    <row r="82" spans="1:44" x14ac:dyDescent="0.25">
      <c r="A82" t="str" cm="1">
        <f t="array" ref="A8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B82">
        <v>63</v>
      </c>
      <c r="C82" t="s">
        <v>297</v>
      </c>
      <c r="D82">
        <v>79</v>
      </c>
      <c r="E82" t="s">
        <v>298</v>
      </c>
      <c r="F82" t="s">
        <v>299</v>
      </c>
      <c r="G82" t="s">
        <v>300</v>
      </c>
      <c r="H82" t="s">
        <v>470</v>
      </c>
      <c r="I82" t="s">
        <v>302</v>
      </c>
      <c r="J82" t="s">
        <v>303</v>
      </c>
      <c r="K82" t="s">
        <v>300</v>
      </c>
      <c r="L82" t="s">
        <v>471</v>
      </c>
      <c r="M82" t="s">
        <v>305</v>
      </c>
      <c r="N82" t="s">
        <v>306</v>
      </c>
      <c r="O82" t="s">
        <v>300</v>
      </c>
      <c r="P82" t="s">
        <v>1089</v>
      </c>
      <c r="Q82" t="s">
        <v>300</v>
      </c>
      <c r="R82" t="s">
        <v>307</v>
      </c>
      <c r="S82" t="s">
        <v>300</v>
      </c>
      <c r="T82" t="s">
        <v>2210</v>
      </c>
      <c r="AE82" t="s">
        <v>310</v>
      </c>
      <c r="AF82" s="22" t="str" cm="1">
        <f t="array" ref="AF82">_xlfn.LET(
    _xlpm.texto_limpio, _xlfn.REDUCE(
        LOWER(Table134566[[#This Row],[Titulo]]),
        {"á";"é";"í";"ó";"ú";"ñ";",";" "},
        _xlfn.LAMBDA(_xlpm.acum,_xlpm.caracter, SUBSTITUTE(_xlpm.acum, _xlpm.caracter, CHOOSE(MATCH(_xlpm.caracter, {"á";"é";"í";"ó";"ú";"ñ";",";" "}, 0), "a","e","i","o","u","n","","")))
    ),
    _xlfn.CONCAT("/cantos/resucito/", AI82, "/", _xlpm.texto_limpio, ".html")
)</f>
        <v>/cantos/resucito/e/elielilamasabactani.html</v>
      </c>
      <c r="AG82" s="22" t="str" cm="1">
        <f t="array" ref="AG82">_xlfn.LET(
    _xlpm.texto_limpio, _xlfn.REDUCE(
        LOWER(Table134566[[#This Row],[Titulo]]),
        {"á";"é";"í";"ó";"ú";"ñ";",";" "},
        _xlfn.LAMBDA(_xlpm.acum,_xlpm.caracter, SUBSTITUTE(_xlpm.acum, _xlpm.caracter, CHOOSE(MATCH(_xlpm.caracter, {"á";"é";"í";"ó";"ú";"ñ";",";" "}, 0), "a","e","i","o","u","n","","")))
    ),
    _xlfn.CONCAT("/cantos/resucito/", AI82, "/", _xlpm.texto_limpio, ".html")
)</f>
        <v>/cantos/resucito/e/elielilamasabactani.html</v>
      </c>
      <c r="AH82" t="s">
        <v>311</v>
      </c>
      <c r="AI82" t="str">
        <f>LOWER(LEFT(Table134566[[#This Row],[Titulo]],1))</f>
        <v>e</v>
      </c>
      <c r="AJ82" t="str">
        <f>LOWER(LEFT(Table134566[[#This Row],[Categoria]],1))</f>
        <v>p</v>
      </c>
      <c r="AK82" t="str">
        <f>_xlfn.CONCAT(Table134566[[#This Row],[ID]:[c021]])</f>
        <v>{id:79,title: "Elí, Elí, lamá sabactaní", subtitle: "Salmo 22 (21)", category: "PRECATECUMENADO", moments: ["Fracción del pan"], url: "/cantos/resucito/e/elielilamasabactani.html/cantos/resucito/e/elielilamasabactani.html"},</v>
      </c>
      <c r="AL82" t="str">
        <f>UPPER(Table134566[[#This Row],[Titulo]])</f>
        <v>ELÍ, ELÍ, LAMÁ SABACTANÍ</v>
      </c>
      <c r="AM82" t="str">
        <f>LOWER(SUBSTITUTE(Table134566[[#This Row],[CANTO]], " ", ""))</f>
        <v>elí,elí,lamásabactaní</v>
      </c>
      <c r="AN82" t="str">
        <f>Table134566[[#This Row],[Subtitle5]]</f>
        <v>Salmo 22 (21)</v>
      </c>
      <c r="AP82" t="str">
        <f>Table1[[#Headers],[CANTO]]</f>
        <v>CANTO</v>
      </c>
      <c r="AQ82" t="str">
        <f>Table134566[[#This Row],[CANTO]]</f>
        <v>ELÍ, ELÍ, LAMÁ SABACTANÍ</v>
      </c>
      <c r="AR82" t="str">
        <f>_xlfn.CONCAT(Table134566[[#This Row],[Category]:[Entrada]])</f>
        <v>category: "PRECATECUMENADO", moments: ["Fracción del pan</v>
      </c>
    </row>
    <row r="83" spans="1:44" x14ac:dyDescent="0.25">
      <c r="A83" t="str" cm="1">
        <f t="array" ref="A8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B83">
        <v>64</v>
      </c>
      <c r="C83" t="s">
        <v>297</v>
      </c>
      <c r="D83">
        <v>80</v>
      </c>
      <c r="E83" t="s">
        <v>298</v>
      </c>
      <c r="F83" t="s">
        <v>299</v>
      </c>
      <c r="G83" t="s">
        <v>300</v>
      </c>
      <c r="H83" t="s">
        <v>472</v>
      </c>
      <c r="I83" t="s">
        <v>302</v>
      </c>
      <c r="J83" t="s">
        <v>303</v>
      </c>
      <c r="K83" t="s">
        <v>300</v>
      </c>
      <c r="L83" t="s">
        <v>473</v>
      </c>
      <c r="M83" t="s">
        <v>305</v>
      </c>
      <c r="N83" t="s">
        <v>306</v>
      </c>
      <c r="O83" t="s">
        <v>300</v>
      </c>
      <c r="P83" t="s">
        <v>1089</v>
      </c>
      <c r="Q83" t="s">
        <v>300</v>
      </c>
      <c r="R83" t="s">
        <v>307</v>
      </c>
      <c r="S83" t="s">
        <v>300</v>
      </c>
      <c r="T83" t="s">
        <v>309</v>
      </c>
      <c r="U83" t="s">
        <v>308</v>
      </c>
      <c r="V83" t="s">
        <v>2210</v>
      </c>
      <c r="W83" t="s">
        <v>308</v>
      </c>
      <c r="X83" t="s">
        <v>315</v>
      </c>
      <c r="AE83" t="s">
        <v>310</v>
      </c>
      <c r="AF83" s="22" t="str" cm="1">
        <f t="array" ref="AF83">_xlfn.LET(
    _xlpm.texto_limpio, _xlfn.REDUCE(
        LOWER(Table134566[[#This Row],[Titulo]]),
        {"á";"é";"í";"ó";"ú";"ñ";",";" "},
        _xlfn.LAMBDA(_xlpm.acum,_xlpm.caracter, SUBSTITUTE(_xlpm.acum, _xlpm.caracter, CHOOSE(MATCH(_xlpm.caracter, {"á";"é";"í";"ó";"ú";"ñ";",";" "}, 0), "a","e","i","o","u","n","","")))
    ),
    _xlfn.CONCAT("/cantos/resucito/", AI83, "/", _xlpm.texto_limpio, ".html")
)</f>
        <v>/cantos/resucito/e/enmediodeaquelgentio.html</v>
      </c>
      <c r="AG83" s="22" t="str" cm="1">
        <f t="array" ref="AG83">_xlfn.LET(
    _xlpm.texto_limpio, _xlfn.REDUCE(
        LOWER(Table134566[[#This Row],[Titulo]]),
        {"á";"é";"í";"ó";"ú";"ñ";",";" "},
        _xlfn.LAMBDA(_xlpm.acum,_xlpm.caracter, SUBSTITUTE(_xlpm.acum, _xlpm.caracter, CHOOSE(MATCH(_xlpm.caracter, {"á";"é";"í";"ó";"ú";"ñ";",";" "}, 0), "a","e","i","o","u","n","","")))
    ),
    _xlfn.CONCAT("/cantos/resucito/", AI83, "/", _xlpm.texto_limpio, ".html")
)</f>
        <v>/cantos/resucito/e/enmediodeaquelgentio.html</v>
      </c>
      <c r="AH83" t="s">
        <v>311</v>
      </c>
      <c r="AI83" t="str">
        <f>LOWER(LEFT(Table134566[[#This Row],[Titulo]],1))</f>
        <v>e</v>
      </c>
      <c r="AJ83" t="str">
        <f>LOWER(LEFT(Table134566[[#This Row],[Categoria]],1))</f>
        <v>p</v>
      </c>
      <c r="AK83" t="str">
        <f>_xlfn.CONCAT(Table134566[[#This Row],[ID]:[c021]])</f>
        <v>{id:80,title: "En medio de aquel gentío", subtitle: "Lucas 8,42b-48", category: "PRECATECUMENADO", moments: ["Laudes/Visperas", "Fracción del pan", "Nuevo Testamento"], url: "/cantos/resucito/e/enmediodeaquelgentio.html/cantos/resucito/e/enmediodeaquelgentio.html"},</v>
      </c>
      <c r="AL83" t="str">
        <f>UPPER(Table134566[[#This Row],[Titulo]])</f>
        <v>EN MEDIO DE AQUEL GENTÍO</v>
      </c>
      <c r="AM83" t="str">
        <f>LOWER(SUBSTITUTE(Table134566[[#This Row],[CANTO]], " ", ""))</f>
        <v>enmediodeaquelgentío</v>
      </c>
      <c r="AN83" t="str">
        <f>Table134566[[#This Row],[Subtitle5]]</f>
        <v>Lucas 8,42b-48</v>
      </c>
      <c r="AP83" t="str">
        <f>Table1[[#Headers],[CANTO]]</f>
        <v>CANTO</v>
      </c>
      <c r="AQ83" t="str">
        <f>Table134566[[#This Row],[CANTO]]</f>
        <v>EN MEDIO DE AQUEL GENTÍO</v>
      </c>
      <c r="AR83" t="str">
        <f>_xlfn.CONCAT(Table134566[[#This Row],[Category]:[Entrada]])</f>
        <v>category: "PRECATECUMENADO", moments: ["Laudes/Visperas", "Fracción del pan", "Nuevo Testamento</v>
      </c>
    </row>
    <row r="84" spans="1:44" x14ac:dyDescent="0.25">
      <c r="A84" t="str" cm="1">
        <f t="array" ref="A8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enunanocheoscura</v>
      </c>
      <c r="B84">
        <v>65</v>
      </c>
      <c r="C84" t="s">
        <v>297</v>
      </c>
      <c r="D84">
        <v>81</v>
      </c>
      <c r="E84" t="s">
        <v>298</v>
      </c>
      <c r="F84" t="s">
        <v>299</v>
      </c>
      <c r="G84" t="s">
        <v>300</v>
      </c>
      <c r="H84" t="s">
        <v>474</v>
      </c>
      <c r="I84" t="s">
        <v>302</v>
      </c>
      <c r="J84" t="s">
        <v>303</v>
      </c>
      <c r="K84" t="s">
        <v>300</v>
      </c>
      <c r="L84" t="s">
        <v>475</v>
      </c>
      <c r="M84" t="s">
        <v>305</v>
      </c>
      <c r="N84" t="s">
        <v>306</v>
      </c>
      <c r="O84" t="s">
        <v>300</v>
      </c>
      <c r="P84" t="s">
        <v>1089</v>
      </c>
      <c r="Q84" t="s">
        <v>300</v>
      </c>
      <c r="R84" t="s">
        <v>307</v>
      </c>
      <c r="S84" t="s">
        <v>300</v>
      </c>
      <c r="T84" t="s">
        <v>292</v>
      </c>
      <c r="U84" t="s">
        <v>308</v>
      </c>
      <c r="V84" t="s">
        <v>314</v>
      </c>
      <c r="W84" t="s">
        <v>308</v>
      </c>
      <c r="X84" t="s">
        <v>321</v>
      </c>
      <c r="AE84" t="s">
        <v>310</v>
      </c>
      <c r="AF84" s="22" t="str" cm="1">
        <f t="array" ref="AF84">_xlfn.LET(
    _xlpm.texto_limpio, _xlfn.REDUCE(
        LOWER(Table134566[[#This Row],[Titulo]]),
        {"á";"é";"í";"ó";"ú";"ñ";",";" "},
        _xlfn.LAMBDA(_xlpm.acum,_xlpm.caracter, SUBSTITUTE(_xlpm.acum, _xlpm.caracter, CHOOSE(MATCH(_xlpm.caracter, {"á";"é";"í";"ó";"ú";"ñ";",";" "}, 0), "a","e","i","o","u","n","","")))
    ),
    _xlfn.CONCAT("/cantos/resucito/", AI84, "/", _xlpm.texto_limpio, ".html")
)</f>
        <v>/cantos/resucito/e/enunanocheoscura.html</v>
      </c>
      <c r="AG84" s="22" t="str" cm="1">
        <f t="array" ref="AG84">_xlfn.LET(
    _xlpm.texto_limpio, _xlfn.REDUCE(
        LOWER(Table134566[[#This Row],[Titulo]]),
        {"á";"é";"í";"ó";"ú";"ñ";",";" "},
        _xlfn.LAMBDA(_xlpm.acum,_xlpm.caracter, SUBSTITUTE(_xlpm.acum, _xlpm.caracter, CHOOSE(MATCH(_xlpm.caracter, {"á";"é";"í";"ó";"ú";"ñ";",";" "}, 0), "a","e","i","o","u","n","","")))
    ),
    _xlfn.CONCAT("/cantos/resucito/", AI84, "/", _xlpm.texto_limpio, ".html")
)</f>
        <v>/cantos/resucito/e/enunanocheoscura.html</v>
      </c>
      <c r="AH84" t="s">
        <v>311</v>
      </c>
      <c r="AI84" t="str">
        <f>LOWER(LEFT(Table134566[[#This Row],[Titulo]],1))</f>
        <v>e</v>
      </c>
      <c r="AJ84" t="str">
        <f>LOWER(LEFT(Table134566[[#This Row],[Categoria]],1))</f>
        <v>p</v>
      </c>
      <c r="AK84" t="str">
        <f>_xlfn.CONCAT(Table134566[[#This Row],[ID]:[c021]])</f>
        <v>{id:81,title: "En una noche oscura", subtitle: "Subida al Monte Carmelo – San Juan de la Cruz", category: "PRECATECUMENADO", moments: ["Entrada", "Final", "Antiguo Testamento"], url: "/cantos/resucito/e/enunanocheoscura.html/cantos/resucito/e/enunanocheoscura.html"},</v>
      </c>
      <c r="AL84" t="str">
        <f>UPPER(Table134566[[#This Row],[Titulo]])</f>
        <v>EN UNA NOCHE OSCURA</v>
      </c>
      <c r="AM84" t="str">
        <f>LOWER(SUBSTITUTE(Table134566[[#This Row],[CANTO]], " ", ""))</f>
        <v>enunanocheoscura</v>
      </c>
      <c r="AN84" t="str">
        <f>Table134566[[#This Row],[Subtitle5]]</f>
        <v>Subida al Monte Carmelo – San Juan de la Cruz</v>
      </c>
      <c r="AP84" t="str">
        <f>Table1[[#Headers],[CANTO]]</f>
        <v>CANTO</v>
      </c>
      <c r="AQ84" t="str">
        <f>Table134566[[#This Row],[CANTO]]</f>
        <v>EN UNA NOCHE OSCURA</v>
      </c>
      <c r="AR84" t="str">
        <f>_xlfn.CONCAT(Table134566[[#This Row],[Category]:[Entrada]])</f>
        <v>category: "PRECATECUMENADO", moments: ["Entrada", "Final", "Antiguo Testamento</v>
      </c>
    </row>
    <row r="85" spans="1:44" x14ac:dyDescent="0.25">
      <c r="A85" t="str" cm="1">
        <f t="array" ref="A8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B85">
        <v>66</v>
      </c>
      <c r="C85" t="s">
        <v>297</v>
      </c>
      <c r="D85">
        <v>82</v>
      </c>
      <c r="E85" t="s">
        <v>298</v>
      </c>
      <c r="F85" t="s">
        <v>299</v>
      </c>
      <c r="G85" t="s">
        <v>300</v>
      </c>
      <c r="H85" t="s">
        <v>476</v>
      </c>
      <c r="I85" t="s">
        <v>302</v>
      </c>
      <c r="J85" t="s">
        <v>303</v>
      </c>
      <c r="K85" t="s">
        <v>300</v>
      </c>
      <c r="L85" t="s">
        <v>185</v>
      </c>
      <c r="M85" t="s">
        <v>305</v>
      </c>
      <c r="N85" t="s">
        <v>306</v>
      </c>
      <c r="O85" t="s">
        <v>300</v>
      </c>
      <c r="P85" t="s">
        <v>1089</v>
      </c>
      <c r="Q85" t="s">
        <v>300</v>
      </c>
      <c r="R85" t="s">
        <v>307</v>
      </c>
      <c r="S85" t="s">
        <v>300</v>
      </c>
      <c r="T85" t="s">
        <v>309</v>
      </c>
      <c r="U85" t="s">
        <v>308</v>
      </c>
      <c r="V85" t="s">
        <v>321</v>
      </c>
      <c r="AE85" t="s">
        <v>310</v>
      </c>
      <c r="AF85" s="22" t="str" cm="1">
        <f t="array" ref="AF85">_xlfn.LET(
    _xlpm.texto_limpio, _xlfn.REDUCE(
        LOWER(Table134566[[#This Row],[Titulo]]),
        {"á";"é";"í";"ó";"ú";"ñ";",";" "},
        _xlfn.LAMBDA(_xlpm.acum,_xlpm.caracter, SUBSTITUTE(_xlpm.acum, _xlpm.caracter, CHOOSE(MATCH(_xlpm.caracter, {"á";"é";"í";"ó";"ú";"ñ";",";" "}, 0), "a","e","i","o","u","n","","")))
    ),
    _xlfn.CONCAT("/cantos/resucito/", AI85, "/", _xlpm.texto_limpio, ".html")
)</f>
        <v>/cantos/resucito/e/eresdignodetomarellibro.html</v>
      </c>
      <c r="AG85" s="22" t="str" cm="1">
        <f t="array" ref="AG85">_xlfn.LET(
    _xlpm.texto_limpio, _xlfn.REDUCE(
        LOWER(Table134566[[#This Row],[Titulo]]),
        {"á";"é";"í";"ó";"ú";"ñ";",";" "},
        _xlfn.LAMBDA(_xlpm.acum,_xlpm.caracter, SUBSTITUTE(_xlpm.acum, _xlpm.caracter, CHOOSE(MATCH(_xlpm.caracter, {"á";"é";"í";"ó";"ú";"ñ";",";" "}, 0), "a","e","i","o","u","n","","")))
    ),
    _xlfn.CONCAT("/cantos/resucito/", AI85, "/", _xlpm.texto_limpio, ".html")
)</f>
        <v>/cantos/resucito/e/eresdignodetomarellibro.html</v>
      </c>
      <c r="AH85" t="s">
        <v>311</v>
      </c>
      <c r="AI85" t="str">
        <f>LOWER(LEFT(Table134566[[#This Row],[Titulo]],1))</f>
        <v>e</v>
      </c>
      <c r="AJ85" t="str">
        <f>LOWER(LEFT(Table134566[[#This Row],[Categoria]],1))</f>
        <v>p</v>
      </c>
      <c r="AK85" t="str">
        <f>_xlfn.CONCAT(Table134566[[#This Row],[ID]:[c021]])</f>
        <v>{id:82,title: "Eres digno de tomar el libro", subtitle: "Apocalipsis 5,9ss", category: "PRECATECUMENADO", moments: ["Laudes/Visperas", "Antiguo Testamento"], url: "/cantos/resucito/e/eresdignodetomarellibro.html/cantos/resucito/e/eresdignodetomarellibro.html"},</v>
      </c>
      <c r="AL85" t="str">
        <f>UPPER(Table134566[[#This Row],[Titulo]])</f>
        <v>ERES DIGNO DE TOMAR EL LIBRO</v>
      </c>
      <c r="AM85" t="str">
        <f>LOWER(SUBSTITUTE(Table134566[[#This Row],[CANTO]], " ", ""))</f>
        <v>eresdignodetomarellibro</v>
      </c>
      <c r="AN85" t="str">
        <f>Table134566[[#This Row],[Subtitle5]]</f>
        <v>Apocalipsis 5,9ss</v>
      </c>
      <c r="AP85" t="str">
        <f>Table1[[#Headers],[CANTO]]</f>
        <v>CANTO</v>
      </c>
      <c r="AQ85" t="str">
        <f>Table134566[[#This Row],[CANTO]]</f>
        <v>ERES DIGNO DE TOMAR EL LIBRO</v>
      </c>
      <c r="AR85" t="str">
        <f>_xlfn.CONCAT(Table134566[[#This Row],[Category]:[Entrada]])</f>
        <v>category: "PRECATECUMENADO", moments: ["Laudes/Visperas", "Antiguo Testamento</v>
      </c>
    </row>
    <row r="86" spans="1:44" x14ac:dyDescent="0.25">
      <c r="A86" t="str" cm="1">
        <f t="array" ref="A8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ereshermoso</v>
      </c>
      <c r="B86">
        <v>67</v>
      </c>
      <c r="C86" t="s">
        <v>297</v>
      </c>
      <c r="D86">
        <v>83</v>
      </c>
      <c r="E86" t="s">
        <v>298</v>
      </c>
      <c r="F86" t="s">
        <v>299</v>
      </c>
      <c r="G86" t="s">
        <v>300</v>
      </c>
      <c r="H86" t="s">
        <v>477</v>
      </c>
      <c r="I86" t="s">
        <v>302</v>
      </c>
      <c r="J86" t="s">
        <v>303</v>
      </c>
      <c r="K86" t="s">
        <v>300</v>
      </c>
      <c r="L86" t="s">
        <v>478</v>
      </c>
      <c r="M86" t="s">
        <v>305</v>
      </c>
      <c r="N86" t="s">
        <v>306</v>
      </c>
      <c r="O86" t="s">
        <v>300</v>
      </c>
      <c r="P86" t="s">
        <v>1089</v>
      </c>
      <c r="Q86" t="s">
        <v>300</v>
      </c>
      <c r="R86" t="s">
        <v>307</v>
      </c>
      <c r="S86" t="s">
        <v>300</v>
      </c>
      <c r="T86" t="s">
        <v>292</v>
      </c>
      <c r="U86" t="s">
        <v>308</v>
      </c>
      <c r="V86" t="s">
        <v>2210</v>
      </c>
      <c r="W86" t="s">
        <v>308</v>
      </c>
      <c r="X86" t="s">
        <v>321</v>
      </c>
      <c r="AE86" t="s">
        <v>310</v>
      </c>
      <c r="AF86" s="22" t="str" cm="1">
        <f t="array" ref="AF86">_xlfn.LET(
    _xlpm.texto_limpio, _xlfn.REDUCE(
        LOWER(Table134566[[#This Row],[Titulo]]),
        {"á";"é";"í";"ó";"ú";"ñ";",";" "},
        _xlfn.LAMBDA(_xlpm.acum,_xlpm.caracter, SUBSTITUTE(_xlpm.acum, _xlpm.caracter, CHOOSE(MATCH(_xlpm.caracter, {"á";"é";"í";"ó";"ú";"ñ";",";" "}, 0), "a","e","i","o","u","n","","")))
    ),
    _xlfn.CONCAT("/cantos/resucito/", AI86, "/", _xlpm.texto_limpio, ".html")
)</f>
        <v>/cantos/resucito/e/ereshermoso.html</v>
      </c>
      <c r="AG86" s="22" t="str" cm="1">
        <f t="array" ref="AG86">_xlfn.LET(
    _xlpm.texto_limpio, _xlfn.REDUCE(
        LOWER(Table134566[[#This Row],[Titulo]]),
        {"á";"é";"í";"ó";"ú";"ñ";",";" "},
        _xlfn.LAMBDA(_xlpm.acum,_xlpm.caracter, SUBSTITUTE(_xlpm.acum, _xlpm.caracter, CHOOSE(MATCH(_xlpm.caracter, {"á";"é";"í";"ó";"ú";"ñ";",";" "}, 0), "a","e","i","o","u","n","","")))
    ),
    _xlfn.CONCAT("/cantos/resucito/", AI86, "/", _xlpm.texto_limpio, ".html")
)</f>
        <v>/cantos/resucito/e/ereshermoso.html</v>
      </c>
      <c r="AH86" t="s">
        <v>311</v>
      </c>
      <c r="AI86" t="str">
        <f>LOWER(LEFT(Table134566[[#This Row],[Titulo]],1))</f>
        <v>e</v>
      </c>
      <c r="AJ86" t="str">
        <f>LOWER(LEFT(Table134566[[#This Row],[Categoria]],1))</f>
        <v>p</v>
      </c>
      <c r="AK86" t="str">
        <f>_xlfn.CONCAT(Table134566[[#This Row],[ID]:[c021]])</f>
        <v>{id:83,title: "Eres hermoso", subtitle: "Salmo 45 (44) ", category: "PRECATECUMENADO", moments: ["Entrada", "Fracción del pan", "Antiguo Testamento"], url: "/cantos/resucito/e/ereshermoso.html/cantos/resucito/e/ereshermoso.html"},</v>
      </c>
      <c r="AL86" t="str">
        <f>UPPER(Table134566[[#This Row],[Titulo]])</f>
        <v>ERES HERMOSO</v>
      </c>
      <c r="AM86" t="str">
        <f>LOWER(SUBSTITUTE(Table134566[[#This Row],[CANTO]], " ", ""))</f>
        <v>ereshermoso</v>
      </c>
      <c r="AN86" t="str">
        <f>Table134566[[#This Row],[Subtitle5]]</f>
        <v xml:space="preserve">Salmo 45 (44) </v>
      </c>
      <c r="AP86" t="str">
        <f>Table1[[#Headers],[CANTO]]</f>
        <v>CANTO</v>
      </c>
      <c r="AQ86" t="str">
        <f>Table134566[[#This Row],[CANTO]]</f>
        <v>ERES HERMOSO</v>
      </c>
      <c r="AR86" t="str">
        <f>_xlfn.CONCAT(Table134566[[#This Row],[Category]:[Entrada]])</f>
        <v>category: "PRECATECUMENADO", moments: ["Entrada", "Fracción del pan", "Antiguo Testamento</v>
      </c>
    </row>
    <row r="87" spans="1:44" x14ac:dyDescent="0.25">
      <c r="A87" t="str" cm="1">
        <f t="array" ref="A8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espaciente</v>
      </c>
      <c r="B87">
        <v>68</v>
      </c>
      <c r="C87" t="s">
        <v>297</v>
      </c>
      <c r="D87">
        <v>84</v>
      </c>
      <c r="E87" t="s">
        <v>298</v>
      </c>
      <c r="F87" t="s">
        <v>299</v>
      </c>
      <c r="G87" t="s">
        <v>300</v>
      </c>
      <c r="H87" t="s">
        <v>479</v>
      </c>
      <c r="I87" t="s">
        <v>302</v>
      </c>
      <c r="J87" t="s">
        <v>303</v>
      </c>
      <c r="K87" t="s">
        <v>300</v>
      </c>
      <c r="L87" t="s">
        <v>480</v>
      </c>
      <c r="M87" t="s">
        <v>305</v>
      </c>
      <c r="N87" t="s">
        <v>306</v>
      </c>
      <c r="O87" t="s">
        <v>300</v>
      </c>
      <c r="P87" t="s">
        <v>1089</v>
      </c>
      <c r="Q87" t="s">
        <v>300</v>
      </c>
      <c r="R87" t="s">
        <v>307</v>
      </c>
      <c r="S87" t="s">
        <v>300</v>
      </c>
      <c r="AE87" t="s">
        <v>310</v>
      </c>
      <c r="AF87" s="22" t="str" cm="1">
        <f t="array" ref="AF87">_xlfn.LET(
    _xlpm.texto_limpio, _xlfn.REDUCE(
        LOWER(Table134566[[#This Row],[Titulo]]),
        {"á";"é";"í";"ó";"ú";"ñ";",";" "},
        _xlfn.LAMBDA(_xlpm.acum,_xlpm.caracter, SUBSTITUTE(_xlpm.acum, _xlpm.caracter, CHOOSE(MATCH(_xlpm.caracter, {"á";"é";"í";"ó";"ú";"ñ";",";" "}, 0), "a","e","i","o","u","n","","")))
    ),
    _xlfn.CONCAT("/cantos/resucito/", AI87, "/", _xlpm.texto_limpio, ".html")
)</f>
        <v>/cantos/resucito/e/espaciente.html</v>
      </c>
      <c r="AG87" s="22" t="str" cm="1">
        <f t="array" ref="AG87">_xlfn.LET(
    _xlpm.texto_limpio, _xlfn.REDUCE(
        LOWER(Table134566[[#This Row],[Titulo]]),
        {"á";"é";"í";"ó";"ú";"ñ";",";" "},
        _xlfn.LAMBDA(_xlpm.acum,_xlpm.caracter, SUBSTITUTE(_xlpm.acum, _xlpm.caracter, CHOOSE(MATCH(_xlpm.caracter, {"á";"é";"í";"ó";"ú";"ñ";",";" "}, 0), "a","e","i","o","u","n","","")))
    ),
    _xlfn.CONCAT("/cantos/resucito/", AI87, "/", _xlpm.texto_limpio, ".html")
)</f>
        <v>/cantos/resucito/e/espaciente.html</v>
      </c>
      <c r="AH87" t="s">
        <v>311</v>
      </c>
      <c r="AI87" t="str">
        <f>LOWER(LEFT(Table134566[[#This Row],[Titulo]],1))</f>
        <v>e</v>
      </c>
      <c r="AJ87" t="str">
        <f>LOWER(LEFT(Table134566[[#This Row],[Categoria]],1))</f>
        <v>p</v>
      </c>
      <c r="AK87" t="str">
        <f>_xlfn.CONCAT(Table134566[[#This Row],[ID]:[c021]])</f>
        <v>{id:84,title: "Es paciente", subtitle: "Himno al Espíritu Santo (Kiko Argüello) ", category: "PRECATECUMENADO", moments: [""], url: "/cantos/resucito/e/espaciente.html/cantos/resucito/e/espaciente.html"},</v>
      </c>
      <c r="AL87" t="str">
        <f>UPPER(Table134566[[#This Row],[Titulo]])</f>
        <v>ES PACIENTE</v>
      </c>
      <c r="AM87" t="str">
        <f>LOWER(SUBSTITUTE(Table134566[[#This Row],[CANTO]], " ", ""))</f>
        <v>espaciente</v>
      </c>
      <c r="AN87" t="str">
        <f>Table134566[[#This Row],[Subtitle5]]</f>
        <v xml:space="preserve">Himno al Espíritu Santo (Kiko Argüello) </v>
      </c>
      <c r="AP87" t="str">
        <f>Table1[[#Headers],[CANTO]]</f>
        <v>CANTO</v>
      </c>
      <c r="AQ87" t="str">
        <f>Table134566[[#This Row],[CANTO]]</f>
        <v>ES PACIENTE</v>
      </c>
      <c r="AR87" t="str">
        <f>_xlfn.CONCAT(Table134566[[#This Row],[Category]:[Entrada]])</f>
        <v>category: "PRECATECUMENADO", moments: ["</v>
      </c>
    </row>
    <row r="88" spans="1:44" x14ac:dyDescent="0.25">
      <c r="A88" t="str" cm="1">
        <f t="array" ref="A8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B88">
        <v>69</v>
      </c>
      <c r="C88" t="s">
        <v>297</v>
      </c>
      <c r="D88">
        <v>85</v>
      </c>
      <c r="E88" t="s">
        <v>298</v>
      </c>
      <c r="F88" t="s">
        <v>299</v>
      </c>
      <c r="G88" t="s">
        <v>300</v>
      </c>
      <c r="H88" t="s">
        <v>481</v>
      </c>
      <c r="I88" t="s">
        <v>302</v>
      </c>
      <c r="J88" t="s">
        <v>303</v>
      </c>
      <c r="K88" t="s">
        <v>300</v>
      </c>
      <c r="L88" t="s">
        <v>482</v>
      </c>
      <c r="M88" t="s">
        <v>305</v>
      </c>
      <c r="N88" t="s">
        <v>306</v>
      </c>
      <c r="O88" t="s">
        <v>300</v>
      </c>
      <c r="P88" t="s">
        <v>1089</v>
      </c>
      <c r="Q88" t="s">
        <v>300</v>
      </c>
      <c r="R88" t="s">
        <v>307</v>
      </c>
      <c r="S88" t="s">
        <v>300</v>
      </c>
      <c r="T88" t="s">
        <v>321</v>
      </c>
      <c r="AE88" t="s">
        <v>310</v>
      </c>
      <c r="AF88" s="22" t="str" cm="1">
        <f t="array" ref="AF88">_xlfn.LET(
    _xlpm.texto_limpio, _xlfn.REDUCE(
        LOWER(Table134566[[#This Row],[Titulo]]),
        {"á";"é";"í";"ó";"ú";"ñ";",";" "},
        _xlfn.LAMBDA(_xlpm.acum,_xlpm.caracter, SUBSTITUTE(_xlpm.acum, _xlpm.caracter, CHOOSE(MATCH(_xlpm.caracter, {"á";"é";"í";"ó";"ú";"ñ";",";" "}, 0), "a","e","i","o","u","n","","")))
    ),
    _xlfn.CONCAT("/cantos/resucito/", AI88, "/", _xlpm.texto_limpio, ".html")
)</f>
        <v>/cantos/resucito/e/escondemeenloocultodetutienda.html</v>
      </c>
      <c r="AG88" s="22" t="str" cm="1">
        <f t="array" ref="AG88">_xlfn.LET(
    _xlpm.texto_limpio, _xlfn.REDUCE(
        LOWER(Table134566[[#This Row],[Titulo]]),
        {"á";"é";"í";"ó";"ú";"ñ";",";" "},
        _xlfn.LAMBDA(_xlpm.acum,_xlpm.caracter, SUBSTITUTE(_xlpm.acum, _xlpm.caracter, CHOOSE(MATCH(_xlpm.caracter, {"á";"é";"í";"ó";"ú";"ñ";",";" "}, 0), "a","e","i","o","u","n","","")))
    ),
    _xlfn.CONCAT("/cantos/resucito/", AI88, "/", _xlpm.texto_limpio, ".html")
)</f>
        <v>/cantos/resucito/e/escondemeenloocultodetutienda.html</v>
      </c>
      <c r="AH88" t="s">
        <v>311</v>
      </c>
      <c r="AI88" t="str">
        <f>LOWER(LEFT(Table134566[[#This Row],[Titulo]],1))</f>
        <v>e</v>
      </c>
      <c r="AJ88" t="str">
        <f>LOWER(LEFT(Table134566[[#This Row],[Categoria]],1))</f>
        <v>p</v>
      </c>
      <c r="AK88" t="str">
        <f>_xlfn.CONCAT(Table134566[[#This Row],[ID]:[c021]])</f>
        <v>{id:85,title: "Escóndeme en lo oculto de tu tienda", subtitle: "Salmo 27 (26)", category: "PRECATECUMENADO", moments: ["Antiguo Testamento"], url: "/cantos/resucito/e/escondemeenloocultodetutienda.html/cantos/resucito/e/escondemeenloocultodetutienda.html"},</v>
      </c>
      <c r="AL88" t="str">
        <f>UPPER(Table134566[[#This Row],[Titulo]])</f>
        <v>ESCÓNDEME EN LO OCULTO DE TU TIENDA</v>
      </c>
      <c r="AM88" t="str">
        <f>LOWER(SUBSTITUTE(Table134566[[#This Row],[CANTO]], " ", ""))</f>
        <v>escóndemeenloocultodetutienda</v>
      </c>
      <c r="AN88" t="str">
        <f>Table134566[[#This Row],[Subtitle5]]</f>
        <v>Salmo 27 (26)</v>
      </c>
      <c r="AP88" t="str">
        <f>Table1[[#Headers],[CANTO]]</f>
        <v>CANTO</v>
      </c>
      <c r="AQ88" t="str">
        <f>Table134566[[#This Row],[CANTO]]</f>
        <v>ESCÓNDEME EN LO OCULTO DE TU TIENDA</v>
      </c>
      <c r="AR88" t="str">
        <f>_xlfn.CONCAT(Table134566[[#This Row],[Category]:[Entrada]])</f>
        <v>category: "PRECATECUMENADO", moments: ["Antiguo Testamento</v>
      </c>
    </row>
    <row r="89" spans="1:44" x14ac:dyDescent="0.25">
      <c r="A89" t="str" cm="1">
        <f t="array" ref="A8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B89">
        <v>70</v>
      </c>
      <c r="C89" t="s">
        <v>297</v>
      </c>
      <c r="D89">
        <v>86</v>
      </c>
      <c r="E89" t="s">
        <v>298</v>
      </c>
      <c r="F89" t="s">
        <v>299</v>
      </c>
      <c r="G89" t="s">
        <v>300</v>
      </c>
      <c r="H89" t="s">
        <v>483</v>
      </c>
      <c r="I89" t="s">
        <v>302</v>
      </c>
      <c r="J89" t="s">
        <v>303</v>
      </c>
      <c r="K89" t="s">
        <v>300</v>
      </c>
      <c r="L89" t="s">
        <v>484</v>
      </c>
      <c r="M89" t="s">
        <v>305</v>
      </c>
      <c r="N89" t="s">
        <v>306</v>
      </c>
      <c r="O89" t="s">
        <v>300</v>
      </c>
      <c r="P89" t="s">
        <v>1089</v>
      </c>
      <c r="Q89" t="s">
        <v>300</v>
      </c>
      <c r="R89" t="s">
        <v>307</v>
      </c>
      <c r="S89" t="s">
        <v>300</v>
      </c>
      <c r="T89" t="s">
        <v>282</v>
      </c>
      <c r="U89" t="s">
        <v>308</v>
      </c>
      <c r="V89" t="s">
        <v>2209</v>
      </c>
      <c r="W89" t="s">
        <v>308</v>
      </c>
      <c r="X89" t="s">
        <v>313</v>
      </c>
      <c r="Y89" t="s">
        <v>308</v>
      </c>
      <c r="Z89" t="s">
        <v>315</v>
      </c>
      <c r="AE89" t="s">
        <v>310</v>
      </c>
      <c r="AF89" s="22" t="str" cm="1">
        <f t="array" ref="AF89">_xlfn.LET(
    _xlpm.texto_limpio, _xlfn.REDUCE(
        LOWER(Table134566[[#This Row],[Titulo]]),
        {"á";"é";"í";"ó";"ú";"ñ";",";" "},
        _xlfn.LAMBDA(_xlpm.acum,_xlpm.caracter, SUBSTITUTE(_xlpm.acum, _xlpm.caracter, CHOOSE(MATCH(_xlpm.caracter, {"á";"é";"í";"ó";"ú";"ñ";",";" "}, 0), "a","e","i","o","u","n","","")))
    ),
    _xlfn.CONCAT("/cantos/resucito/", AI89, "/", _xlpm.texto_limpio, ".html")
)</f>
        <v>/cantos/resucito/e/escuchadislaslejanas.html</v>
      </c>
      <c r="AG89" s="22" t="str" cm="1">
        <f t="array" ref="AG89">_xlfn.LET(
    _xlpm.texto_limpio, _xlfn.REDUCE(
        LOWER(Table134566[[#This Row],[Titulo]]),
        {"á";"é";"í";"ó";"ú";"ñ";",";" "},
        _xlfn.LAMBDA(_xlpm.acum,_xlpm.caracter, SUBSTITUTE(_xlpm.acum, _xlpm.caracter, CHOOSE(MATCH(_xlpm.caracter, {"á";"é";"í";"ó";"ú";"ñ";",";" "}, 0), "a","e","i","o","u","n","","")))
    ),
    _xlfn.CONCAT("/cantos/resucito/", AI89, "/", _xlpm.texto_limpio, ".html")
)</f>
        <v>/cantos/resucito/e/escuchadislaslejanas.html</v>
      </c>
      <c r="AH89" t="s">
        <v>311</v>
      </c>
      <c r="AI89" t="str">
        <f>LOWER(LEFT(Table134566[[#This Row],[Titulo]],1))</f>
        <v>e</v>
      </c>
      <c r="AJ89" t="str">
        <f>LOWER(LEFT(Table134566[[#This Row],[Categoria]],1))</f>
        <v>p</v>
      </c>
      <c r="AK89" t="str">
        <f>_xlfn.CONCAT(Table134566[[#This Row],[ID]:[c021]])</f>
        <v>{id:86,title: "Escuchad,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UPPER(Table134566[[#This Row],[Titulo]])</f>
        <v>ESCUCHAD, ISLAS LEJANAS</v>
      </c>
      <c r="AM89" t="str">
        <f>LOWER(SUBSTITUTE(Table134566[[#This Row],[CANTO]], " ", ""))</f>
        <v>escuchad,islaslejanas</v>
      </c>
      <c r="AN89" t="str">
        <f>Table134566[[#This Row],[Subtitle5]]</f>
        <v>Isaias 49,1-16 - Segundo canto de Siervo de Yahveh</v>
      </c>
      <c r="AP89" t="str">
        <f>Table1[[#Headers],[CANTO]]</f>
        <v>CANTO</v>
      </c>
      <c r="AQ89" t="str">
        <f>Table134566[[#This Row],[CANTO]]</f>
        <v>ESCUCHAD, ISLAS LEJANAS</v>
      </c>
      <c r="AR89" t="str">
        <f>_xlfn.CONCAT(Table134566[[#This Row],[Category]:[Entrada]])</f>
        <v>category: "PRECATECUMENADO", moments: ["Pascua", "Fracción del Fracción del pan", "Comunión", "Nuevo Testamento</v>
      </c>
    </row>
    <row r="90" spans="1:44" x14ac:dyDescent="0.25">
      <c r="A90" t="str" cm="1">
        <f t="array" ref="A9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B90">
        <v>71</v>
      </c>
      <c r="C90" t="s">
        <v>297</v>
      </c>
      <c r="D90">
        <v>87</v>
      </c>
      <c r="E90" t="s">
        <v>298</v>
      </c>
      <c r="F90" t="s">
        <v>299</v>
      </c>
      <c r="G90" t="s">
        <v>300</v>
      </c>
      <c r="H90" t="s">
        <v>485</v>
      </c>
      <c r="I90" t="s">
        <v>302</v>
      </c>
      <c r="J90" t="s">
        <v>303</v>
      </c>
      <c r="K90" t="s">
        <v>300</v>
      </c>
      <c r="L90" t="s">
        <v>486</v>
      </c>
      <c r="M90" t="s">
        <v>305</v>
      </c>
      <c r="N90" t="s">
        <v>306</v>
      </c>
      <c r="O90" t="s">
        <v>300</v>
      </c>
      <c r="P90" t="s">
        <v>1089</v>
      </c>
      <c r="Q90" t="s">
        <v>300</v>
      </c>
      <c r="R90" t="s">
        <v>307</v>
      </c>
      <c r="S90" t="s">
        <v>300</v>
      </c>
      <c r="T90" t="s">
        <v>351</v>
      </c>
      <c r="AE90" t="s">
        <v>310</v>
      </c>
      <c r="AF90" s="22" t="str" cm="1">
        <f t="array" ref="AF90">_xlfn.LET(
    _xlpm.texto_limpio, _xlfn.REDUCE(
        LOWER(Table134566[[#This Row],[Titulo]]),
        {"á";"é";"í";"ó";"ú";"ñ";",";" "},
        _xlfn.LAMBDA(_xlpm.acum,_xlpm.caracter, SUBSTITUTE(_xlpm.acum, _xlpm.caracter, CHOOSE(MATCH(_xlpm.caracter, {"á";"é";"í";"ó";"ú";"ñ";",";" "}, 0), "a","e","i","o","u","n","","")))
    ),
    _xlfn.CONCAT("/cantos/resucito/", AI90, "/", _xlpm.texto_limpio, ".html")
)</f>
        <v>/cantos/resucito/é/esteeseldiaenqueactuoelsenor.html</v>
      </c>
      <c r="AG90" s="22" t="str" cm="1">
        <f t="array" ref="AG90">_xlfn.LET(
    _xlpm.texto_limpio, _xlfn.REDUCE(
        LOWER(Table134566[[#This Row],[Titulo]]),
        {"á";"é";"í";"ó";"ú";"ñ";",";" "},
        _xlfn.LAMBDA(_xlpm.acum,_xlpm.caracter, SUBSTITUTE(_xlpm.acum, _xlpm.caracter, CHOOSE(MATCH(_xlpm.caracter, {"á";"é";"í";"ó";"ú";"ñ";",";" "}, 0), "a","e","i","o","u","n","","")))
    ),
    _xlfn.CONCAT("/cantos/resucito/", AI90, "/", _xlpm.texto_limpio, ".html")
)</f>
        <v>/cantos/resucito/é/esteeseldiaenqueactuoelsenor.html</v>
      </c>
      <c r="AH90" t="s">
        <v>311</v>
      </c>
      <c r="AI90" t="str">
        <f>LOWER(LEFT(Table134566[[#This Row],[Titulo]],1))</f>
        <v>é</v>
      </c>
      <c r="AJ90" t="str">
        <f>LOWER(LEFT(Table134566[[#This Row],[Categoria]],1))</f>
        <v>p</v>
      </c>
      <c r="AK90" t="str">
        <f>_xlfn.CONCAT(Table134566[[#This Row],[ID]:[c021]])</f>
        <v>{id:87,title: "Éste es el día en que actuó el Señor", subtitle: "Sal 118 (117)", category: "PRECATECUMENADO", moments: ["Paz"], url: "/cantos/resucito/é/esteeseldiaenqueactuoelsenor.html/cantos/resucito/é/esteeseldiaenqueactuoelsenor.html"},</v>
      </c>
      <c r="AL90" t="str">
        <f>UPPER(Table134566[[#This Row],[Titulo]])</f>
        <v>ÉSTE ES EL DÍA EN QUE ACTUÓ EL SEÑOR</v>
      </c>
      <c r="AM90" t="str">
        <f>LOWER(SUBSTITUTE(Table134566[[#This Row],[CANTO]], " ", ""))</f>
        <v>ésteeseldíaenqueactuóelseñor</v>
      </c>
      <c r="AN90" t="str">
        <f>Table134566[[#This Row],[Subtitle5]]</f>
        <v>Sal 118 (117)</v>
      </c>
      <c r="AP90" t="str">
        <f>Table1[[#Headers],[CANTO]]</f>
        <v>CANTO</v>
      </c>
      <c r="AQ90" t="str">
        <f>Table134566[[#This Row],[CANTO]]</f>
        <v>ÉSTE ES EL DÍA EN QUE ACTUÓ EL SEÑOR</v>
      </c>
      <c r="AR90" t="str">
        <f>_xlfn.CONCAT(Table134566[[#This Row],[Category]:[Entrada]])</f>
        <v>category: "PRECATECUMENADO", moments: ["Paz</v>
      </c>
    </row>
    <row r="91" spans="1:44" x14ac:dyDescent="0.25">
      <c r="A91" t="str" cm="1">
        <f t="array" ref="A9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B91">
        <v>72</v>
      </c>
      <c r="C91" t="s">
        <v>297</v>
      </c>
      <c r="D91">
        <v>88</v>
      </c>
      <c r="E91" t="s">
        <v>298</v>
      </c>
      <c r="F91" t="s">
        <v>299</v>
      </c>
      <c r="G91" t="s">
        <v>300</v>
      </c>
      <c r="H91" t="s">
        <v>487</v>
      </c>
      <c r="I91" t="s">
        <v>302</v>
      </c>
      <c r="J91" t="s">
        <v>303</v>
      </c>
      <c r="K91" t="s">
        <v>300</v>
      </c>
      <c r="L91" t="s">
        <v>192</v>
      </c>
      <c r="M91" t="s">
        <v>305</v>
      </c>
      <c r="N91" t="s">
        <v>306</v>
      </c>
      <c r="O91" t="s">
        <v>300</v>
      </c>
      <c r="P91" t="s">
        <v>1089</v>
      </c>
      <c r="Q91" t="s">
        <v>300</v>
      </c>
      <c r="R91" t="s">
        <v>307</v>
      </c>
      <c r="S91" t="s">
        <v>300</v>
      </c>
      <c r="T91" t="s">
        <v>320</v>
      </c>
      <c r="U91" t="s">
        <v>308</v>
      </c>
      <c r="V91" t="s">
        <v>2210</v>
      </c>
      <c r="AE91" t="s">
        <v>310</v>
      </c>
      <c r="AF91" s="22" t="str" cm="1">
        <f t="array" ref="AF91">_xlfn.LET(
    _xlpm.texto_limpio, _xlfn.REDUCE(
        LOWER(Table134566[[#This Row],[Titulo]]),
        {"á";"é";"í";"ó";"ú";"ñ";",";" "},
        _xlfn.LAMBDA(_xlpm.acum,_xlpm.caracter, SUBSTITUTE(_xlpm.acum, _xlpm.caracter, CHOOSE(MATCH(_xlpm.caracter, {"á";"é";"í";"ó";"ú";"ñ";",";" "}, 0), "a","e","i","o","u","n","","")))
    ),
    _xlfn.CONCAT("/cantos/resucito/", AI91, "/", _xlpm.texto_limpio, ".html")
)</f>
        <v>/cantos/resucito/e/esteeselmandamientomio.html</v>
      </c>
      <c r="AG91" s="22" t="str" cm="1">
        <f t="array" ref="AG91">_xlfn.LET(
    _xlpm.texto_limpio, _xlfn.REDUCE(
        LOWER(Table134566[[#This Row],[Titulo]]),
        {"á";"é";"í";"ó";"ú";"ñ";",";" "},
        _xlfn.LAMBDA(_xlpm.acum,_xlpm.caracter, SUBSTITUTE(_xlpm.acum, _xlpm.caracter, CHOOSE(MATCH(_xlpm.caracter, {"á";"é";"í";"ó";"ú";"ñ";",";" "}, 0), "a","e","i","o","u","n","","")))
    ),
    _xlfn.CONCAT("/cantos/resucito/", AI91, "/", _xlpm.texto_limpio, ".html")
)</f>
        <v>/cantos/resucito/e/esteeselmandamientomio.html</v>
      </c>
      <c r="AH91" t="s">
        <v>311</v>
      </c>
      <c r="AI91" t="str">
        <f>LOWER(LEFT(Table134566[[#This Row],[Titulo]],1))</f>
        <v>e</v>
      </c>
      <c r="AJ91" t="str">
        <f>LOWER(LEFT(Table134566[[#This Row],[Categoria]],1))</f>
        <v>p</v>
      </c>
      <c r="AK91" t="str">
        <f>_xlfn.CONCAT(Table134566[[#This Row],[ID]:[c021]])</f>
        <v>{id:88,title: "Este es el mandamiento mío", subtitle: "Jn 15,12ss", category: "PRECATECUMENADO", moments: ["Cuaresma", "Fracción del pan"], url: "/cantos/resucito/e/esteeselmandamientomio.html/cantos/resucito/e/esteeselmandamientomio.html"},</v>
      </c>
      <c r="AL91" t="str">
        <f>UPPER(Table134566[[#This Row],[Titulo]])</f>
        <v>ESTE ES EL MANDAMIENTO MÍO</v>
      </c>
      <c r="AM91" t="str">
        <f>LOWER(SUBSTITUTE(Table134566[[#This Row],[CANTO]], " ", ""))</f>
        <v>esteeselmandamientomío</v>
      </c>
      <c r="AN91" t="str">
        <f>Table134566[[#This Row],[Subtitle5]]</f>
        <v>Jn 15,12ss</v>
      </c>
      <c r="AP91" t="str">
        <f>Table1[[#Headers],[CANTO]]</f>
        <v>CANTO</v>
      </c>
      <c r="AQ91" t="str">
        <f>Table134566[[#This Row],[CANTO]]</f>
        <v>ESTE ES EL MANDAMIENTO MÍO</v>
      </c>
      <c r="AR91" t="str">
        <f>_xlfn.CONCAT(Table134566[[#This Row],[Category]:[Entrada]])</f>
        <v>category: "PRECATECUMENADO", moments: ["Cuaresma", "Fracción del pan</v>
      </c>
    </row>
    <row r="92" spans="1:44" x14ac:dyDescent="0.25">
      <c r="A92" t="str" cm="1">
        <f t="array" ref="A9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B92">
        <v>73</v>
      </c>
      <c r="C92" t="s">
        <v>297</v>
      </c>
      <c r="D92">
        <v>89</v>
      </c>
      <c r="E92" t="s">
        <v>298</v>
      </c>
      <c r="F92" t="s">
        <v>299</v>
      </c>
      <c r="G92" t="s">
        <v>300</v>
      </c>
      <c r="H92" t="s">
        <v>488</v>
      </c>
      <c r="I92" t="s">
        <v>302</v>
      </c>
      <c r="J92" t="s">
        <v>303</v>
      </c>
      <c r="K92" t="s">
        <v>300</v>
      </c>
      <c r="L92" t="s">
        <v>194</v>
      </c>
      <c r="M92" t="s">
        <v>305</v>
      </c>
      <c r="N92" t="s">
        <v>306</v>
      </c>
      <c r="O92" t="s">
        <v>300</v>
      </c>
      <c r="P92" t="s">
        <v>1089</v>
      </c>
      <c r="Q92" t="s">
        <v>300</v>
      </c>
      <c r="R92" t="s">
        <v>307</v>
      </c>
      <c r="S92" t="s">
        <v>300</v>
      </c>
      <c r="T92" t="s">
        <v>321</v>
      </c>
      <c r="AE92" t="s">
        <v>310</v>
      </c>
      <c r="AF92" s="22" t="str" cm="1">
        <f t="array" ref="AF92">_xlfn.LET(
    _xlpm.texto_limpio, _xlfn.REDUCE(
        LOWER(Table134566[[#This Row],[Titulo]]),
        {"á";"é";"í";"ó";"ú";"ñ";",";" "},
        _xlfn.LAMBDA(_xlpm.acum,_xlpm.caracter, SUBSTITUTE(_xlpm.acum, _xlpm.caracter, CHOOSE(MATCH(_xlpm.caracter, {"á";"é";"í";"ó";"ú";"ñ";",";" "}, 0), "a","e","i","o","u","n","","")))
    ),
    _xlfn.CONCAT("/cantos/resucito/", AI92, "/", _xlpm.texto_limpio, ".html")
)</f>
        <v>/cantos/resucito/e/evenushalomalejem.html</v>
      </c>
      <c r="AG92" s="22" t="str" cm="1">
        <f t="array" ref="AG92">_xlfn.LET(
    _xlpm.texto_limpio, _xlfn.REDUCE(
        LOWER(Table134566[[#This Row],[Titulo]]),
        {"á";"é";"í";"ó";"ú";"ñ";",";" "},
        _xlfn.LAMBDA(_xlpm.acum,_xlpm.caracter, SUBSTITUTE(_xlpm.acum, _xlpm.caracter, CHOOSE(MATCH(_xlpm.caracter, {"á";"é";"í";"ó";"ú";"ñ";",";" "}, 0), "a","e","i","o","u","n","","")))
    ),
    _xlfn.CONCAT("/cantos/resucito/", AI92, "/", _xlpm.texto_limpio, ".html")
)</f>
        <v>/cantos/resucito/e/evenushalomalejem.html</v>
      </c>
      <c r="AH92" t="s">
        <v>311</v>
      </c>
      <c r="AI92" t="str">
        <f>LOWER(LEFT(Table134566[[#This Row],[Titulo]],1))</f>
        <v>e</v>
      </c>
      <c r="AJ92" t="str">
        <f>LOWER(LEFT(Table134566[[#This Row],[Categoria]],1))</f>
        <v>p</v>
      </c>
      <c r="AK92" t="str">
        <f>_xlfn.CONCAT(Table134566[[#This Row],[ID]:[c021]])</f>
        <v>{id:89,title: "Evenu shalom alejem", subtitle: "Melodía hebraica", category: "PRECATECUMENADO", moments: ["Antiguo Testamento"], url: "/cantos/resucito/e/evenushalomalejem.html/cantos/resucito/e/evenushalomalejem.html"},</v>
      </c>
      <c r="AL92" t="str">
        <f>UPPER(Table134566[[#This Row],[Titulo]])</f>
        <v>EVENU SHALOM ALEJEM</v>
      </c>
      <c r="AM92" t="str">
        <f>LOWER(SUBSTITUTE(Table134566[[#This Row],[CANTO]], " ", ""))</f>
        <v>evenushalomalejem</v>
      </c>
      <c r="AN92" t="str">
        <f>Table134566[[#This Row],[Subtitle5]]</f>
        <v>Melodía hebraica</v>
      </c>
      <c r="AP92" t="str">
        <f>Table1[[#Headers],[CANTO]]</f>
        <v>CANTO</v>
      </c>
      <c r="AQ92" t="str">
        <f>Table134566[[#This Row],[CANTO]]</f>
        <v>EVENU SHALOM ALEJEM</v>
      </c>
      <c r="AR92" t="str">
        <f>_xlfn.CONCAT(Table134566[[#This Row],[Category]:[Entrada]])</f>
        <v>category: "PRECATECUMENADO", moments: ["Antiguo Testamento</v>
      </c>
    </row>
    <row r="93" spans="1:44" x14ac:dyDescent="0.25">
      <c r="A93" t="str" cm="1">
        <f t="array" ref="A9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extiendomismanos</v>
      </c>
      <c r="B93">
        <v>74</v>
      </c>
      <c r="C93" t="s">
        <v>297</v>
      </c>
      <c r="D93">
        <v>90</v>
      </c>
      <c r="E93" t="s">
        <v>298</v>
      </c>
      <c r="F93" t="s">
        <v>299</v>
      </c>
      <c r="G93" t="s">
        <v>300</v>
      </c>
      <c r="H93" t="s">
        <v>489</v>
      </c>
      <c r="I93" t="s">
        <v>302</v>
      </c>
      <c r="J93" t="s">
        <v>303</v>
      </c>
      <c r="K93" t="s">
        <v>300</v>
      </c>
      <c r="L93" t="s">
        <v>196</v>
      </c>
      <c r="M93" t="s">
        <v>305</v>
      </c>
      <c r="N93" t="s">
        <v>306</v>
      </c>
      <c r="O93" t="s">
        <v>300</v>
      </c>
      <c r="P93" t="s">
        <v>1089</v>
      </c>
      <c r="Q93" t="s">
        <v>300</v>
      </c>
      <c r="R93" t="s">
        <v>307</v>
      </c>
      <c r="S93" t="s">
        <v>300</v>
      </c>
      <c r="T93" t="s">
        <v>321</v>
      </c>
      <c r="AE93" t="s">
        <v>310</v>
      </c>
      <c r="AF93" s="22" t="str" cm="1">
        <f t="array" ref="AF93">_xlfn.LET(
    _xlpm.texto_limpio, _xlfn.REDUCE(
        LOWER(Table134566[[#This Row],[Titulo]]),
        {"á";"é";"í";"ó";"ú";"ñ";",";" "},
        _xlfn.LAMBDA(_xlpm.acum,_xlpm.caracter, SUBSTITUTE(_xlpm.acum, _xlpm.caracter, CHOOSE(MATCH(_xlpm.caracter, {"á";"é";"í";"ó";"ú";"ñ";",";" "}, 0), "a","e","i","o","u","n","","")))
    ),
    _xlfn.CONCAT("/cantos/resucito/", AI93, "/", _xlpm.texto_limpio, ".html")
)</f>
        <v>/cantos/resucito/e/extiendomismanos.html</v>
      </c>
      <c r="AG93" s="22" t="str" cm="1">
        <f t="array" ref="AG93">_xlfn.LET(
    _xlpm.texto_limpio, _xlfn.REDUCE(
        LOWER(Table134566[[#This Row],[Titulo]]),
        {"á";"é";"í";"ó";"ú";"ñ";",";" "},
        _xlfn.LAMBDA(_xlpm.acum,_xlpm.caracter, SUBSTITUTE(_xlpm.acum, _xlpm.caracter, CHOOSE(MATCH(_xlpm.caracter, {"á";"é";"í";"ó";"ú";"ñ";",";" "}, 0), "a","e","i","o","u","n","","")))
    ),
    _xlfn.CONCAT("/cantos/resucito/", AI93, "/", _xlpm.texto_limpio, ".html")
)</f>
        <v>/cantos/resucito/e/extiendomismanos.html</v>
      </c>
      <c r="AH93" t="s">
        <v>311</v>
      </c>
      <c r="AI93" t="str">
        <f>LOWER(LEFT(Table134566[[#This Row],[Titulo]],1))</f>
        <v>e</v>
      </c>
      <c r="AJ93" t="str">
        <f>LOWER(LEFT(Table134566[[#This Row],[Categoria]],1))</f>
        <v>p</v>
      </c>
      <c r="AK93" t="str">
        <f>_xlfn.CONCAT(Table134566[[#This Row],[ID]:[c021]])</f>
        <v>{id:90,title: "Extiendo mis manos", subtitle: "Oda XXVII de Salomón", category: "PRECATECUMENADO", moments: ["Antiguo Testamento"], url: "/cantos/resucito/e/extiendomismanos.html/cantos/resucito/e/extiendomismanos.html"},</v>
      </c>
      <c r="AL93" t="str">
        <f>UPPER(Table134566[[#This Row],[Titulo]])</f>
        <v>EXTIENDO MIS MANOS</v>
      </c>
      <c r="AM93" t="str">
        <f>LOWER(SUBSTITUTE(Table134566[[#This Row],[CANTO]], " ", ""))</f>
        <v>extiendomismanos</v>
      </c>
      <c r="AN93" t="str">
        <f>Table134566[[#This Row],[Subtitle5]]</f>
        <v>Oda XXVII de Salomón</v>
      </c>
      <c r="AP93" t="str">
        <f>Table1[[#Headers],[CANTO]]</f>
        <v>CANTO</v>
      </c>
      <c r="AQ93" t="str">
        <f>Table134566[[#This Row],[CANTO]]</f>
        <v>EXTIENDO MIS MANOS</v>
      </c>
      <c r="AR93" t="str">
        <f>_xlfn.CONCAT(Table134566[[#This Row],[Category]:[Entrada]])</f>
        <v>category: "PRECATECUMENADO", moments: ["Antiguo Testamento</v>
      </c>
    </row>
    <row r="94" spans="1:44" x14ac:dyDescent="0.25">
      <c r="A94" t="str" cm="1">
        <f t="array" ref="A9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B94">
        <v>75</v>
      </c>
      <c r="C94" t="s">
        <v>297</v>
      </c>
      <c r="D94">
        <v>91</v>
      </c>
      <c r="E94" t="s">
        <v>298</v>
      </c>
      <c r="F94" t="s">
        <v>299</v>
      </c>
      <c r="G94" t="s">
        <v>300</v>
      </c>
      <c r="H94" t="s">
        <v>490</v>
      </c>
      <c r="I94" t="s">
        <v>302</v>
      </c>
      <c r="J94" t="s">
        <v>303</v>
      </c>
      <c r="K94" t="s">
        <v>300</v>
      </c>
      <c r="L94" t="s">
        <v>491</v>
      </c>
      <c r="M94" t="s">
        <v>305</v>
      </c>
      <c r="N94" t="s">
        <v>306</v>
      </c>
      <c r="O94" t="s">
        <v>300</v>
      </c>
      <c r="P94" t="s">
        <v>1089</v>
      </c>
      <c r="Q94" t="s">
        <v>300</v>
      </c>
      <c r="R94" t="s">
        <v>307</v>
      </c>
      <c r="S94" t="s">
        <v>300</v>
      </c>
      <c r="T94" t="s">
        <v>282</v>
      </c>
      <c r="AE94" t="s">
        <v>310</v>
      </c>
      <c r="AF94" s="22" t="str" cm="1">
        <f t="array" ref="AF94">_xlfn.LET(
    _xlpm.texto_limpio, _xlfn.REDUCE(
        LOWER(Table134566[[#This Row],[Titulo]]),
        {"á";"é";"í";"ó";"ú";"ñ";",";" "},
        _xlfn.LAMBDA(_xlpm.acum,_xlpm.caracter, SUBSTITUTE(_xlpm.acum, _xlpm.caracter, CHOOSE(MATCH(_xlpm.caracter, {"á";"é";"í";"ó";"ú";"ñ";",";" "}, 0), "a","e","i","o","u","n","","")))
    ),
    _xlfn.CONCAT("/cantos/resucito/", AI94, "/", _xlpm.texto_limpio, ".html")
)</f>
        <v>/cantos/resucito/e/exultadjustosenelsenor.html</v>
      </c>
      <c r="AG94" s="22" t="str" cm="1">
        <f t="array" ref="AG94">_xlfn.LET(
    _xlpm.texto_limpio, _xlfn.REDUCE(
        LOWER(Table134566[[#This Row],[Titulo]]),
        {"á";"é";"í";"ó";"ú";"ñ";",";" "},
        _xlfn.LAMBDA(_xlpm.acum,_xlpm.caracter, SUBSTITUTE(_xlpm.acum, _xlpm.caracter, CHOOSE(MATCH(_xlpm.caracter, {"á";"é";"í";"ó";"ú";"ñ";",";" "}, 0), "a","e","i","o","u","n","","")))
    ),
    _xlfn.CONCAT("/cantos/resucito/", AI94, "/", _xlpm.texto_limpio, ".html")
)</f>
        <v>/cantos/resucito/e/exultadjustosenelsenor.html</v>
      </c>
      <c r="AH94" t="s">
        <v>311</v>
      </c>
      <c r="AI94" t="str">
        <f>LOWER(LEFT(Table134566[[#This Row],[Titulo]],1))</f>
        <v>e</v>
      </c>
      <c r="AJ94" t="str">
        <f>LOWER(LEFT(Table134566[[#This Row],[Categoria]],1))</f>
        <v>p</v>
      </c>
      <c r="AK94" t="str">
        <f>_xlfn.CONCAT(Table134566[[#This Row],[ID]:[c021]])</f>
        <v>{id:91,title: "Exultad, justos, en el Señor", subtitle: "Sal 33 (32)", category: "PRECATECUMENADO", moments: ["Pascua"], url: "/cantos/resucito/e/exultadjustosenelsenor.html/cantos/resucito/e/exultadjustosenelsenor.html"},</v>
      </c>
      <c r="AL94" t="str">
        <f>UPPER(Table134566[[#This Row],[Titulo]])</f>
        <v>EXULTAD, JUSTOS, EN EL SEÑOR</v>
      </c>
      <c r="AM94" t="str">
        <f>LOWER(SUBSTITUTE(Table134566[[#This Row],[CANTO]], " ", ""))</f>
        <v>exultad,justos,enelseñor</v>
      </c>
      <c r="AN94" t="str">
        <f>Table134566[[#This Row],[Subtitle5]]</f>
        <v>Sal 33 (32)</v>
      </c>
      <c r="AP94" t="str">
        <f>Table1[[#Headers],[CANTO]]</f>
        <v>CANTO</v>
      </c>
      <c r="AQ94" t="str">
        <f>Table134566[[#This Row],[CANTO]]</f>
        <v>EXULTAD, JUSTOS, EN EL SEÑOR</v>
      </c>
      <c r="AR94" t="str">
        <f>_xlfn.CONCAT(Table134566[[#This Row],[Category]:[Entrada]])</f>
        <v>category: "PRECATECUMENADO", moments: ["Pascua</v>
      </c>
    </row>
    <row r="95" spans="1:44" x14ac:dyDescent="0.25">
      <c r="A95" t="str" cm="1">
        <f t="array" ref="A9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B95">
        <v>76</v>
      </c>
      <c r="C95" t="s">
        <v>297</v>
      </c>
      <c r="D95">
        <v>92</v>
      </c>
      <c r="E95" t="s">
        <v>298</v>
      </c>
      <c r="F95" t="s">
        <v>299</v>
      </c>
      <c r="G95" t="s">
        <v>300</v>
      </c>
      <c r="H95" t="s">
        <v>492</v>
      </c>
      <c r="I95" t="s">
        <v>302</v>
      </c>
      <c r="J95" t="s">
        <v>303</v>
      </c>
      <c r="K95" t="s">
        <v>300</v>
      </c>
      <c r="L95" t="s">
        <v>199</v>
      </c>
      <c r="M95" t="s">
        <v>305</v>
      </c>
      <c r="N95" t="s">
        <v>306</v>
      </c>
      <c r="O95" t="s">
        <v>300</v>
      </c>
      <c r="P95" t="s">
        <v>1089</v>
      </c>
      <c r="Q95" t="s">
        <v>300</v>
      </c>
      <c r="R95" t="s">
        <v>307</v>
      </c>
      <c r="S95" t="s">
        <v>300</v>
      </c>
      <c r="T95" t="s">
        <v>351</v>
      </c>
      <c r="U95" t="s">
        <v>308</v>
      </c>
      <c r="V95" t="s">
        <v>313</v>
      </c>
      <c r="W95" t="s">
        <v>308</v>
      </c>
      <c r="X95" t="s">
        <v>314</v>
      </c>
      <c r="Y95" t="s">
        <v>308</v>
      </c>
      <c r="Z95" t="s">
        <v>321</v>
      </c>
      <c r="AE95" t="s">
        <v>310</v>
      </c>
      <c r="AF95" s="22" t="str" cm="1">
        <f t="array" ref="AF95">_xlfn.LET(
    _xlpm.texto_limpio, _xlfn.REDUCE(
        LOWER(Table134566[[#This Row],[Titulo]]),
        {"á";"é";"í";"ó";"ú";"ñ";",";" "},
        _xlfn.LAMBDA(_xlpm.acum,_xlpm.caracter, SUBSTITUTE(_xlpm.acum, _xlpm.caracter, CHOOSE(MATCH(_xlpm.caracter, {"á";"é";"í";"ó";"ú";"ñ";",";" "}, 0), "a","e","i","o","u","n","","")))
    ),
    _xlfn.CONCAT("/cantos/resucito/", AI95, "/", _xlpm.texto_limpio, ".html")
)</f>
        <v>/cantos/resucito/f/felicidadparaelhombre.html</v>
      </c>
      <c r="AG95" s="22" t="str" cm="1">
        <f t="array" ref="AG95">_xlfn.LET(
    _xlpm.texto_limpio, _xlfn.REDUCE(
        LOWER(Table134566[[#This Row],[Titulo]]),
        {"á";"é";"í";"ó";"ú";"ñ";",";" "},
        _xlfn.LAMBDA(_xlpm.acum,_xlpm.caracter, SUBSTITUTE(_xlpm.acum, _xlpm.caracter, CHOOSE(MATCH(_xlpm.caracter, {"á";"é";"í";"ó";"ú";"ñ";",";" "}, 0), "a","e","i","o","u","n","","")))
    ),
    _xlfn.CONCAT("/cantos/resucito/", AI95, "/", _xlpm.texto_limpio, ".html")
)</f>
        <v>/cantos/resucito/f/felicidadparaelhombre.html</v>
      </c>
      <c r="AH95" t="s">
        <v>311</v>
      </c>
      <c r="AI95" t="str">
        <f>LOWER(LEFT(Table134566[[#This Row],[Titulo]],1))</f>
        <v>f</v>
      </c>
      <c r="AJ95" t="str">
        <f>LOWER(LEFT(Table134566[[#This Row],[Categoria]],1))</f>
        <v>p</v>
      </c>
      <c r="AK95" t="str">
        <f>_xlfn.CONCAT(Table134566[[#This Row],[ID]:[c021]])</f>
        <v>{id:92,title: "Felicidad para el hombre", subtitle: "Sal 128 (127)", category: "PRECATECUMENADO", moments: ["Paz", "Comunión", "Final", "Antiguo Testamento"], url: "/cantos/resucito/f/felicidadparaelhombre.html/cantos/resucito/f/felicidadparaelhombre.html"},</v>
      </c>
      <c r="AL95" t="str">
        <f>UPPER(Table134566[[#This Row],[Titulo]])</f>
        <v>FELICIDAD PARA EL HOMBRE</v>
      </c>
      <c r="AM95" t="str">
        <f>LOWER(SUBSTITUTE(Table134566[[#This Row],[CANTO]], " ", ""))</f>
        <v>felicidadparaelhombre</v>
      </c>
      <c r="AN95" t="str">
        <f>Table134566[[#This Row],[Subtitle5]]</f>
        <v>Sal 128 (127)</v>
      </c>
      <c r="AP95" t="str">
        <f>Table1[[#Headers],[CANTO]]</f>
        <v>CANTO</v>
      </c>
      <c r="AQ95" t="str">
        <f>Table134566[[#This Row],[CANTO]]</f>
        <v>FELICIDAD PARA EL HOMBRE</v>
      </c>
      <c r="AR95" t="str">
        <f>_xlfn.CONCAT(Table134566[[#This Row],[Category]:[Entrada]])</f>
        <v>category: "PRECATECUMENADO", moments: ["Paz", "Comunión", "Final", "Antiguo Testamento</v>
      </c>
    </row>
    <row r="96" spans="1:44" x14ac:dyDescent="0.25">
      <c r="A96" t="str" cm="1">
        <f t="array" ref="A9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B96">
        <v>188</v>
      </c>
      <c r="C96" t="s">
        <v>297</v>
      </c>
      <c r="D96">
        <v>93</v>
      </c>
      <c r="E96" t="s">
        <v>298</v>
      </c>
      <c r="F96" t="s">
        <v>299</v>
      </c>
      <c r="G96" t="s">
        <v>300</v>
      </c>
      <c r="H96" t="s">
        <v>493</v>
      </c>
      <c r="I96" t="s">
        <v>302</v>
      </c>
      <c r="J96" t="s">
        <v>303</v>
      </c>
      <c r="K96" t="s">
        <v>300</v>
      </c>
      <c r="L96" t="s">
        <v>494</v>
      </c>
      <c r="M96" t="s">
        <v>305</v>
      </c>
      <c r="N96" t="s">
        <v>306</v>
      </c>
      <c r="O96" t="s">
        <v>300</v>
      </c>
      <c r="P96" s="7" t="s">
        <v>1093</v>
      </c>
      <c r="Q96" t="s">
        <v>300</v>
      </c>
      <c r="R96" t="s">
        <v>307</v>
      </c>
      <c r="S96" t="s">
        <v>300</v>
      </c>
      <c r="T96" t="s">
        <v>292</v>
      </c>
      <c r="U96" t="s">
        <v>308</v>
      </c>
      <c r="V96" t="s">
        <v>321</v>
      </c>
      <c r="AE96" t="s">
        <v>310</v>
      </c>
      <c r="AF96" s="22" t="str" cm="1">
        <f t="array" ref="AF96">_xlfn.LET(
    _xlpm.texto_limpio, _xlfn.REDUCE(
        LOWER(Table134566[[#This Row],[Titulo]]),
        {"á";"é";"í";"ó";"ú";"ñ";",";" "},
        _xlfn.LAMBDA(_xlpm.acum,_xlpm.caracter, SUBSTITUTE(_xlpm.acum, _xlpm.caracter, CHOOSE(MATCH(_xlpm.caracter, {"á";"é";"í";"ó";"ú";"ñ";",";" "}, 0), "a","e","i","o","u","n","","")))
    ),
    _xlfn.CONCAT("/cantos/resucito/", AI96, "/", _xlpm.texto_limpio, ".html")
)</f>
        <v>/cantos/resucito/g/gloriaadiosenloaltodelcielo.html</v>
      </c>
      <c r="AG96" s="22" t="str" cm="1">
        <f t="array" ref="AG96">_xlfn.LET(
    _xlpm.texto_limpio, _xlfn.REDUCE(
        LOWER(Table134566[[#This Row],[Titulo]]),
        {"á";"é";"í";"ó";"ú";"ñ";",";" "},
        _xlfn.LAMBDA(_xlpm.acum,_xlpm.caracter, SUBSTITUTE(_xlpm.acum, _xlpm.caracter, CHOOSE(MATCH(_xlpm.caracter, {"á";"é";"í";"ó";"ú";"ñ";",";" "}, 0), "a","e","i","o","u","n","","")))
    ),
    _xlfn.CONCAT("/cantos/resucito/", AI96, "/", _xlpm.texto_limpio, ".html")
)</f>
        <v>/cantos/resucito/g/gloriaadiosenloaltodelcielo.html</v>
      </c>
      <c r="AH96" t="s">
        <v>311</v>
      </c>
      <c r="AI96" t="str">
        <f>LOWER(LEFT(Table134566[[#This Row],[Titulo]],1))</f>
        <v>g</v>
      </c>
      <c r="AJ96" t="str">
        <f>LOWER(LEFT(Table134566[[#This Row],[Categoria]],1))</f>
        <v>l</v>
      </c>
      <c r="AK96" t="str">
        <f>_xlfn.CONCAT(Table134566[[#This Row],[ID]:[c021]])</f>
        <v>{id:93,title: "Gloria a Dios en lo alto del cielo", subtitle: "Himno Litúrgico", category: "LITÚRGICOS", moments: ["Entrada", "Antiguo Testamento"], url: "/cantos/resucito/g/gloriaadiosenloaltodelcielo.html/cantos/resucito/g/gloriaadiosenloaltodelcielo.html"},</v>
      </c>
      <c r="AL96" t="str">
        <f>UPPER(Table134566[[#This Row],[Titulo]])</f>
        <v>GLORIA A DIOS EN LO ALTO DEL CIELO</v>
      </c>
      <c r="AM96" t="str">
        <f>LOWER(SUBSTITUTE(Table134566[[#This Row],[CANTO]], " ", ""))</f>
        <v>gloriaadiosenloaltodelcielo</v>
      </c>
      <c r="AN96" t="str">
        <f>Table134566[[#This Row],[Subtitle5]]</f>
        <v>Himno Litúrgico</v>
      </c>
      <c r="AP96" t="str">
        <f>Table1[[#Headers],[CANTO]]</f>
        <v>CANTO</v>
      </c>
      <c r="AQ96" t="str">
        <f>Table134566[[#This Row],[CANTO]]</f>
        <v>GLORIA A DIOS EN LO ALTO DEL CIELO</v>
      </c>
      <c r="AR96" t="str">
        <f>_xlfn.CONCAT(Table134566[[#This Row],[Category]:[Entrada]])</f>
        <v>category: "LITÚRGICOS", moments: ["Entrada", "Antiguo Testamento</v>
      </c>
    </row>
    <row r="97" spans="1:44" x14ac:dyDescent="0.25">
      <c r="A97" t="str" cm="1">
        <f t="array" ref="A9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graciasayahveh</v>
      </c>
      <c r="B97">
        <v>77</v>
      </c>
      <c r="C97" t="s">
        <v>297</v>
      </c>
      <c r="D97">
        <v>94</v>
      </c>
      <c r="E97" t="s">
        <v>298</v>
      </c>
      <c r="F97" t="s">
        <v>299</v>
      </c>
      <c r="G97" t="s">
        <v>300</v>
      </c>
      <c r="H97" t="s">
        <v>495</v>
      </c>
      <c r="I97" t="s">
        <v>302</v>
      </c>
      <c r="J97" t="s">
        <v>303</v>
      </c>
      <c r="K97" t="s">
        <v>300</v>
      </c>
      <c r="L97" t="s">
        <v>201</v>
      </c>
      <c r="M97" t="s">
        <v>305</v>
      </c>
      <c r="N97" t="s">
        <v>306</v>
      </c>
      <c r="O97" t="s">
        <v>300</v>
      </c>
      <c r="P97" t="s">
        <v>1089</v>
      </c>
      <c r="Q97" t="s">
        <v>300</v>
      </c>
      <c r="R97" t="s">
        <v>307</v>
      </c>
      <c r="S97" t="s">
        <v>300</v>
      </c>
      <c r="T97" t="s">
        <v>292</v>
      </c>
      <c r="AE97" t="s">
        <v>310</v>
      </c>
      <c r="AF97" s="22" t="str" cm="1">
        <f t="array" ref="AF97">_xlfn.LET(
    _xlpm.texto_limpio, _xlfn.REDUCE(
        LOWER(Table134566[[#This Row],[Titulo]]),
        {"á";"é";"í";"ó";"ú";"ñ";",";" "},
        _xlfn.LAMBDA(_xlpm.acum,_xlpm.caracter, SUBSTITUTE(_xlpm.acum, _xlpm.caracter, CHOOSE(MATCH(_xlpm.caracter, {"á";"é";"í";"ó";"ú";"ñ";",";" "}, 0), "a","e","i","o","u","n","","")))
    ),
    _xlfn.CONCAT("/cantos/resucito/", AI97, "/", _xlpm.texto_limpio, ".html")
)</f>
        <v>/cantos/resucito/g/graciasayahveh.html</v>
      </c>
      <c r="AG97" s="22" t="str" cm="1">
        <f t="array" ref="AG97">_xlfn.LET(
    _xlpm.texto_limpio, _xlfn.REDUCE(
        LOWER(Table134566[[#This Row],[Titulo]]),
        {"á";"é";"í";"ó";"ú";"ñ";",";" "},
        _xlfn.LAMBDA(_xlpm.acum,_xlpm.caracter, SUBSTITUTE(_xlpm.acum, _xlpm.caracter, CHOOSE(MATCH(_xlpm.caracter, {"á";"é";"í";"ó";"ú";"ñ";",";" "}, 0), "a","e","i","o","u","n","","")))
    ),
    _xlfn.CONCAT("/cantos/resucito/", AI97, "/", _xlpm.texto_limpio, ".html")
)</f>
        <v>/cantos/resucito/g/graciasayahveh.html</v>
      </c>
      <c r="AH97" t="s">
        <v>311</v>
      </c>
      <c r="AI97" t="str">
        <f>LOWER(LEFT(Table134566[[#This Row],[Titulo]],1))</f>
        <v>g</v>
      </c>
      <c r="AJ97" t="str">
        <f>LOWER(LEFT(Table134566[[#This Row],[Categoria]],1))</f>
        <v>p</v>
      </c>
      <c r="AK97" t="str">
        <f>_xlfn.CONCAT(Table134566[[#This Row],[ID]:[c021]])</f>
        <v>{id:94,title: "Gracias a Yahveh", subtitle: "Sal 136 (135) - Melodía hebraica", category: "PRECATECUMENADO", moments: ["Entrada"], url: "/cantos/resucito/g/graciasayahveh.html/cantos/resucito/g/graciasayahveh.html"},</v>
      </c>
      <c r="AL97" t="str">
        <f>UPPER(Table134566[[#This Row],[Titulo]])</f>
        <v>GRACIAS A YAHVEH</v>
      </c>
      <c r="AM97" t="str">
        <f>LOWER(SUBSTITUTE(Table134566[[#This Row],[CANTO]], " ", ""))</f>
        <v>graciasayahveh</v>
      </c>
      <c r="AN97" t="str">
        <f>Table134566[[#This Row],[Subtitle5]]</f>
        <v>Sal 136 (135) - Melodía hebraica</v>
      </c>
      <c r="AP97" t="str">
        <f>Table1[[#Headers],[CANTO]]</f>
        <v>CANTO</v>
      </c>
      <c r="AQ97" t="str">
        <f>Table134566[[#This Row],[CANTO]]</f>
        <v>GRACIAS A YAHVEH</v>
      </c>
      <c r="AR97" t="str">
        <f>_xlfn.CONCAT(Table134566[[#This Row],[Category]:[Entrada]])</f>
        <v>category: "PRECATECUMENADO", moments: ["Entrada</v>
      </c>
    </row>
    <row r="98" spans="1:44" x14ac:dyDescent="0.25">
      <c r="A98" t="str" cm="1">
        <f t="array" ref="A9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gritadjubilosos</v>
      </c>
      <c r="B98">
        <v>78</v>
      </c>
      <c r="C98" t="s">
        <v>297</v>
      </c>
      <c r="D98">
        <v>95</v>
      </c>
      <c r="E98" t="s">
        <v>298</v>
      </c>
      <c r="F98" t="s">
        <v>299</v>
      </c>
      <c r="G98" t="s">
        <v>300</v>
      </c>
      <c r="H98" t="s">
        <v>496</v>
      </c>
      <c r="I98" t="s">
        <v>302</v>
      </c>
      <c r="J98" t="s">
        <v>303</v>
      </c>
      <c r="K98" t="s">
        <v>300</v>
      </c>
      <c r="L98" t="s">
        <v>497</v>
      </c>
      <c r="M98" t="s">
        <v>305</v>
      </c>
      <c r="N98" t="s">
        <v>306</v>
      </c>
      <c r="O98" t="s">
        <v>300</v>
      </c>
      <c r="P98" t="s">
        <v>1089</v>
      </c>
      <c r="Q98" t="s">
        <v>300</v>
      </c>
      <c r="R98" t="s">
        <v>307</v>
      </c>
      <c r="S98" t="s">
        <v>300</v>
      </c>
      <c r="T98" t="s">
        <v>320</v>
      </c>
      <c r="U98" t="s">
        <v>308</v>
      </c>
      <c r="V98" t="s">
        <v>321</v>
      </c>
      <c r="AE98" t="s">
        <v>310</v>
      </c>
      <c r="AF98" s="22" t="str" cm="1">
        <f t="array" ref="AF98">_xlfn.LET(
    _xlpm.texto_limpio, _xlfn.REDUCE(
        LOWER(Table134566[[#This Row],[Titulo]]),
        {"á";"é";"í";"ó";"ú";"ñ";",";" "},
        _xlfn.LAMBDA(_xlpm.acum,_xlpm.caracter, SUBSTITUTE(_xlpm.acum, _xlpm.caracter, CHOOSE(MATCH(_xlpm.caracter, {"á";"é";"í";"ó";"ú";"ñ";",";" "}, 0), "a","e","i","o","u","n","","")))
    ),
    _xlfn.CONCAT("/cantos/resucito/", AI98, "/", _xlpm.texto_limpio, ".html")
)</f>
        <v>/cantos/resucito/g/gritadjubilosos.html</v>
      </c>
      <c r="AG98" s="22" t="str" cm="1">
        <f t="array" ref="AG98">_xlfn.LET(
    _xlpm.texto_limpio, _xlfn.REDUCE(
        LOWER(Table134566[[#This Row],[Titulo]]),
        {"á";"é";"í";"ó";"ú";"ñ";",";" "},
        _xlfn.LAMBDA(_xlpm.acum,_xlpm.caracter, SUBSTITUTE(_xlpm.acum, _xlpm.caracter, CHOOSE(MATCH(_xlpm.caracter, {"á";"é";"í";"ó";"ú";"ñ";",";" "}, 0), "a","e","i","o","u","n","","")))
    ),
    _xlfn.CONCAT("/cantos/resucito/", AI98, "/", _xlpm.texto_limpio, ".html")
)</f>
        <v>/cantos/resucito/g/gritadjubilosos.html</v>
      </c>
      <c r="AH98" t="s">
        <v>311</v>
      </c>
      <c r="AI98" t="str">
        <f>LOWER(LEFT(Table134566[[#This Row],[Titulo]],1))</f>
        <v>g</v>
      </c>
      <c r="AJ98" t="str">
        <f>LOWER(LEFT(Table134566[[#This Row],[Categoria]],1))</f>
        <v>p</v>
      </c>
      <c r="AK98" t="str">
        <f>_xlfn.CONCAT(Table134566[[#This Row],[ID]:[c021]])</f>
        <v>{id:95,title: "Gritad jubilosos", subtitle: "Isaías 12,1ss", category: "PRECATECUMENADO", moments: ["Cuaresma", "Antiguo Testamento"], url: "/cantos/resucito/g/gritadjubilosos.html/cantos/resucito/g/gritadjubilosos.html"},</v>
      </c>
      <c r="AL98" t="str">
        <f>UPPER(Table134566[[#This Row],[Titulo]])</f>
        <v>GRITAD JUBILOSOS</v>
      </c>
      <c r="AM98" t="str">
        <f>LOWER(SUBSTITUTE(Table134566[[#This Row],[CANTO]], " ", ""))</f>
        <v>gritadjubilosos</v>
      </c>
      <c r="AN98" t="str">
        <f>Table134566[[#This Row],[Subtitle5]]</f>
        <v>Isaías 12,1ss</v>
      </c>
      <c r="AP98" t="str">
        <f>Table1[[#Headers],[CANTO]]</f>
        <v>CANTO</v>
      </c>
      <c r="AQ98" t="str">
        <f>Table134566[[#This Row],[CANTO]]</f>
        <v>GRITAD JUBILOSOS</v>
      </c>
      <c r="AR98" t="str">
        <f>_xlfn.CONCAT(Table134566[[#This Row],[Category]:[Entrada]])</f>
        <v>category: "PRECATECUMENADO", moments: ["Cuaresma", "Antiguo Testamento</v>
      </c>
    </row>
    <row r="99" spans="1:44" x14ac:dyDescent="0.25">
      <c r="A99" t="str" cm="1">
        <f t="array" ref="A9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B99">
        <v>79</v>
      </c>
      <c r="C99" t="s">
        <v>297</v>
      </c>
      <c r="D99">
        <v>96</v>
      </c>
      <c r="E99" t="s">
        <v>298</v>
      </c>
      <c r="F99" t="s">
        <v>299</v>
      </c>
      <c r="G99" t="s">
        <v>300</v>
      </c>
      <c r="H99" t="s">
        <v>498</v>
      </c>
      <c r="I99" t="s">
        <v>302</v>
      </c>
      <c r="J99" t="s">
        <v>303</v>
      </c>
      <c r="K99" t="s">
        <v>300</v>
      </c>
      <c r="L99" t="s">
        <v>499</v>
      </c>
      <c r="M99" t="s">
        <v>305</v>
      </c>
      <c r="N99" t="s">
        <v>306</v>
      </c>
      <c r="O99" t="s">
        <v>300</v>
      </c>
      <c r="P99" t="s">
        <v>1089</v>
      </c>
      <c r="Q99" t="s">
        <v>300</v>
      </c>
      <c r="R99" t="s">
        <v>307</v>
      </c>
      <c r="S99" t="s">
        <v>300</v>
      </c>
      <c r="T99" t="s">
        <v>2210</v>
      </c>
      <c r="U99" t="s">
        <v>308</v>
      </c>
      <c r="V99" t="s">
        <v>321</v>
      </c>
      <c r="AE99" t="s">
        <v>310</v>
      </c>
      <c r="AF99" s="22" t="str" cm="1">
        <f t="array" ref="AF99">_xlfn.LET(
    _xlpm.texto_limpio, _xlfn.REDUCE(
        LOWER(Table134566[[#This Row],[Titulo]]),
        {"á";"é";"í";"ó";"ú";"ñ";",";" "},
        _xlfn.LAMBDA(_xlpm.acum,_xlpm.caracter, SUBSTITUTE(_xlpm.acum, _xlpm.caracter, CHOOSE(MATCH(_xlpm.caracter, {"á";"é";"í";"ó";"ú";"ñ";",";" "}, 0), "a","e","i","o","u","n","","")))
    ),
    _xlfn.CONCAT("/cantos/resucito/", AI99, "/", _xlpm.texto_limpio, ".html")
)</f>
        <v>/cantos/resucito/h/haciatimoradasanta.html</v>
      </c>
      <c r="AG99" s="22" t="str" cm="1">
        <f t="array" ref="AG99">_xlfn.LET(
    _xlpm.texto_limpio, _xlfn.REDUCE(
        LOWER(Table134566[[#This Row],[Titulo]]),
        {"á";"é";"í";"ó";"ú";"ñ";",";" "},
        _xlfn.LAMBDA(_xlpm.acum,_xlpm.caracter, SUBSTITUTE(_xlpm.acum, _xlpm.caracter, CHOOSE(MATCH(_xlpm.caracter, {"á";"é";"í";"ó";"ú";"ñ";",";" "}, 0), "a","e","i","o","u","n","","")))
    ),
    _xlfn.CONCAT("/cantos/resucito/", AI99, "/", _xlpm.texto_limpio, ".html")
)</f>
        <v>/cantos/resucito/h/haciatimoradasanta.html</v>
      </c>
      <c r="AH99" t="s">
        <v>311</v>
      </c>
      <c r="AI99" t="str">
        <f>LOWER(LEFT(Table134566[[#This Row],[Titulo]],1))</f>
        <v>h</v>
      </c>
      <c r="AJ99" t="str">
        <f>LOWER(LEFT(Table134566[[#This Row],[Categoria]],1))</f>
        <v>p</v>
      </c>
      <c r="AK99" t="str">
        <f>_xlfn.CONCAT(Table134566[[#This Row],[ID]:[c021]])</f>
        <v>{id:96,title: "Hacia ti, morada santa", subtitle: "Himno procesional eucarístico (Kiko Argüello)", category: "PRECATECUMENADO", moments: ["Fracción del pan", "Antiguo Testamento"], url: "/cantos/resucito/h/haciatimoradasanta.html/cantos/resucito/h/haciatimoradasanta.html"},</v>
      </c>
      <c r="AL99" t="str">
        <f>UPPER(Table134566[[#This Row],[Titulo]])</f>
        <v>HACIA TI, MORADA SANTA</v>
      </c>
      <c r="AM99" t="str">
        <f>LOWER(SUBSTITUTE(Table134566[[#This Row],[CANTO]], " ", ""))</f>
        <v>haciati,moradasanta</v>
      </c>
      <c r="AN99" t="str">
        <f>Table134566[[#This Row],[Subtitle5]]</f>
        <v>Himno procesional eucarístico (Kiko Argüello)</v>
      </c>
      <c r="AP99" t="str">
        <f>Table1[[#Headers],[CANTO]]</f>
        <v>CANTO</v>
      </c>
      <c r="AQ99" t="str">
        <f>Table134566[[#This Row],[CANTO]]</f>
        <v>HACIA TI, MORADA SANTA</v>
      </c>
      <c r="AR99" t="str">
        <f>_xlfn.CONCAT(Table134566[[#This Row],[Category]:[Entrada]])</f>
        <v>category: "PRECATECUMENADO", moments: ["Fracción del pan", "Antiguo Testamento</v>
      </c>
    </row>
    <row r="100" spans="1:44" x14ac:dyDescent="0.25">
      <c r="A100" t="str" cm="1">
        <f t="array" ref="A10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hastacuando</v>
      </c>
      <c r="B100">
        <v>80</v>
      </c>
      <c r="C100" t="s">
        <v>297</v>
      </c>
      <c r="D100">
        <v>97</v>
      </c>
      <c r="E100" t="s">
        <v>298</v>
      </c>
      <c r="F100" t="s">
        <v>299</v>
      </c>
      <c r="G100" t="s">
        <v>300</v>
      </c>
      <c r="H100" t="s">
        <v>500</v>
      </c>
      <c r="I100" t="s">
        <v>302</v>
      </c>
      <c r="J100" t="s">
        <v>303</v>
      </c>
      <c r="K100" t="s">
        <v>300</v>
      </c>
      <c r="L100" t="s">
        <v>205</v>
      </c>
      <c r="M100" t="s">
        <v>305</v>
      </c>
      <c r="N100" t="s">
        <v>306</v>
      </c>
      <c r="O100" t="s">
        <v>300</v>
      </c>
      <c r="P100" t="s">
        <v>1089</v>
      </c>
      <c r="Q100" t="s">
        <v>300</v>
      </c>
      <c r="R100" t="s">
        <v>307</v>
      </c>
      <c r="S100" t="s">
        <v>300</v>
      </c>
      <c r="T100" t="s">
        <v>320</v>
      </c>
      <c r="U100" t="s">
        <v>308</v>
      </c>
      <c r="V100" t="s">
        <v>282</v>
      </c>
      <c r="W100" t="s">
        <v>308</v>
      </c>
      <c r="X100" t="s">
        <v>309</v>
      </c>
      <c r="AE100" t="s">
        <v>310</v>
      </c>
      <c r="AF100" s="22" t="str" cm="1">
        <f t="array" ref="AF100">_xlfn.LET(
    _xlpm.texto_limpio, _xlfn.REDUCE(
        LOWER(Table134566[[#This Row],[Titulo]]),
        {"á";"é";"í";"ó";"ú";"ñ";",";" "},
        _xlfn.LAMBDA(_xlpm.acum,_xlpm.caracter, SUBSTITUTE(_xlpm.acum, _xlpm.caracter, CHOOSE(MATCH(_xlpm.caracter, {"á";"é";"í";"ó";"ú";"ñ";",";" "}, 0), "a","e","i","o","u","n","","")))
    ),
    _xlfn.CONCAT("/cantos/resucito/", AI100, "/", _xlpm.texto_limpio, ".html")
)</f>
        <v>/cantos/resucito/h/hastacuando.html</v>
      </c>
      <c r="AG100" s="22" t="str" cm="1">
        <f t="array" ref="AG100">_xlfn.LET(
    _xlpm.texto_limpio, _xlfn.REDUCE(
        LOWER(Table134566[[#This Row],[Titulo]]),
        {"á";"é";"í";"ó";"ú";"ñ";",";" "},
        _xlfn.LAMBDA(_xlpm.acum,_xlpm.caracter, SUBSTITUTE(_xlpm.acum, _xlpm.caracter, CHOOSE(MATCH(_xlpm.caracter, {"á";"é";"í";"ó";"ú";"ñ";",";" "}, 0), "a","e","i","o","u","n","","")))
    ),
    _xlfn.CONCAT("/cantos/resucito/", AI100, "/", _xlpm.texto_limpio, ".html")
)</f>
        <v>/cantos/resucito/h/hastacuando.html</v>
      </c>
      <c r="AH100" t="s">
        <v>311</v>
      </c>
      <c r="AI100" t="str">
        <f>LOWER(LEFT(Table134566[[#This Row],[Titulo]],1))</f>
        <v>h</v>
      </c>
      <c r="AJ100" t="str">
        <f>LOWER(LEFT(Table134566[[#This Row],[Categoria]],1))</f>
        <v>p</v>
      </c>
      <c r="AK100" t="str">
        <f>_xlfn.CONCAT(Table134566[[#This Row],[ID]:[c021]])</f>
        <v>{id:97,title: "Hasta cuándo", subtitle: "Sal 13 (12)", category: "PRECATECUMENADO", moments: ["Cuaresma", "Pascua", "Laudes/Visperas"], url: "/cantos/resucito/h/hastacuando.html/cantos/resucito/h/hastacuando.html"},</v>
      </c>
      <c r="AL100" t="str">
        <f>UPPER(Table134566[[#This Row],[Titulo]])</f>
        <v>HASTA CUÁNDO</v>
      </c>
      <c r="AM100" t="str">
        <f>LOWER(SUBSTITUTE(Table134566[[#This Row],[CANTO]], " ", ""))</f>
        <v>hastacuándo</v>
      </c>
      <c r="AN100" t="str">
        <f>Table134566[[#This Row],[Subtitle5]]</f>
        <v>Sal 13 (12)</v>
      </c>
      <c r="AP100" t="str">
        <f>Table1[[#Headers],[CANTO]]</f>
        <v>CANTO</v>
      </c>
      <c r="AQ100" t="str">
        <f>Table134566[[#This Row],[CANTO]]</f>
        <v>HASTA CUÁNDO</v>
      </c>
      <c r="AR100" t="str">
        <f>_xlfn.CONCAT(Table134566[[#This Row],[Category]:[Entrada]])</f>
        <v>category: "PRECATECUMENADO", moments: ["Cuaresma", "Pascua", "Laudes/Visperas</v>
      </c>
    </row>
    <row r="101" spans="1:44" x14ac:dyDescent="0.25">
      <c r="A101" t="str" cm="1">
        <f t="array" ref="A10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heaquimisiervo</v>
      </c>
      <c r="B101">
        <v>81</v>
      </c>
      <c r="C101" t="s">
        <v>297</v>
      </c>
      <c r="D101">
        <v>98</v>
      </c>
      <c r="E101" t="s">
        <v>298</v>
      </c>
      <c r="F101" t="s">
        <v>299</v>
      </c>
      <c r="G101" t="s">
        <v>300</v>
      </c>
      <c r="H101" t="s">
        <v>501</v>
      </c>
      <c r="I101" t="s">
        <v>302</v>
      </c>
      <c r="J101" t="s">
        <v>303</v>
      </c>
      <c r="K101" t="s">
        <v>300</v>
      </c>
      <c r="L101" t="s">
        <v>502</v>
      </c>
      <c r="M101" t="s">
        <v>305</v>
      </c>
      <c r="N101" t="s">
        <v>306</v>
      </c>
      <c r="O101" t="s">
        <v>300</v>
      </c>
      <c r="P101" t="s">
        <v>1089</v>
      </c>
      <c r="Q101" t="s">
        <v>300</v>
      </c>
      <c r="R101" t="s">
        <v>307</v>
      </c>
      <c r="S101" t="s">
        <v>300</v>
      </c>
      <c r="T101" t="s">
        <v>344</v>
      </c>
      <c r="U101" t="s">
        <v>308</v>
      </c>
      <c r="V101" t="s">
        <v>315</v>
      </c>
      <c r="AE101" t="s">
        <v>310</v>
      </c>
      <c r="AF101" s="22" t="str" cm="1">
        <f t="array" ref="AF101">_xlfn.LET(
    _xlpm.texto_limpio, _xlfn.REDUCE(
        LOWER(Table134566[[#This Row],[Titulo]]),
        {"á";"é";"í";"ó";"ú";"ñ";",";" "},
        _xlfn.LAMBDA(_xlpm.acum,_xlpm.caracter, SUBSTITUTE(_xlpm.acum, _xlpm.caracter, CHOOSE(MATCH(_xlpm.caracter, {"á";"é";"í";"ó";"ú";"ñ";",";" "}, 0), "a","e","i","o","u","n","","")))
    ),
    _xlfn.CONCAT("/cantos/resucito/", AI101, "/", _xlpm.texto_limpio, ".html")
)</f>
        <v>/cantos/resucito/h/heaquimisiervo.html</v>
      </c>
      <c r="AG101" s="22" t="str" cm="1">
        <f t="array" ref="AG101">_xlfn.LET(
    _xlpm.texto_limpio, _xlfn.REDUCE(
        LOWER(Table134566[[#This Row],[Titulo]]),
        {"á";"é";"í";"ó";"ú";"ñ";",";" "},
        _xlfn.LAMBDA(_xlpm.acum,_xlpm.caracter, SUBSTITUTE(_xlpm.acum, _xlpm.caracter, CHOOSE(MATCH(_xlpm.caracter, {"á";"é";"í";"ó";"ú";"ñ";",";" "}, 0), "a","e","i","o","u","n","","")))
    ),
    _xlfn.CONCAT("/cantos/resucito/", AI101, "/", _xlpm.texto_limpio, ".html")
)</f>
        <v>/cantos/resucito/h/heaquimisiervo.html</v>
      </c>
      <c r="AH101" t="s">
        <v>311</v>
      </c>
      <c r="AI101" t="str">
        <f>LOWER(LEFT(Table134566[[#This Row],[Titulo]],1))</f>
        <v>h</v>
      </c>
      <c r="AJ101" t="str">
        <f>LOWER(LEFT(Table134566[[#This Row],[Categoria]],1))</f>
        <v>p</v>
      </c>
      <c r="AK101" t="str">
        <f>_xlfn.CONCAT(Table134566[[#This Row],[ID]:[c021]])</f>
        <v>{id:98,title: "He aquí mi siervo", subtitle: "Isaías 42,1-4; Mateo 12,18-21 - Primer canto de Siervo de Yahveh", category: "PRECATECUMENADO", moments: ["Adviento", "Nuevo Testamento"], url: "/cantos/resucito/h/heaquimisiervo.html/cantos/resucito/h/heaquimisiervo.html"},</v>
      </c>
      <c r="AL101" t="str">
        <f>UPPER(Table134566[[#This Row],[Titulo]])</f>
        <v>HE AQUÍ MI SIERVO</v>
      </c>
      <c r="AM101" t="str">
        <f>LOWER(SUBSTITUTE(Table134566[[#This Row],[CANTO]], " ", ""))</f>
        <v>heaquímisiervo</v>
      </c>
      <c r="AN101" t="str">
        <f>Table134566[[#This Row],[Subtitle5]]</f>
        <v>Isaías 42,1-4; Mateo 12,18-21 - Primer canto de Siervo de Yahveh</v>
      </c>
      <c r="AP101" t="str">
        <f>Table1[[#Headers],[CANTO]]</f>
        <v>CANTO</v>
      </c>
      <c r="AQ101" t="str">
        <f>Table134566[[#This Row],[CANTO]]</f>
        <v>HE AQUÍ MI SIERVO</v>
      </c>
      <c r="AR101" t="str">
        <f>_xlfn.CONCAT(Table134566[[#This Row],[Category]:[Entrada]])</f>
        <v>category: "PRECATECUMENADO", moments: ["Adviento", "Nuevo Testamento</v>
      </c>
    </row>
    <row r="102" spans="1:44" x14ac:dyDescent="0.25">
      <c r="A102" t="str" cm="1">
        <f t="array" ref="A10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B102">
        <v>226</v>
      </c>
      <c r="C102" t="s">
        <v>297</v>
      </c>
      <c r="D102">
        <v>99</v>
      </c>
      <c r="E102" t="s">
        <v>298</v>
      </c>
      <c r="F102" t="s">
        <v>299</v>
      </c>
      <c r="G102" t="s">
        <v>300</v>
      </c>
      <c r="H102" t="s">
        <v>503</v>
      </c>
      <c r="I102" t="s">
        <v>302</v>
      </c>
      <c r="J102" t="s">
        <v>303</v>
      </c>
      <c r="K102" t="s">
        <v>300</v>
      </c>
      <c r="L102" t="s">
        <v>504</v>
      </c>
      <c r="M102" t="s">
        <v>305</v>
      </c>
      <c r="N102" t="s">
        <v>306</v>
      </c>
      <c r="O102" t="s">
        <v>300</v>
      </c>
      <c r="P102" s="8" t="s">
        <v>1091</v>
      </c>
      <c r="Q102" t="s">
        <v>300</v>
      </c>
      <c r="R102" t="s">
        <v>307</v>
      </c>
      <c r="S102" t="s">
        <v>300</v>
      </c>
      <c r="T102" t="s">
        <v>344</v>
      </c>
      <c r="U102" t="s">
        <v>308</v>
      </c>
      <c r="V102" t="s">
        <v>320</v>
      </c>
      <c r="W102" t="s">
        <v>308</v>
      </c>
      <c r="X102" t="s">
        <v>321</v>
      </c>
      <c r="AE102" t="s">
        <v>310</v>
      </c>
      <c r="AF102" s="22" t="str" cm="1">
        <f t="array" ref="AF102">_xlfn.LET(
    _xlpm.texto_limpio, _xlfn.REDUCE(
        LOWER(Table134566[[#This Row],[Titulo]]),
        {"á";"é";"í";"ó";"ú";"ñ";",";" "},
        _xlfn.LAMBDA(_xlpm.acum,_xlpm.caracter, SUBSTITUTE(_xlpm.acum, _xlpm.caracter, CHOOSE(MATCH(_xlpm.caracter, {"á";"é";"í";"ó";"ú";"ñ";",";" "}, 0), "a","e","i","o","u","n","","")))
    ),
    _xlfn.CONCAT("/cantos/resucito/", AI102, "/", _xlpm.texto_limpio, ".html")
)</f>
        <v>/cantos/resucito/h/heaquiquenuestroespejoeselsenor.html</v>
      </c>
      <c r="AG102" s="22" t="str" cm="1">
        <f t="array" ref="AG102">_xlfn.LET(
    _xlpm.texto_limpio, _xlfn.REDUCE(
        LOWER(Table134566[[#This Row],[Titulo]]),
        {"á";"é";"í";"ó";"ú";"ñ";",";" "},
        _xlfn.LAMBDA(_xlpm.acum,_xlpm.caracter, SUBSTITUTE(_xlpm.acum, _xlpm.caracter, CHOOSE(MATCH(_xlpm.caracter, {"á";"é";"í";"ó";"ú";"ñ";",";" "}, 0), "a","e","i","o","u","n","","")))
    ),
    _xlfn.CONCAT("/cantos/resucito/", AI102, "/", _xlpm.texto_limpio, ".html")
)</f>
        <v>/cantos/resucito/h/heaquiquenuestroespejoeselsenor.html</v>
      </c>
      <c r="AH102" t="s">
        <v>311</v>
      </c>
      <c r="AI102" t="str">
        <f>LOWER(LEFT(Table134566[[#This Row],[Titulo]],1))</f>
        <v>h</v>
      </c>
      <c r="AJ102" t="str">
        <f>LOWER(LEFT(Table134566[[#This Row],[Categoria]],1))</f>
        <v>c</v>
      </c>
      <c r="AK102" t="str">
        <f>_xlfn.CONCAT(Table134566[[#This Row],[ID]:[c021]])</f>
        <v>{id:99,title: "He aquí que nuestro espejo es el Señor", subtitle: "Oda XIII de Salomón", category: "CATECUMENADO", moments: ["Adviento", "Cuaresma", "Antiguo Testamento"], url: "/cantos/resucito/h/heaquiquenuestroespejoeselsenor.html/cantos/resucito/h/heaquiquenuestroespejoeselsenor.html"},</v>
      </c>
      <c r="AL102" t="str">
        <f>UPPER(Table134566[[#This Row],[Titulo]])</f>
        <v>HE AQUÍ QUE NUESTRO ESPEJO ES EL SEÑOR</v>
      </c>
      <c r="AM102" t="str">
        <f>LOWER(SUBSTITUTE(Table134566[[#This Row],[CANTO]], " ", ""))</f>
        <v>heaquíquenuestroespejoeselseñor</v>
      </c>
      <c r="AN102" t="str">
        <f>Table134566[[#This Row],[Subtitle5]]</f>
        <v>Oda XIII de Salomón</v>
      </c>
      <c r="AP102" t="str">
        <f>Table1[[#Headers],[CANTO]]</f>
        <v>CANTO</v>
      </c>
      <c r="AQ102" t="str">
        <f>Table134566[[#This Row],[CANTO]]</f>
        <v>HE AQUÍ QUE NUESTRO ESPEJO ES EL SEÑOR</v>
      </c>
      <c r="AR102" t="str">
        <f>_xlfn.CONCAT(Table134566[[#This Row],[Category]:[Entrada]])</f>
        <v>category: "CATECUMENADO", moments: ["Adviento", "Cuaresma", "Antiguo Testamento</v>
      </c>
    </row>
    <row r="103" spans="1:44" x14ac:dyDescent="0.25">
      <c r="A103" t="str" cm="1">
        <f t="array" ref="A10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B103">
        <v>82</v>
      </c>
      <c r="C103" t="s">
        <v>297</v>
      </c>
      <c r="D103">
        <v>100</v>
      </c>
      <c r="E103" t="s">
        <v>298</v>
      </c>
      <c r="F103" t="s">
        <v>299</v>
      </c>
      <c r="G103" t="s">
        <v>300</v>
      </c>
      <c r="H103" t="s">
        <v>505</v>
      </c>
      <c r="I103" t="s">
        <v>302</v>
      </c>
      <c r="J103" t="s">
        <v>303</v>
      </c>
      <c r="K103" t="s">
        <v>300</v>
      </c>
      <c r="L103" t="s">
        <v>506</v>
      </c>
      <c r="M103" t="s">
        <v>305</v>
      </c>
      <c r="N103" t="s">
        <v>306</v>
      </c>
      <c r="O103" t="s">
        <v>300</v>
      </c>
      <c r="P103" t="s">
        <v>1089</v>
      </c>
      <c r="Q103" t="s">
        <v>300</v>
      </c>
      <c r="R103" t="s">
        <v>307</v>
      </c>
      <c r="S103" t="s">
        <v>300</v>
      </c>
      <c r="T103" t="s">
        <v>282</v>
      </c>
      <c r="U103" t="s">
        <v>308</v>
      </c>
      <c r="V103" t="s">
        <v>313</v>
      </c>
      <c r="W103" t="s">
        <v>308</v>
      </c>
      <c r="X103" t="s">
        <v>321</v>
      </c>
      <c r="AE103" t="s">
        <v>310</v>
      </c>
      <c r="AF103" s="22" t="str" cm="1">
        <f t="array" ref="AF103">_xlfn.LET(
    _xlpm.texto_limpio, _xlfn.REDUCE(
        LOWER(Table134566[[#This Row],[Titulo]]),
        {"á";"é";"í";"ó";"ú";"ñ";",";" "},
        _xlfn.LAMBDA(_xlpm.acum,_xlpm.caracter, SUBSTITUTE(_xlpm.acum, _xlpm.caracter, CHOOSE(MATCH(_xlpm.caracter, {"á";"é";"í";"ó";"ú";"ñ";",";" "}, 0), "a","e","i","o","u","n","","")))
    ),
    _xlfn.CONCAT("/cantos/resucito/", AI103, "/", _xlpm.texto_limpio, ".html")
)</f>
        <v>/cantos/resucito/h/heaquiquevengopresto.html</v>
      </c>
      <c r="AG103" s="22" t="str" cm="1">
        <f t="array" ref="AG103">_xlfn.LET(
    _xlpm.texto_limpio, _xlfn.REDUCE(
        LOWER(Table134566[[#This Row],[Titulo]]),
        {"á";"é";"í";"ó";"ú";"ñ";",";" "},
        _xlfn.LAMBDA(_xlpm.acum,_xlpm.caracter, SUBSTITUTE(_xlpm.acum, _xlpm.caracter, CHOOSE(MATCH(_xlpm.caracter, {"á";"é";"í";"ó";"ú";"ñ";",";" "}, 0), "a","e","i","o","u","n","","")))
    ),
    _xlfn.CONCAT("/cantos/resucito/", AI103, "/", _xlpm.texto_limpio, ".html")
)</f>
        <v>/cantos/resucito/h/heaquiquevengopresto.html</v>
      </c>
      <c r="AH103" t="s">
        <v>311</v>
      </c>
      <c r="AI103" t="str">
        <f>LOWER(LEFT(Table134566[[#This Row],[Titulo]],1))</f>
        <v>h</v>
      </c>
      <c r="AJ103" t="str">
        <f>LOWER(LEFT(Table134566[[#This Row],[Categoria]],1))</f>
        <v>p</v>
      </c>
      <c r="AK103" t="str">
        <f>_xlfn.CONCAT(Table134566[[#This Row],[ID]:[c021]])</f>
        <v>{id:100,title: "He aquí que vengo presto", subtitle: "Apocalipsis 22,12-16", category: "PRECATECUMENADO", moments: ["Pascua", "Comunión", "Antiguo Testamento"], url: "/cantos/resucito/h/heaquiquevengopresto.html/cantos/resucito/h/heaquiquevengopresto.html"},</v>
      </c>
      <c r="AL103" t="str">
        <f>UPPER(Table134566[[#This Row],[Titulo]])</f>
        <v>HE AQUÍ QUE VENGO PRESTO</v>
      </c>
      <c r="AM103" t="str">
        <f>LOWER(SUBSTITUTE(Table134566[[#This Row],[CANTO]], " ", ""))</f>
        <v>heaquíquevengopresto</v>
      </c>
      <c r="AN103" t="str">
        <f>Table134566[[#This Row],[Subtitle5]]</f>
        <v>Apocalipsis 22,12-16</v>
      </c>
      <c r="AP103" t="str">
        <f>Table1[[#Headers],[CANTO]]</f>
        <v>CANTO</v>
      </c>
      <c r="AQ103" t="str">
        <f>Table134566[[#This Row],[CANTO]]</f>
        <v>HE AQUÍ QUE VENGO PRESTO</v>
      </c>
      <c r="AR103" t="str">
        <f>_xlfn.CONCAT(Table134566[[#This Row],[Category]:[Entrada]])</f>
        <v>category: "PRECATECUMENADO", moments: ["Pascua", "Comunión", "Antiguo Testamento</v>
      </c>
    </row>
    <row r="104" spans="1:44" x14ac:dyDescent="0.25">
      <c r="A104" t="str" cm="1">
        <f t="array" ref="A10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B104">
        <v>83</v>
      </c>
      <c r="C104" t="s">
        <v>297</v>
      </c>
      <c r="D104">
        <v>101</v>
      </c>
      <c r="E104" t="s">
        <v>298</v>
      </c>
      <c r="F104" t="s">
        <v>299</v>
      </c>
      <c r="G104" t="s">
        <v>300</v>
      </c>
      <c r="H104" t="s">
        <v>507</v>
      </c>
      <c r="I104" t="s">
        <v>302</v>
      </c>
      <c r="J104" t="s">
        <v>303</v>
      </c>
      <c r="K104" t="s">
        <v>300</v>
      </c>
      <c r="L104" t="s">
        <v>508</v>
      </c>
      <c r="M104" t="s">
        <v>305</v>
      </c>
      <c r="N104" t="s">
        <v>306</v>
      </c>
      <c r="O104" t="s">
        <v>300</v>
      </c>
      <c r="P104" t="s">
        <v>1089</v>
      </c>
      <c r="Q104" t="s">
        <v>300</v>
      </c>
      <c r="R104" t="s">
        <v>307</v>
      </c>
      <c r="S104" t="s">
        <v>300</v>
      </c>
      <c r="T104" t="s">
        <v>320</v>
      </c>
      <c r="U104" t="s">
        <v>308</v>
      </c>
      <c r="V104" t="s">
        <v>315</v>
      </c>
      <c r="AE104" t="s">
        <v>310</v>
      </c>
      <c r="AF104" s="22" t="str" cm="1">
        <f t="array" ref="AF104">_xlfn.LET(
    _xlpm.texto_limpio, _xlfn.REDUCE(
        LOWER(Table134566[[#This Row],[Titulo]]),
        {"á";"é";"í";"ó";"ú";"ñ";",";" "},
        _xlfn.LAMBDA(_xlpm.acum,_xlpm.caracter, SUBSTITUTE(_xlpm.acum, _xlpm.caracter, CHOOSE(MATCH(_xlpm.caracter, {"á";"é";"í";"ó";"ú";"ñ";",";" "}, 0), "a","e","i","o","u","n","","")))
    ),
    _xlfn.CONCAT("/cantos/resucito/", AI104, "/", _xlpm.texto_limpio, ".html")
)</f>
        <v>/cantos/resucito/h/heesperadoenelsenor.html</v>
      </c>
      <c r="AG104" s="22" t="str" cm="1">
        <f t="array" ref="AG104">_xlfn.LET(
    _xlpm.texto_limpio, _xlfn.REDUCE(
        LOWER(Table134566[[#This Row],[Titulo]]),
        {"á";"é";"í";"ó";"ú";"ñ";",";" "},
        _xlfn.LAMBDA(_xlpm.acum,_xlpm.caracter, SUBSTITUTE(_xlpm.acum, _xlpm.caracter, CHOOSE(MATCH(_xlpm.caracter, {"á";"é";"í";"ó";"ú";"ñ";",";" "}, 0), "a","e","i","o","u","n","","")))
    ),
    _xlfn.CONCAT("/cantos/resucito/", AI104, "/", _xlpm.texto_limpio, ".html")
)</f>
        <v>/cantos/resucito/h/heesperadoenelsenor.html</v>
      </c>
      <c r="AH104" t="s">
        <v>311</v>
      </c>
      <c r="AI104" t="str">
        <f>LOWER(LEFT(Table134566[[#This Row],[Titulo]],1))</f>
        <v>h</v>
      </c>
      <c r="AJ104" t="str">
        <f>LOWER(LEFT(Table134566[[#This Row],[Categoria]],1))</f>
        <v>p</v>
      </c>
      <c r="AK104" t="str">
        <f>_xlfn.CONCAT(Table134566[[#This Row],[ID]:[c021]])</f>
        <v>{id:101,title: "He esperado en el Señor", subtitle: "Salmo 40 (39)", category: "PRECATECUMENADO", moments: ["Cuaresma", "Nuevo Testamento"], url: "/cantos/resucito/h/heesperadoenelsenor.html/cantos/resucito/h/heesperadoenelsenor.html"},</v>
      </c>
      <c r="AL104" t="str">
        <f>UPPER(Table134566[[#This Row],[Titulo]])</f>
        <v>HE ESPERADO EN EL SEÑOR</v>
      </c>
      <c r="AM104" t="str">
        <f>LOWER(SUBSTITUTE(Table134566[[#This Row],[CANTO]], " ", ""))</f>
        <v>heesperadoenelseñor</v>
      </c>
      <c r="AN104" t="str">
        <f>Table134566[[#This Row],[Subtitle5]]</f>
        <v>Salmo 40 (39)</v>
      </c>
      <c r="AP104" t="str">
        <f>Table1[[#Headers],[CANTO]]</f>
        <v>CANTO</v>
      </c>
      <c r="AQ104" t="str">
        <f>Table134566[[#This Row],[CANTO]]</f>
        <v>HE ESPERADO EN EL SEÑOR</v>
      </c>
      <c r="AR104" t="str">
        <f>_xlfn.CONCAT(Table134566[[#This Row],[Category]:[Entrada]])</f>
        <v>category: "PRECATECUMENADO", moments: ["Cuaresma", "Nuevo Testamento</v>
      </c>
    </row>
    <row r="105" spans="1:44" x14ac:dyDescent="0.25">
      <c r="A105" t="str" cm="1">
        <f t="array" ref="A10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B105">
        <v>241</v>
      </c>
      <c r="C105" t="s">
        <v>297</v>
      </c>
      <c r="D105">
        <v>102</v>
      </c>
      <c r="E105" t="s">
        <v>298</v>
      </c>
      <c r="F105" t="s">
        <v>299</v>
      </c>
      <c r="G105" t="s">
        <v>300</v>
      </c>
      <c r="H105" t="s">
        <v>509</v>
      </c>
      <c r="I105" t="s">
        <v>302</v>
      </c>
      <c r="J105" t="s">
        <v>303</v>
      </c>
      <c r="K105" t="s">
        <v>300</v>
      </c>
      <c r="L105" t="s">
        <v>510</v>
      </c>
      <c r="M105" t="s">
        <v>305</v>
      </c>
      <c r="N105" t="s">
        <v>306</v>
      </c>
      <c r="O105" t="s">
        <v>300</v>
      </c>
      <c r="P105" s="4" t="s">
        <v>1092</v>
      </c>
      <c r="Q105" t="s">
        <v>300</v>
      </c>
      <c r="R105" t="s">
        <v>307</v>
      </c>
      <c r="S105" t="s">
        <v>300</v>
      </c>
      <c r="T105" t="s">
        <v>282</v>
      </c>
      <c r="AE105" t="s">
        <v>310</v>
      </c>
      <c r="AF105" s="22" t="str" cm="1">
        <f t="array" ref="AF105">_xlfn.LET(
    _xlpm.texto_limpio, _xlfn.REDUCE(
        LOWER(Table134566[[#This Row],[Titulo]]),
        {"á";"é";"í";"ó";"ú";"ñ";",";" "},
        _xlfn.LAMBDA(_xlpm.acum,_xlpm.caracter, SUBSTITUTE(_xlpm.acum, _xlpm.caracter, CHOOSE(MATCH(_xlpm.caracter, {"á";"é";"í";"ó";"ú";"ñ";",";" "}, 0), "a","e","i","o","u","n","","")))
    ),
    _xlfn.CONCAT("/cantos/resucito/", AI105, "/", _xlpm.texto_limpio, ".html")
)</f>
        <v>/cantos/resucito/h/hermosaeresamigamia.html</v>
      </c>
      <c r="AG105" s="22" t="str" cm="1">
        <f t="array" ref="AG105">_xlfn.LET(
    _xlpm.texto_limpio, _xlfn.REDUCE(
        LOWER(Table134566[[#This Row],[Titulo]]),
        {"á";"é";"í";"ó";"ú";"ñ";",";" "},
        _xlfn.LAMBDA(_xlpm.acum,_xlpm.caracter, SUBSTITUTE(_xlpm.acum, _xlpm.caracter, CHOOSE(MATCH(_xlpm.caracter, {"á";"é";"í";"ó";"ú";"ñ";",";" "}, 0), "a","e","i","o","u","n","","")))
    ),
    _xlfn.CONCAT("/cantos/resucito/", AI105, "/", _xlpm.texto_limpio, ".html")
)</f>
        <v>/cantos/resucito/h/hermosaeresamigamia.html</v>
      </c>
      <c r="AH105" t="s">
        <v>311</v>
      </c>
      <c r="AI105" t="str">
        <f>LOWER(LEFT(Table134566[[#This Row],[Titulo]],1))</f>
        <v>h</v>
      </c>
      <c r="AJ105" t="str">
        <f>LOWER(LEFT(Table134566[[#This Row],[Categoria]],1))</f>
        <v>e</v>
      </c>
      <c r="AK105" t="str">
        <f>_xlfn.CONCAT(Table134566[[#This Row],[ID]:[c021]])</f>
        <v>{id:102,title: "Hermosa eres, amiga mía", subtitle: "Cantar de los cantares 6-7", category: "ELECCIÓN", moments: ["Pascua"], url: "/cantos/resucito/h/hermosaeresamigamia.html/cantos/resucito/h/hermosaeresamigamia.html"},</v>
      </c>
      <c r="AL105" t="str">
        <f>UPPER(Table134566[[#This Row],[Titulo]])</f>
        <v>HERMOSA ERES, AMIGA MÍA</v>
      </c>
      <c r="AM105" t="str">
        <f>LOWER(SUBSTITUTE(Table134566[[#This Row],[CANTO]], " ", ""))</f>
        <v>hermosaeres,amigamía</v>
      </c>
      <c r="AN105" t="str">
        <f>Table134566[[#This Row],[Subtitle5]]</f>
        <v>Cantar de los cantares 6-7</v>
      </c>
      <c r="AP105" t="str">
        <f>Table1[[#Headers],[CANTO]]</f>
        <v>CANTO</v>
      </c>
      <c r="AQ105" t="str">
        <f>Table134566[[#This Row],[CANTO]]</f>
        <v>HERMOSA ERES, AMIGA MÍA</v>
      </c>
      <c r="AR105" t="str">
        <f>_xlfn.CONCAT(Table134566[[#This Row],[Category]:[Entrada]])</f>
        <v>category: "ELECCIÓN", moments: ["Pascua</v>
      </c>
    </row>
    <row r="106" spans="1:44" x14ac:dyDescent="0.25">
      <c r="A106" t="str" cm="1">
        <f t="array" ref="A10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hijasdejerusalen</v>
      </c>
      <c r="B106">
        <v>84</v>
      </c>
      <c r="C106" t="s">
        <v>297</v>
      </c>
      <c r="D106">
        <v>103</v>
      </c>
      <c r="E106" t="s">
        <v>298</v>
      </c>
      <c r="F106" t="s">
        <v>299</v>
      </c>
      <c r="G106" t="s">
        <v>300</v>
      </c>
      <c r="H106" t="s">
        <v>511</v>
      </c>
      <c r="I106" t="s">
        <v>302</v>
      </c>
      <c r="J106" t="s">
        <v>303</v>
      </c>
      <c r="K106" t="s">
        <v>300</v>
      </c>
      <c r="L106" t="s">
        <v>512</v>
      </c>
      <c r="M106" t="s">
        <v>305</v>
      </c>
      <c r="N106" t="s">
        <v>306</v>
      </c>
      <c r="O106" t="s">
        <v>300</v>
      </c>
      <c r="P106" t="s">
        <v>1089</v>
      </c>
      <c r="Q106" t="s">
        <v>300</v>
      </c>
      <c r="R106" t="s">
        <v>307</v>
      </c>
      <c r="S106" t="s">
        <v>300</v>
      </c>
      <c r="T106" t="s">
        <v>284</v>
      </c>
      <c r="U106" t="s">
        <v>308</v>
      </c>
      <c r="V106" t="s">
        <v>313</v>
      </c>
      <c r="W106" t="s">
        <v>308</v>
      </c>
      <c r="X106" t="s">
        <v>315</v>
      </c>
      <c r="AE106" t="s">
        <v>310</v>
      </c>
      <c r="AF106" s="22" t="str" cm="1">
        <f t="array" ref="AF106">_xlfn.LET(
    _xlpm.texto_limpio, _xlfn.REDUCE(
        LOWER(Table134566[[#This Row],[Titulo]]),
        {"á";"é";"í";"ó";"ú";"ñ";",";" "},
        _xlfn.LAMBDA(_xlpm.acum,_xlpm.caracter, SUBSTITUTE(_xlpm.acum, _xlpm.caracter, CHOOSE(MATCH(_xlpm.caracter, {"á";"é";"í";"ó";"ú";"ñ";",";" "}, 0), "a","e","i","o","u","n","","")))
    ),
    _xlfn.CONCAT("/cantos/resucito/", AI106, "/", _xlpm.texto_limpio, ".html")
)</f>
        <v>/cantos/resucito/h/hijasdejerusalen.html</v>
      </c>
      <c r="AG106" s="22" t="str" cm="1">
        <f t="array" ref="AG106">_xlfn.LET(
    _xlpm.texto_limpio, _xlfn.REDUCE(
        LOWER(Table134566[[#This Row],[Titulo]]),
        {"á";"é";"í";"ó";"ú";"ñ";",";" "},
        _xlfn.LAMBDA(_xlpm.acum,_xlpm.caracter, SUBSTITUTE(_xlpm.acum, _xlpm.caracter, CHOOSE(MATCH(_xlpm.caracter, {"á";"é";"í";"ó";"ú";"ñ";",";" "}, 0), "a","e","i","o","u","n","","")))
    ),
    _xlfn.CONCAT("/cantos/resucito/", AI106, "/", _xlpm.texto_limpio, ".html")
)</f>
        <v>/cantos/resucito/h/hijasdejerusalen.html</v>
      </c>
      <c r="AH106" t="s">
        <v>311</v>
      </c>
      <c r="AI106" t="str">
        <f>LOWER(LEFT(Table134566[[#This Row],[Titulo]],1))</f>
        <v>h</v>
      </c>
      <c r="AJ106" t="str">
        <f>LOWER(LEFT(Table134566[[#This Row],[Categoria]],1))</f>
        <v>p</v>
      </c>
      <c r="AK106" t="str">
        <f>_xlfn.CONCAT(Table134566[[#This Row],[ID]:[c021]])</f>
        <v>{id:103,title: "Hijas de Jerusalén", subtitle: "Lucas 23,28-46", category: "PRECATECUMENADO", moments: ["Pentecostés", "Comunión", "Nuevo Testamento"], url: "/cantos/resucito/h/hijasdejerusalen.html/cantos/resucito/h/hijasdejerusalen.html"},</v>
      </c>
      <c r="AL106" t="str">
        <f>UPPER(Table134566[[#This Row],[Titulo]])</f>
        <v>HIJAS DE JERUSALÉN</v>
      </c>
      <c r="AM106" t="str">
        <f>LOWER(SUBSTITUTE(Table134566[[#This Row],[CANTO]], " ", ""))</f>
        <v>hijasdejerusalén</v>
      </c>
      <c r="AN106" t="str">
        <f>Table134566[[#This Row],[Subtitle5]]</f>
        <v>Lucas 23,28-46</v>
      </c>
      <c r="AP106" t="str">
        <f>Table1[[#Headers],[CANTO]]</f>
        <v>CANTO</v>
      </c>
      <c r="AQ106" t="str">
        <f>Table134566[[#This Row],[CANTO]]</f>
        <v>HIJAS DE JERUSALÉN</v>
      </c>
      <c r="AR106" t="str">
        <f>_xlfn.CONCAT(Table134566[[#This Row],[Category]:[Entrada]])</f>
        <v>category: "PRECATECUMENADO", moments: ["Pentecostés", "Comunión", "Nuevo Testamento</v>
      </c>
    </row>
    <row r="107" spans="1:44" x14ac:dyDescent="0.25">
      <c r="A107" t="str" cm="1">
        <f t="array" ref="A10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himnoacristoluz</v>
      </c>
      <c r="B107">
        <v>85</v>
      </c>
      <c r="C107" t="s">
        <v>297</v>
      </c>
      <c r="D107">
        <v>104</v>
      </c>
      <c r="E107" t="s">
        <v>298</v>
      </c>
      <c r="F107" t="s">
        <v>299</v>
      </c>
      <c r="G107" t="s">
        <v>300</v>
      </c>
      <c r="H107" t="s">
        <v>513</v>
      </c>
      <c r="I107" t="s">
        <v>302</v>
      </c>
      <c r="J107" t="s">
        <v>303</v>
      </c>
      <c r="K107" t="s">
        <v>300</v>
      </c>
      <c r="L107" t="s">
        <v>211</v>
      </c>
      <c r="M107" t="s">
        <v>305</v>
      </c>
      <c r="N107" t="s">
        <v>306</v>
      </c>
      <c r="O107" t="s">
        <v>300</v>
      </c>
      <c r="P107" t="s">
        <v>1089</v>
      </c>
      <c r="Q107" t="s">
        <v>300</v>
      </c>
      <c r="R107" t="s">
        <v>307</v>
      </c>
      <c r="S107" t="s">
        <v>300</v>
      </c>
      <c r="T107" t="s">
        <v>309</v>
      </c>
      <c r="U107" t="s">
        <v>308</v>
      </c>
      <c r="V107" t="s">
        <v>292</v>
      </c>
      <c r="AE107" t="s">
        <v>310</v>
      </c>
      <c r="AF107" s="22" t="str" cm="1">
        <f t="array" ref="AF107">_xlfn.LET(
    _xlpm.texto_limpio, _xlfn.REDUCE(
        LOWER(Table134566[[#This Row],[Titulo]]),
        {"á";"é";"í";"ó";"ú";"ñ";",";" "},
        _xlfn.LAMBDA(_xlpm.acum,_xlpm.caracter, SUBSTITUTE(_xlpm.acum, _xlpm.caracter, CHOOSE(MATCH(_xlpm.caracter, {"á";"é";"í";"ó";"ú";"ñ";",";" "}, 0), "a","e","i","o","u","n","","")))
    ),
    _xlfn.CONCAT("/cantos/resucito/", AI107, "/", _xlpm.texto_limpio, ".html")
)</f>
        <v>/cantos/resucito/h/himnoacristoluz.html</v>
      </c>
      <c r="AG107" s="22" t="str" cm="1">
        <f t="array" ref="AG107">_xlfn.LET(
    _xlpm.texto_limpio, _xlfn.REDUCE(
        LOWER(Table134566[[#This Row],[Titulo]]),
        {"á";"é";"í";"ó";"ú";"ñ";",";" "},
        _xlfn.LAMBDA(_xlpm.acum,_xlpm.caracter, SUBSTITUTE(_xlpm.acum, _xlpm.caracter, CHOOSE(MATCH(_xlpm.caracter, {"á";"é";"í";"ó";"ú";"ñ";",";" "}, 0), "a","e","i","o","u","n","","")))
    ),
    _xlfn.CONCAT("/cantos/resucito/", AI107, "/", _xlpm.texto_limpio, ".html")
)</f>
        <v>/cantos/resucito/h/himnoacristoluz.html</v>
      </c>
      <c r="AH107" t="s">
        <v>311</v>
      </c>
      <c r="AI107" t="str">
        <f>LOWER(LEFT(Table134566[[#This Row],[Titulo]],1))</f>
        <v>h</v>
      </c>
      <c r="AJ107" t="str">
        <f>LOWER(LEFT(Table134566[[#This Row],[Categoria]],1))</f>
        <v>p</v>
      </c>
      <c r="AK107" t="str">
        <f>_xlfn.CONCAT(Table134566[[#This Row],[ID]:[c021]])</f>
        <v>{id:104,title: "Himno a Cristo luz", subtitle: "Himno vespertino (San Gregorio Nacianceno)", category: "PRECATECUMENADO", moments: ["Laudes/Visperas", "Entrada"], url: "/cantos/resucito/h/himnoacristoluz.html/cantos/resucito/h/himnoacristoluz.html"},</v>
      </c>
      <c r="AL107" t="str">
        <f>UPPER(Table134566[[#This Row],[Titulo]])</f>
        <v>HIMNO A CRISTO LUZ</v>
      </c>
      <c r="AM107" t="str">
        <f>LOWER(SUBSTITUTE(Table134566[[#This Row],[CANTO]], " ", ""))</f>
        <v>himnoacristoluz</v>
      </c>
      <c r="AN107" t="str">
        <f>Table134566[[#This Row],[Subtitle5]]</f>
        <v>Himno vespertino (San Gregorio Nacianceno)</v>
      </c>
      <c r="AP107" t="str">
        <f>Table1[[#Headers],[CANTO]]</f>
        <v>CANTO</v>
      </c>
      <c r="AQ107" t="str">
        <f>Table134566[[#This Row],[CANTO]]</f>
        <v>HIMNO A CRISTO LUZ</v>
      </c>
      <c r="AR107" t="str">
        <f>_xlfn.CONCAT(Table134566[[#This Row],[Category]:[Entrada]])</f>
        <v>category: "PRECATECUMENADO", moments: ["Laudes/Visperas", "Entrada</v>
      </c>
    </row>
    <row r="108" spans="1:44" x14ac:dyDescent="0.25">
      <c r="A108" t="str" cm="1">
        <f t="array" ref="A10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himnoalacaridad</v>
      </c>
      <c r="B108">
        <v>86</v>
      </c>
      <c r="C108" t="s">
        <v>297</v>
      </c>
      <c r="D108">
        <v>105</v>
      </c>
      <c r="E108" t="s">
        <v>298</v>
      </c>
      <c r="F108" t="s">
        <v>299</v>
      </c>
      <c r="G108" t="s">
        <v>300</v>
      </c>
      <c r="H108" t="s">
        <v>514</v>
      </c>
      <c r="I108" t="s">
        <v>302</v>
      </c>
      <c r="J108" t="s">
        <v>303</v>
      </c>
      <c r="K108" t="s">
        <v>300</v>
      </c>
      <c r="L108" t="s">
        <v>515</v>
      </c>
      <c r="M108" t="s">
        <v>305</v>
      </c>
      <c r="N108" t="s">
        <v>306</v>
      </c>
      <c r="O108" t="s">
        <v>300</v>
      </c>
      <c r="P108" t="s">
        <v>1089</v>
      </c>
      <c r="Q108" t="s">
        <v>300</v>
      </c>
      <c r="R108" t="s">
        <v>307</v>
      </c>
      <c r="S108" t="s">
        <v>300</v>
      </c>
      <c r="T108" t="s">
        <v>320</v>
      </c>
      <c r="U108" t="s">
        <v>308</v>
      </c>
      <c r="V108" t="s">
        <v>2209</v>
      </c>
      <c r="W108" t="s">
        <v>308</v>
      </c>
      <c r="X108" t="s">
        <v>315</v>
      </c>
      <c r="AE108" t="s">
        <v>310</v>
      </c>
      <c r="AF108" s="22" t="str" cm="1">
        <f t="array" ref="AF108">_xlfn.LET(
    _xlpm.texto_limpio, _xlfn.REDUCE(
        LOWER(Table134566[[#This Row],[Titulo]]),
        {"á";"é";"í";"ó";"ú";"ñ";",";" "},
        _xlfn.LAMBDA(_xlpm.acum,_xlpm.caracter, SUBSTITUTE(_xlpm.acum, _xlpm.caracter, CHOOSE(MATCH(_xlpm.caracter, {"á";"é";"í";"ó";"ú";"ñ";",";" "}, 0), "a","e","i","o","u","n","","")))
    ),
    _xlfn.CONCAT("/cantos/resucito/", AI108, "/", _xlpm.texto_limpio, ".html")
)</f>
        <v>/cantos/resucito/h/himnoalacaridad.html</v>
      </c>
      <c r="AG108" s="22" t="str" cm="1">
        <f t="array" ref="AG108">_xlfn.LET(
    _xlpm.texto_limpio, _xlfn.REDUCE(
        LOWER(Table134566[[#This Row],[Titulo]]),
        {"á";"é";"í";"ó";"ú";"ñ";",";" "},
        _xlfn.LAMBDA(_xlpm.acum,_xlpm.caracter, SUBSTITUTE(_xlpm.acum, _xlpm.caracter, CHOOSE(MATCH(_xlpm.caracter, {"á";"é";"í";"ó";"ú";"ñ";",";" "}, 0), "a","e","i","o","u","n","","")))
    ),
    _xlfn.CONCAT("/cantos/resucito/", AI108, "/", _xlpm.texto_limpio, ".html")
)</f>
        <v>/cantos/resucito/h/himnoalacaridad.html</v>
      </c>
      <c r="AH108" t="s">
        <v>311</v>
      </c>
      <c r="AI108" t="str">
        <f>LOWER(LEFT(Table134566[[#This Row],[Titulo]],1))</f>
        <v>h</v>
      </c>
      <c r="AJ108" t="str">
        <f>LOWER(LEFT(Table134566[[#This Row],[Categoria]],1))</f>
        <v>p</v>
      </c>
      <c r="AK108" t="str">
        <f>_xlfn.CONCAT(Table134566[[#This Row],[ID]:[c021]])</f>
        <v>{id:105,title: "Himno a la caridad", subtitle: "1 Corintios 13,1-7", category: "PRECATECUMENADO", moments: ["Cuaresma", "Fracción del Fracción del pan", "Nuevo Testamento"], url: "/cantos/resucito/h/himnoalacaridad.html/cantos/resucito/h/himnoalacaridad.html"},</v>
      </c>
      <c r="AL108" t="str">
        <f>UPPER(Table134566[[#This Row],[Titulo]])</f>
        <v>HIMNO A LA CARIDAD</v>
      </c>
      <c r="AM108" t="str">
        <f>LOWER(SUBSTITUTE(Table134566[[#This Row],[CANTO]], " ", ""))</f>
        <v>himnoalacaridad</v>
      </c>
      <c r="AN108" t="str">
        <f>Table134566[[#This Row],[Subtitle5]]</f>
        <v>1 Corintios 13,1-7</v>
      </c>
      <c r="AP108" t="str">
        <f>Table1[[#Headers],[CANTO]]</f>
        <v>CANTO</v>
      </c>
      <c r="AQ108" t="str">
        <f>Table134566[[#This Row],[CANTO]]</f>
        <v>HIMNO A LA CARIDAD</v>
      </c>
      <c r="AR108" t="str">
        <f>_xlfn.CONCAT(Table134566[[#This Row],[Category]:[Entrada]])</f>
        <v>category: "PRECATECUMENADO", moments: ["Cuaresma", "Fracción del Fracción del pan", "Nuevo Testamento</v>
      </c>
    </row>
    <row r="109" spans="1:44" x14ac:dyDescent="0.25">
      <c r="A109" t="str" cm="1">
        <f t="array" ref="A10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B109">
        <v>227</v>
      </c>
      <c r="C109" t="s">
        <v>297</v>
      </c>
      <c r="D109">
        <v>106</v>
      </c>
      <c r="E109" t="s">
        <v>298</v>
      </c>
      <c r="F109" t="s">
        <v>299</v>
      </c>
      <c r="G109" t="s">
        <v>300</v>
      </c>
      <c r="H109" t="s">
        <v>516</v>
      </c>
      <c r="I109" t="s">
        <v>302</v>
      </c>
      <c r="J109" t="s">
        <v>303</v>
      </c>
      <c r="K109" t="s">
        <v>300</v>
      </c>
      <c r="L109" t="s">
        <v>517</v>
      </c>
      <c r="M109" t="s">
        <v>305</v>
      </c>
      <c r="N109" t="s">
        <v>306</v>
      </c>
      <c r="O109" t="s">
        <v>300</v>
      </c>
      <c r="P109" s="8" t="s">
        <v>1091</v>
      </c>
      <c r="Q109" t="s">
        <v>300</v>
      </c>
      <c r="R109" t="s">
        <v>307</v>
      </c>
      <c r="S109" t="s">
        <v>300</v>
      </c>
      <c r="T109" t="s">
        <v>344</v>
      </c>
      <c r="AE109" t="s">
        <v>310</v>
      </c>
      <c r="AF109" s="22" t="str" cm="1">
        <f t="array" ref="AF109">_xlfn.LET(
    _xlpm.texto_limpio, _xlfn.REDUCE(
        LOWER(Table134566[[#This Row],[Titulo]]),
        {"á";"é";"í";"ó";"ú";"ñ";",";" "},
        _xlfn.LAMBDA(_xlpm.acum,_xlpm.caracter, SUBSTITUTE(_xlpm.acum, _xlpm.caracter, CHOOSE(MATCH(_xlpm.caracter, {"á";"é";"í";"ó";"ú";"ñ";",";" "}, 0), "a","e","i","o","u","n","","")))
    ),
    _xlfn.CONCAT("/cantos/resucito/", AI109, "/", _xlpm.texto_limpio, ".html")
)</f>
        <v>/cantos/resucito/h/himnoalacruzgloriosa.html</v>
      </c>
      <c r="AG109" s="22" t="str" cm="1">
        <f t="array" ref="AG109">_xlfn.LET(
    _xlpm.texto_limpio, _xlfn.REDUCE(
        LOWER(Table134566[[#This Row],[Titulo]]),
        {"á";"é";"í";"ó";"ú";"ñ";",";" "},
        _xlfn.LAMBDA(_xlpm.acum,_xlpm.caracter, SUBSTITUTE(_xlpm.acum, _xlpm.caracter, CHOOSE(MATCH(_xlpm.caracter, {"á";"é";"í";"ó";"ú";"ñ";",";" "}, 0), "a","e","i","o","u","n","","")))
    ),
    _xlfn.CONCAT("/cantos/resucito/", AI109, "/", _xlpm.texto_limpio, ".html")
)</f>
        <v>/cantos/resucito/h/himnoalacruzgloriosa.html</v>
      </c>
      <c r="AH109" t="s">
        <v>311</v>
      </c>
      <c r="AI109" t="str">
        <f>LOWER(LEFT(Table134566[[#This Row],[Titulo]],1))</f>
        <v>h</v>
      </c>
      <c r="AJ109" t="str">
        <f>LOWER(LEFT(Table134566[[#This Row],[Categoria]],1))</f>
        <v>c</v>
      </c>
      <c r="AK109" t="str">
        <f>_xlfn.CONCAT(Table134566[[#This Row],[ID]:[c021]])</f>
        <v>{id:106,title: "Himno a la cruz gloriosa", subtitle: "Homilía La Santa Pascua (Anónimo s. II)", category: "CATECUMENADO", moments: ["Adviento"], url: "/cantos/resucito/h/himnoalacruzgloriosa.html/cantos/resucito/h/himnoalacruzgloriosa.html"},</v>
      </c>
      <c r="AL109" t="str">
        <f>UPPER(Table134566[[#This Row],[Titulo]])</f>
        <v>HIMNO A LA CRUZ GLORIOSA</v>
      </c>
      <c r="AM109" t="str">
        <f>LOWER(SUBSTITUTE(Table134566[[#This Row],[CANTO]], " ", ""))</f>
        <v>himnoalacruzgloriosa</v>
      </c>
      <c r="AN109" t="str">
        <f>Table134566[[#This Row],[Subtitle5]]</f>
        <v>Homilía La Santa Pascua (Anónimo s. II)</v>
      </c>
      <c r="AP109" t="str">
        <f>Table1[[#Headers],[CANTO]]</f>
        <v>CANTO</v>
      </c>
      <c r="AQ109" t="str">
        <f>Table134566[[#This Row],[CANTO]]</f>
        <v>HIMNO A LA CRUZ GLORIOSA</v>
      </c>
      <c r="AR109" t="str">
        <f>_xlfn.CONCAT(Table134566[[#This Row],[Category]:[Entrada]])</f>
        <v>category: "CATECUMENADO", moments: ["Adviento</v>
      </c>
    </row>
    <row r="110" spans="1:44" x14ac:dyDescent="0.25">
      <c r="A110" t="str" cm="1">
        <f t="array" ref="A11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himnoalakenosis</v>
      </c>
      <c r="B110">
        <v>87</v>
      </c>
      <c r="C110" t="s">
        <v>297</v>
      </c>
      <c r="D110">
        <v>107</v>
      </c>
      <c r="E110" t="s">
        <v>298</v>
      </c>
      <c r="F110" t="s">
        <v>299</v>
      </c>
      <c r="G110" t="s">
        <v>300</v>
      </c>
      <c r="H110" t="s">
        <v>518</v>
      </c>
      <c r="I110" t="s">
        <v>302</v>
      </c>
      <c r="J110" t="s">
        <v>303</v>
      </c>
      <c r="K110" t="s">
        <v>300</v>
      </c>
      <c r="L110" t="s">
        <v>519</v>
      </c>
      <c r="M110" t="s">
        <v>305</v>
      </c>
      <c r="N110" t="s">
        <v>306</v>
      </c>
      <c r="O110" t="s">
        <v>300</v>
      </c>
      <c r="P110" t="s">
        <v>1089</v>
      </c>
      <c r="Q110" t="s">
        <v>300</v>
      </c>
      <c r="R110" t="s">
        <v>307</v>
      </c>
      <c r="S110" t="s">
        <v>300</v>
      </c>
      <c r="T110" t="s">
        <v>309</v>
      </c>
      <c r="AE110" t="s">
        <v>310</v>
      </c>
      <c r="AF110" s="22" t="str" cm="1">
        <f t="array" ref="AF110">_xlfn.LET(
    _xlpm.texto_limpio, _xlfn.REDUCE(
        LOWER(Table134566[[#This Row],[Titulo]]),
        {"á";"é";"í";"ó";"ú";"ñ";",";" "},
        _xlfn.LAMBDA(_xlpm.acum,_xlpm.caracter, SUBSTITUTE(_xlpm.acum, _xlpm.caracter, CHOOSE(MATCH(_xlpm.caracter, {"á";"é";"í";"ó";"ú";"ñ";",";" "}, 0), "a","e","i","o","u","n","","")))
    ),
    _xlfn.CONCAT("/cantos/resucito/", AI110, "/", _xlpm.texto_limpio, ".html")
)</f>
        <v>/cantos/resucito/h/himnoalakenosis.html</v>
      </c>
      <c r="AG110" s="22" t="str" cm="1">
        <f t="array" ref="AG110">_xlfn.LET(
    _xlpm.texto_limpio, _xlfn.REDUCE(
        LOWER(Table134566[[#This Row],[Titulo]]),
        {"á";"é";"í";"ó";"ú";"ñ";",";" "},
        _xlfn.LAMBDA(_xlpm.acum,_xlpm.caracter, SUBSTITUTE(_xlpm.acum, _xlpm.caracter, CHOOSE(MATCH(_xlpm.caracter, {"á";"é";"í";"ó";"ú";"ñ";",";" "}, 0), "a","e","i","o","u","n","","")))
    ),
    _xlfn.CONCAT("/cantos/resucito/", AI110, "/", _xlpm.texto_limpio, ".html")
)</f>
        <v>/cantos/resucito/h/himnoalakenosis.html</v>
      </c>
      <c r="AH110" t="s">
        <v>311</v>
      </c>
      <c r="AI110" t="str">
        <f>LOWER(LEFT(Table134566[[#This Row],[Titulo]],1))</f>
        <v>h</v>
      </c>
      <c r="AJ110" t="str">
        <f>LOWER(LEFT(Table134566[[#This Row],[Categoria]],1))</f>
        <v>p</v>
      </c>
      <c r="AK110" t="str">
        <f>_xlfn.CONCAT(Table134566[[#This Row],[ID]:[c021]])</f>
        <v>{id:107,title: "Himno a la kenosis", subtitle: "Filipenses 2,1-11", category: "PRECATECUMENADO", moments: ["Laudes/Visperas"], url: "/cantos/resucito/h/himnoalakenosis.html/cantos/resucito/h/himnoalakenosis.html"},</v>
      </c>
      <c r="AL110" t="str">
        <f>UPPER(Table134566[[#This Row],[Titulo]])</f>
        <v>HIMNO A LA KENOSIS</v>
      </c>
      <c r="AM110" t="str">
        <f>LOWER(SUBSTITUTE(Table134566[[#This Row],[CANTO]], " ", ""))</f>
        <v>himnoalakenosis</v>
      </c>
      <c r="AN110" t="str">
        <f>Table134566[[#This Row],[Subtitle5]]</f>
        <v>Filipenses 2,1-11</v>
      </c>
      <c r="AP110" t="str">
        <f>Table1[[#Headers],[CANTO]]</f>
        <v>CANTO</v>
      </c>
      <c r="AQ110" t="str">
        <f>Table134566[[#This Row],[CANTO]]</f>
        <v>HIMNO A LA KENOSIS</v>
      </c>
      <c r="AR110" t="str">
        <f>_xlfn.CONCAT(Table134566[[#This Row],[Category]:[Entrada]])</f>
        <v>category: "PRECATECUMENADO", moments: ["Laudes/Visperas</v>
      </c>
    </row>
    <row r="111" spans="1:44" x14ac:dyDescent="0.25">
      <c r="A111" t="str" cm="1">
        <f t="array" ref="A11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himnodeadviento</v>
      </c>
      <c r="B111">
        <v>88</v>
      </c>
      <c r="C111" t="s">
        <v>297</v>
      </c>
      <c r="D111">
        <v>108</v>
      </c>
      <c r="E111" t="s">
        <v>298</v>
      </c>
      <c r="F111" t="s">
        <v>299</v>
      </c>
      <c r="G111" t="s">
        <v>300</v>
      </c>
      <c r="H111" t="s">
        <v>520</v>
      </c>
      <c r="I111" t="s">
        <v>302</v>
      </c>
      <c r="J111" t="s">
        <v>303</v>
      </c>
      <c r="K111" t="s">
        <v>300</v>
      </c>
      <c r="L111" t="s">
        <v>521</v>
      </c>
      <c r="M111" t="s">
        <v>305</v>
      </c>
      <c r="N111" t="s">
        <v>306</v>
      </c>
      <c r="O111" t="s">
        <v>300</v>
      </c>
      <c r="P111" t="s">
        <v>1089</v>
      </c>
      <c r="Q111" t="s">
        <v>300</v>
      </c>
      <c r="R111" t="s">
        <v>307</v>
      </c>
      <c r="S111" t="s">
        <v>300</v>
      </c>
      <c r="T111" t="s">
        <v>282</v>
      </c>
      <c r="U111" t="s">
        <v>308</v>
      </c>
      <c r="V111" t="s">
        <v>309</v>
      </c>
      <c r="AE111" t="s">
        <v>310</v>
      </c>
      <c r="AF111" s="22" t="str" cm="1">
        <f t="array" ref="AF111">_xlfn.LET(
    _xlpm.texto_limpio, _xlfn.REDUCE(
        LOWER(Table134566[[#This Row],[Titulo]]),
        {"á";"é";"í";"ó";"ú";"ñ";",";" "},
        _xlfn.LAMBDA(_xlpm.acum,_xlpm.caracter, SUBSTITUTE(_xlpm.acum, _xlpm.caracter, CHOOSE(MATCH(_xlpm.caracter, {"á";"é";"í";"ó";"ú";"ñ";",";" "}, 0), "a","e","i","o","u","n","","")))
    ),
    _xlfn.CONCAT("/cantos/resucito/", AI111, "/", _xlpm.texto_limpio, ".html")
)</f>
        <v>/cantos/resucito/h/himnodeadviento.html</v>
      </c>
      <c r="AG111" s="22" t="str" cm="1">
        <f t="array" ref="AG111">_xlfn.LET(
    _xlpm.texto_limpio, _xlfn.REDUCE(
        LOWER(Table134566[[#This Row],[Titulo]]),
        {"á";"é";"í";"ó";"ú";"ñ";",";" "},
        _xlfn.LAMBDA(_xlpm.acum,_xlpm.caracter, SUBSTITUTE(_xlpm.acum, _xlpm.caracter, CHOOSE(MATCH(_xlpm.caracter, {"á";"é";"í";"ó";"ú";"ñ";",";" "}, 0), "a","e","i","o","u","n","","")))
    ),
    _xlfn.CONCAT("/cantos/resucito/", AI111, "/", _xlpm.texto_limpio, ".html")
)</f>
        <v>/cantos/resucito/h/himnodeadviento.html</v>
      </c>
      <c r="AH111" t="s">
        <v>311</v>
      </c>
      <c r="AI111" t="str">
        <f>LOWER(LEFT(Table134566[[#This Row],[Titulo]],1))</f>
        <v>h</v>
      </c>
      <c r="AJ111" t="str">
        <f>LOWER(LEFT(Table134566[[#This Row],[Categoria]],1))</f>
        <v>p</v>
      </c>
      <c r="AK111" t="str">
        <f>_xlfn.CONCAT(Table134566[[#This Row],[ID]:[c021]])</f>
        <v>{id:108,title: "Himno de Adviento", subtitle: "Himno lat. «Vox clara ecce Intonat»", category: "PRECATECUMENADO", moments: ["Pascua", "Laudes/Visperas"], url: "/cantos/resucito/h/himnodeadviento.html/cantos/resucito/h/himnodeadviento.html"},</v>
      </c>
      <c r="AL111" t="str">
        <f>UPPER(Table134566[[#This Row],[Titulo]])</f>
        <v>HIMNO DE ADVIENTO</v>
      </c>
      <c r="AM111" t="str">
        <f>LOWER(SUBSTITUTE(Table134566[[#This Row],[CANTO]], " ", ""))</f>
        <v>himnodeadviento</v>
      </c>
      <c r="AN111" t="str">
        <f>Table134566[[#This Row],[Subtitle5]]</f>
        <v>Himno lat. «Vox clara ecce Intonat»</v>
      </c>
      <c r="AP111" t="str">
        <f>Table1[[#Headers],[CANTO]]</f>
        <v>CANTO</v>
      </c>
      <c r="AQ111" t="str">
        <f>Table134566[[#This Row],[CANTO]]</f>
        <v>HIMNO DE ADVIENTO</v>
      </c>
      <c r="AR111" t="str">
        <f>_xlfn.CONCAT(Table134566[[#This Row],[Category]:[Entrada]])</f>
        <v>category: "PRECATECUMENADO", moments: ["Pascua", "Laudes/Visperas</v>
      </c>
    </row>
    <row r="112" spans="1:44" x14ac:dyDescent="0.25">
      <c r="A112" t="str" cm="1">
        <f t="array" ref="A11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B112">
        <v>89</v>
      </c>
      <c r="C112" t="s">
        <v>297</v>
      </c>
      <c r="D112">
        <v>109</v>
      </c>
      <c r="E112" t="s">
        <v>298</v>
      </c>
      <c r="F112" t="s">
        <v>299</v>
      </c>
      <c r="G112" t="s">
        <v>300</v>
      </c>
      <c r="H112" t="s">
        <v>522</v>
      </c>
      <c r="I112" t="s">
        <v>302</v>
      </c>
      <c r="J112" t="s">
        <v>303</v>
      </c>
      <c r="K112" t="s">
        <v>300</v>
      </c>
      <c r="L112" t="s">
        <v>523</v>
      </c>
      <c r="M112" t="s">
        <v>305</v>
      </c>
      <c r="N112" t="s">
        <v>306</v>
      </c>
      <c r="O112" t="s">
        <v>300</v>
      </c>
      <c r="P112" t="s">
        <v>1089</v>
      </c>
      <c r="Q112" t="s">
        <v>300</v>
      </c>
      <c r="R112" t="s">
        <v>307</v>
      </c>
      <c r="S112" t="s">
        <v>300</v>
      </c>
      <c r="T112" t="s">
        <v>282</v>
      </c>
      <c r="U112" t="s">
        <v>308</v>
      </c>
      <c r="V112" t="s">
        <v>313</v>
      </c>
      <c r="W112" t="s">
        <v>308</v>
      </c>
      <c r="X112" t="s">
        <v>314</v>
      </c>
      <c r="Y112" t="s">
        <v>308</v>
      </c>
      <c r="Z112" t="s">
        <v>321</v>
      </c>
      <c r="AE112" t="s">
        <v>310</v>
      </c>
      <c r="AF112" s="22" t="str" cm="1">
        <f t="array" ref="AF112">_xlfn.LET(
    _xlpm.texto_limpio, _xlfn.REDUCE(
        LOWER(Table134566[[#This Row],[Titulo]]),
        {"á";"é";"í";"ó";"ú";"ñ";",";" "},
        _xlfn.LAMBDA(_xlpm.acum,_xlpm.caracter, SUBSTITUTE(_xlpm.acum, _xlpm.caracter, CHOOSE(MATCH(_xlpm.caracter, {"á";"é";"í";"ó";"ú";"ñ";",";" "}, 0), "a","e","i","o","u","n","","")))
    ),
    _xlfn.CONCAT("/cantos/resucito/", AI112, "/", _xlpm.texto_limpio, ".html")
)</f>
        <v>/cantos/resucito/h/himnodelaascension.html</v>
      </c>
      <c r="AG112" s="22" t="str" cm="1">
        <f t="array" ref="AG112">_xlfn.LET(
    _xlpm.texto_limpio, _xlfn.REDUCE(
        LOWER(Table134566[[#This Row],[Titulo]]),
        {"á";"é";"í";"ó";"ú";"ñ";",";" "},
        _xlfn.LAMBDA(_xlpm.acum,_xlpm.caracter, SUBSTITUTE(_xlpm.acum, _xlpm.caracter, CHOOSE(MATCH(_xlpm.caracter, {"á";"é";"í";"ó";"ú";"ñ";",";" "}, 0), "a","e","i","o","u","n","","")))
    ),
    _xlfn.CONCAT("/cantos/resucito/", AI112, "/", _xlpm.texto_limpio, ".html")
)</f>
        <v>/cantos/resucito/h/himnodelaascension.html</v>
      </c>
      <c r="AH112" t="s">
        <v>311</v>
      </c>
      <c r="AI112" t="str">
        <f>LOWER(LEFT(Table134566[[#This Row],[Titulo]],1))</f>
        <v>h</v>
      </c>
      <c r="AJ112" t="str">
        <f>LOWER(LEFT(Table134566[[#This Row],[Categoria]],1))</f>
        <v>p</v>
      </c>
      <c r="AK112" t="str">
        <f>_xlfn.CONCAT(Table134566[[#This Row],[ID]:[c021]])</f>
        <v>{id:109,title: "Himno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UPPER(Table134566[[#This Row],[Titulo]])</f>
        <v>HIMNO DE LA ASCENSIÓN</v>
      </c>
      <c r="AM112" t="str">
        <f>LOWER(SUBSTITUTE(Table134566[[#This Row],[CANTO]], " ", ""))</f>
        <v>himnodelaascensión</v>
      </c>
      <c r="AN112" t="str">
        <f>Table134566[[#This Row],[Subtitle5]]</f>
        <v xml:space="preserve">Himno de Laudes del tiempo Pascual, de la Ascensión a Pentecostés  / Himno de la liturgia de las horas </v>
      </c>
      <c r="AP112" t="str">
        <f>Table1[[#Headers],[CANTO]]</f>
        <v>CANTO</v>
      </c>
      <c r="AQ112" t="str">
        <f>Table134566[[#This Row],[CANTO]]</f>
        <v>HIMNO DE LA ASCENSIÓN</v>
      </c>
      <c r="AR112" t="str">
        <f>_xlfn.CONCAT(Table134566[[#This Row],[Category]:[Entrada]])</f>
        <v>category: "PRECATECUMENADO", moments: ["Pascua", "Comunión", "Final", "Antiguo Testamento</v>
      </c>
    </row>
    <row r="113" spans="1:44" x14ac:dyDescent="0.25">
      <c r="A113" t="str" cm="1">
        <f t="array" ref="A11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himnodepascua</v>
      </c>
      <c r="B113">
        <v>90</v>
      </c>
      <c r="C113" t="s">
        <v>297</v>
      </c>
      <c r="D113">
        <v>110</v>
      </c>
      <c r="E113" t="s">
        <v>298</v>
      </c>
      <c r="F113" t="s">
        <v>299</v>
      </c>
      <c r="G113" t="s">
        <v>300</v>
      </c>
      <c r="H113" t="s">
        <v>524</v>
      </c>
      <c r="I113" t="s">
        <v>302</v>
      </c>
      <c r="J113" t="s">
        <v>303</v>
      </c>
      <c r="K113" t="s">
        <v>300</v>
      </c>
      <c r="L113" t="s">
        <v>525</v>
      </c>
      <c r="M113" t="s">
        <v>305</v>
      </c>
      <c r="N113" t="s">
        <v>306</v>
      </c>
      <c r="O113" t="s">
        <v>300</v>
      </c>
      <c r="P113" t="s">
        <v>1089</v>
      </c>
      <c r="Q113" t="s">
        <v>300</v>
      </c>
      <c r="R113" t="s">
        <v>307</v>
      </c>
      <c r="S113" t="s">
        <v>300</v>
      </c>
      <c r="T113" t="s">
        <v>314</v>
      </c>
      <c r="U113" t="s">
        <v>308</v>
      </c>
      <c r="V113" t="s">
        <v>315</v>
      </c>
      <c r="AE113" t="s">
        <v>310</v>
      </c>
      <c r="AF113" s="22" t="str" cm="1">
        <f t="array" ref="AF113">_xlfn.LET(
    _xlpm.texto_limpio, _xlfn.REDUCE(
        LOWER(Table134566[[#This Row],[Titulo]]),
        {"á";"é";"í";"ó";"ú";"ñ";",";" "},
        _xlfn.LAMBDA(_xlpm.acum,_xlpm.caracter, SUBSTITUTE(_xlpm.acum, _xlpm.caracter, CHOOSE(MATCH(_xlpm.caracter, {"á";"é";"í";"ó";"ú";"ñ";",";" "}, 0), "a","e","i","o","u","n","","")))
    ),
    _xlfn.CONCAT("/cantos/resucito/", AI113, "/", _xlpm.texto_limpio, ".html")
)</f>
        <v>/cantos/resucito/h/himnodepascua.html</v>
      </c>
      <c r="AG113" s="22" t="str" cm="1">
        <f t="array" ref="AG113">_xlfn.LET(
    _xlpm.texto_limpio, _xlfn.REDUCE(
        LOWER(Table134566[[#This Row],[Titulo]]),
        {"á";"é";"í";"ó";"ú";"ñ";",";" "},
        _xlfn.LAMBDA(_xlpm.acum,_xlpm.caracter, SUBSTITUTE(_xlpm.acum, _xlpm.caracter, CHOOSE(MATCH(_xlpm.caracter, {"á";"é";"í";"ó";"ú";"ñ";",";" "}, 0), "a","e","i","o","u","n","","")))
    ),
    _xlfn.CONCAT("/cantos/resucito/", AI113, "/", _xlpm.texto_limpio, ".html")
)</f>
        <v>/cantos/resucito/h/himnodepascua.html</v>
      </c>
      <c r="AH113" t="s">
        <v>311</v>
      </c>
      <c r="AI113" t="str">
        <f>LOWER(LEFT(Table134566[[#This Row],[Titulo]],1))</f>
        <v>h</v>
      </c>
      <c r="AJ113" t="str">
        <f>LOWER(LEFT(Table134566[[#This Row],[Categoria]],1))</f>
        <v>p</v>
      </c>
      <c r="AK113" t="str">
        <f>_xlfn.CONCAT(Table134566[[#This Row],[ID]:[c021]])</f>
        <v>{id:110,title: "Himno de Pascua", subtitle: "Himno lat. «Aurora lucis rutiiat»", category: "PRECATECUMENADO", moments: ["Final", "Nuevo Testamento"], url: "/cantos/resucito/h/himnodepascua.html/cantos/resucito/h/himnodepascua.html"},</v>
      </c>
      <c r="AL113" t="str">
        <f>UPPER(Table134566[[#This Row],[Titulo]])</f>
        <v>HIMNO DE PASCUA</v>
      </c>
      <c r="AM113" t="str">
        <f>LOWER(SUBSTITUTE(Table134566[[#This Row],[CANTO]], " ", ""))</f>
        <v>himnodepascua</v>
      </c>
      <c r="AN113" t="str">
        <f>Table134566[[#This Row],[Subtitle5]]</f>
        <v>Himno lat. «Aurora lucis rutiiat»</v>
      </c>
      <c r="AP113" t="str">
        <f>Table1[[#Headers],[CANTO]]</f>
        <v>CANTO</v>
      </c>
      <c r="AQ113" t="str">
        <f>Table134566[[#This Row],[CANTO]]</f>
        <v>HIMNO DE PASCUA</v>
      </c>
      <c r="AR113" t="str">
        <f>_xlfn.CONCAT(Table134566[[#This Row],[Category]:[Entrada]])</f>
        <v>category: "PRECATECUMENADO", moments: ["Final", "Nuevo Testamento</v>
      </c>
    </row>
    <row r="114" spans="1:44" x14ac:dyDescent="0.25">
      <c r="A114" t="str" cm="1">
        <f t="array" ref="A11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huyeamadomio</v>
      </c>
      <c r="B114">
        <v>91</v>
      </c>
      <c r="C114" t="s">
        <v>297</v>
      </c>
      <c r="D114">
        <v>111</v>
      </c>
      <c r="E114" t="s">
        <v>298</v>
      </c>
      <c r="F114" t="s">
        <v>299</v>
      </c>
      <c r="G114" t="s">
        <v>300</v>
      </c>
      <c r="H114" t="s">
        <v>526</v>
      </c>
      <c r="I114" t="s">
        <v>302</v>
      </c>
      <c r="J114" t="s">
        <v>303</v>
      </c>
      <c r="K114" t="s">
        <v>300</v>
      </c>
      <c r="L114" t="s">
        <v>527</v>
      </c>
      <c r="M114" t="s">
        <v>305</v>
      </c>
      <c r="N114" t="s">
        <v>306</v>
      </c>
      <c r="O114" t="s">
        <v>300</v>
      </c>
      <c r="P114" t="s">
        <v>1089</v>
      </c>
      <c r="Q114" t="s">
        <v>300</v>
      </c>
      <c r="R114" t="s">
        <v>307</v>
      </c>
      <c r="S114" t="s">
        <v>300</v>
      </c>
      <c r="T114" t="s">
        <v>320</v>
      </c>
      <c r="AE114" t="s">
        <v>310</v>
      </c>
      <c r="AF114" s="22" t="str" cm="1">
        <f t="array" ref="AF114">_xlfn.LET(
    _xlpm.texto_limpio, _xlfn.REDUCE(
        LOWER(Table134566[[#This Row],[Titulo]]),
        {"á";"é";"í";"ó";"ú";"ñ";",";" "},
        _xlfn.LAMBDA(_xlpm.acum,_xlpm.caracter, SUBSTITUTE(_xlpm.acum, _xlpm.caracter, CHOOSE(MATCH(_xlpm.caracter, {"á";"é";"í";"ó";"ú";"ñ";",";" "}, 0), "a","e","i","o","u","n","","")))
    ),
    _xlfn.CONCAT("/cantos/resucito/", AI114, "/", _xlpm.texto_limpio, ".html")
)</f>
        <v>/cantos/resucito/h/huyeamadomio.html</v>
      </c>
      <c r="AG114" s="22" t="str" cm="1">
        <f t="array" ref="AG114">_xlfn.LET(
    _xlpm.texto_limpio, _xlfn.REDUCE(
        LOWER(Table134566[[#This Row],[Titulo]]),
        {"á";"é";"í";"ó";"ú";"ñ";",";" "},
        _xlfn.LAMBDA(_xlpm.acum,_xlpm.caracter, SUBSTITUTE(_xlpm.acum, _xlpm.caracter, CHOOSE(MATCH(_xlpm.caracter, {"á";"é";"í";"ó";"ú";"ñ";",";" "}, 0), "a","e","i","o","u","n","","")))
    ),
    _xlfn.CONCAT("/cantos/resucito/", AI114, "/", _xlpm.texto_limpio, ".html")
)</f>
        <v>/cantos/resucito/h/huyeamadomio.html</v>
      </c>
      <c r="AH114" t="s">
        <v>311</v>
      </c>
      <c r="AI114" t="str">
        <f>LOWER(LEFT(Table134566[[#This Row],[Titulo]],1))</f>
        <v>h</v>
      </c>
      <c r="AJ114" t="str">
        <f>LOWER(LEFT(Table134566[[#This Row],[Categoria]],1))</f>
        <v>p</v>
      </c>
      <c r="AK114" t="str">
        <f>_xlfn.CONCAT(Table134566[[#This Row],[ID]:[c021]])</f>
        <v>{id:111,title: "Huye, amado mío", subtitle: "Cantar de los Cantares 8,10-14", category: "PRECATECUMENADO", moments: ["Cuaresma"], url: "/cantos/resucito/h/huyeamadomio.html/cantos/resucito/h/huyeamadomio.html"},</v>
      </c>
      <c r="AL114" t="str">
        <f>UPPER(Table134566[[#This Row],[Titulo]])</f>
        <v>HUYE, AMADO MÍO</v>
      </c>
      <c r="AM114" t="str">
        <f>LOWER(SUBSTITUTE(Table134566[[#This Row],[CANTO]], " ", ""))</f>
        <v>huye,amadomío</v>
      </c>
      <c r="AN114" t="str">
        <f>Table134566[[#This Row],[Subtitle5]]</f>
        <v>Cantar de los Cantares 8,10-14</v>
      </c>
      <c r="AP114" t="str">
        <f>Table1[[#Headers],[CANTO]]</f>
        <v>CANTO</v>
      </c>
      <c r="AQ114" t="str">
        <f>Table134566[[#This Row],[CANTO]]</f>
        <v>HUYE, AMADO MÍO</v>
      </c>
      <c r="AR114" t="str">
        <f>_xlfn.CONCAT(Table134566[[#This Row],[Category]:[Entrada]])</f>
        <v>category: "PRECATECUMENADO", moments: ["Cuaresma</v>
      </c>
    </row>
    <row r="115" spans="1:44" x14ac:dyDescent="0.25">
      <c r="A115" t="str" cm="1">
        <f t="array" ref="A11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B115">
        <v>92</v>
      </c>
      <c r="C115" t="s">
        <v>297</v>
      </c>
      <c r="D115">
        <v>112</v>
      </c>
      <c r="E115" t="s">
        <v>298</v>
      </c>
      <c r="F115" t="s">
        <v>299</v>
      </c>
      <c r="G115" t="s">
        <v>300</v>
      </c>
      <c r="H115" t="s">
        <v>528</v>
      </c>
      <c r="I115" t="s">
        <v>302</v>
      </c>
      <c r="J115" t="s">
        <v>303</v>
      </c>
      <c r="K115" t="s">
        <v>300</v>
      </c>
      <c r="L115" t="s">
        <v>529</v>
      </c>
      <c r="M115" t="s">
        <v>305</v>
      </c>
      <c r="N115" t="s">
        <v>306</v>
      </c>
      <c r="O115" t="s">
        <v>300</v>
      </c>
      <c r="P115" t="s">
        <v>1089</v>
      </c>
      <c r="Q115" t="s">
        <v>300</v>
      </c>
      <c r="R115" t="s">
        <v>307</v>
      </c>
      <c r="S115" t="s">
        <v>300</v>
      </c>
      <c r="T115" t="s">
        <v>321</v>
      </c>
      <c r="AE115" t="s">
        <v>310</v>
      </c>
      <c r="AF115" s="22" t="str" cm="1">
        <f t="array" ref="AF115">_xlfn.LET(
    _xlpm.texto_limpio, _xlfn.REDUCE(
        LOWER(Table134566[[#This Row],[Titulo]]),
        {"á";"é";"í";"ó";"ú";"ñ";",";" "},
        _xlfn.LAMBDA(_xlpm.acum,_xlpm.caracter, SUBSTITUTE(_xlpm.acum, _xlpm.caracter, CHOOSE(MATCH(_xlpm.caracter, {"á";"é";"í";"ó";"ú";"ñ";",";" "}, 0), "a","e","i","o","u","n","","")))
    ),
    _xlfn.CONCAT("/cantos/resucito/", AI115, "/", _xlpm.texto_limpio, ".html")
)</f>
        <v>/cantos/resucito/i/idyanunciadamishermanos.html</v>
      </c>
      <c r="AG115" s="22" t="str" cm="1">
        <f t="array" ref="AG115">_xlfn.LET(
    _xlpm.texto_limpio, _xlfn.REDUCE(
        LOWER(Table134566[[#This Row],[Titulo]]),
        {"á";"é";"í";"ó";"ú";"ñ";",";" "},
        _xlfn.LAMBDA(_xlpm.acum,_xlpm.caracter, SUBSTITUTE(_xlpm.acum, _xlpm.caracter, CHOOSE(MATCH(_xlpm.caracter, {"á";"é";"í";"ó";"ú";"ñ";",";" "}, 0), "a","e","i","o","u","n","","")))
    ),
    _xlfn.CONCAT("/cantos/resucito/", AI115, "/", _xlpm.texto_limpio, ".html")
)</f>
        <v>/cantos/resucito/i/idyanunciadamishermanos.html</v>
      </c>
      <c r="AH115" t="s">
        <v>311</v>
      </c>
      <c r="AI115" t="str">
        <f>LOWER(LEFT(Table134566[[#This Row],[Titulo]],1))</f>
        <v>i</v>
      </c>
      <c r="AJ115" t="str">
        <f>LOWER(LEFT(Table134566[[#This Row],[Categoria]],1))</f>
        <v>p</v>
      </c>
      <c r="AK115" t="str">
        <f>_xlfn.CONCAT(Table134566[[#This Row],[ID]:[c021]])</f>
        <v>{id:112,title: "Id y anunciad a mis hermanos", subtitle: "Mateo 28,10.16-20", category: "PRECATECUMENADO", moments: ["Antiguo Testamento"], url: "/cantos/resucito/i/idyanunciadamishermanos.html/cantos/resucito/i/idyanunciadamishermanos.html"},</v>
      </c>
      <c r="AL115" t="str">
        <f>UPPER(Table134566[[#This Row],[Titulo]])</f>
        <v>ID Y ANUNCIAD A MIS HERMANOS</v>
      </c>
      <c r="AM115" t="str">
        <f>LOWER(SUBSTITUTE(Table134566[[#This Row],[CANTO]], " ", ""))</f>
        <v>idyanunciadamishermanos</v>
      </c>
      <c r="AN115" t="str">
        <f>Table134566[[#This Row],[Subtitle5]]</f>
        <v>Mateo 28,10.16-20</v>
      </c>
      <c r="AP115" t="str">
        <f>Table1[[#Headers],[CANTO]]</f>
        <v>CANTO</v>
      </c>
      <c r="AQ115" t="str">
        <f>Table134566[[#This Row],[CANTO]]</f>
        <v>ID Y ANUNCIAD A MIS HERMANOS</v>
      </c>
      <c r="AR115" t="str">
        <f>_xlfn.CONCAT(Table134566[[#This Row],[Category]:[Entrada]])</f>
        <v>category: "PRECATECUMENADO", moments: ["Antiguo Testamento</v>
      </c>
    </row>
    <row r="116" spans="1:44" x14ac:dyDescent="0.25">
      <c r="A116" t="str" cm="1">
        <f t="array" ref="A11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improperios</v>
      </c>
      <c r="B116">
        <v>93</v>
      </c>
      <c r="C116" t="s">
        <v>297</v>
      </c>
      <c r="D116">
        <v>113</v>
      </c>
      <c r="E116" t="s">
        <v>298</v>
      </c>
      <c r="F116" t="s">
        <v>299</v>
      </c>
      <c r="G116" t="s">
        <v>300</v>
      </c>
      <c r="H116" t="s">
        <v>530</v>
      </c>
      <c r="I116" t="s">
        <v>302</v>
      </c>
      <c r="J116" t="s">
        <v>303</v>
      </c>
      <c r="K116" t="s">
        <v>300</v>
      </c>
      <c r="L116" t="s">
        <v>218</v>
      </c>
      <c r="M116" t="s">
        <v>305</v>
      </c>
      <c r="N116" t="s">
        <v>306</v>
      </c>
      <c r="O116" t="s">
        <v>300</v>
      </c>
      <c r="P116" t="s">
        <v>1089</v>
      </c>
      <c r="Q116" t="s">
        <v>300</v>
      </c>
      <c r="R116" t="s">
        <v>307</v>
      </c>
      <c r="S116" t="s">
        <v>300</v>
      </c>
      <c r="T116" t="s">
        <v>320</v>
      </c>
      <c r="U116" t="s">
        <v>308</v>
      </c>
      <c r="V116" t="s">
        <v>351</v>
      </c>
      <c r="W116" t="s">
        <v>308</v>
      </c>
      <c r="X116" t="s">
        <v>321</v>
      </c>
      <c r="AE116" t="s">
        <v>310</v>
      </c>
      <c r="AF116" s="22" t="str" cm="1">
        <f t="array" ref="AF116">_xlfn.LET(
    _xlpm.texto_limpio, _xlfn.REDUCE(
        LOWER(Table134566[[#This Row],[Titulo]]),
        {"á";"é";"í";"ó";"ú";"ñ";",";" "},
        _xlfn.LAMBDA(_xlpm.acum,_xlpm.caracter, SUBSTITUTE(_xlpm.acum, _xlpm.caracter, CHOOSE(MATCH(_xlpm.caracter, {"á";"é";"í";"ó";"ú";"ñ";",";" "}, 0), "a","e","i","o","u","n","","")))
    ),
    _xlfn.CONCAT("/cantos/resucito/", AI116, "/", _xlpm.texto_limpio, ".html")
)</f>
        <v>/cantos/resucito/i/improperios.html</v>
      </c>
      <c r="AG116" s="22" t="str" cm="1">
        <f t="array" ref="AG116">_xlfn.LET(
    _xlpm.texto_limpio, _xlfn.REDUCE(
        LOWER(Table134566[[#This Row],[Titulo]]),
        {"á";"é";"í";"ó";"ú";"ñ";",";" "},
        _xlfn.LAMBDA(_xlpm.acum,_xlpm.caracter, SUBSTITUTE(_xlpm.acum, _xlpm.caracter, CHOOSE(MATCH(_xlpm.caracter, {"á";"é";"í";"ó";"ú";"ñ";",";" "}, 0), "a","e","i","o","u","n","","")))
    ),
    _xlfn.CONCAT("/cantos/resucito/", AI116, "/", _xlpm.texto_limpio, ".html")
)</f>
        <v>/cantos/resucito/i/improperios.html</v>
      </c>
      <c r="AH116" t="s">
        <v>311</v>
      </c>
      <c r="AI116" t="str">
        <f>LOWER(LEFT(Table134566[[#This Row],[Titulo]],1))</f>
        <v>i</v>
      </c>
      <c r="AJ116" t="str">
        <f>LOWER(LEFT(Table134566[[#This Row],[Categoria]],1))</f>
        <v>p</v>
      </c>
      <c r="AK116" t="str">
        <f>_xlfn.CONCAT(Table134566[[#This Row],[ID]:[c021]])</f>
        <v>{id:113,title: "Improperios", subtitle: "Adoración de la santa Cruz el Viernes santo", category: "PRECATECUMENADO", moments: ["Cuaresma", "Paz", "Antiguo Testamento"], url: "/cantos/resucito/i/improperios.html/cantos/resucito/i/improperios.html"},</v>
      </c>
      <c r="AL116" t="str">
        <f>UPPER(Table134566[[#This Row],[Titulo]])</f>
        <v>IMPROPERIOS</v>
      </c>
      <c r="AM116" t="str">
        <f>LOWER(SUBSTITUTE(Table134566[[#This Row],[CANTO]], " ", ""))</f>
        <v>improperios</v>
      </c>
      <c r="AN116" t="str">
        <f>Table134566[[#This Row],[Subtitle5]]</f>
        <v>Adoración de la santa Cruz el Viernes santo</v>
      </c>
      <c r="AP116" t="str">
        <f>Table1[[#Headers],[CANTO]]</f>
        <v>CANTO</v>
      </c>
      <c r="AQ116" t="str">
        <f>Table134566[[#This Row],[CANTO]]</f>
        <v>IMPROPERIOS</v>
      </c>
      <c r="AR116" t="str">
        <f>_xlfn.CONCAT(Table134566[[#This Row],[Category]:[Entrada]])</f>
        <v>category: "PRECATECUMENADO", moments: ["Cuaresma", "Paz", "Antiguo Testamento</v>
      </c>
    </row>
    <row r="117" spans="1:44" x14ac:dyDescent="0.25">
      <c r="A117" t="str" cm="1">
        <f t="array" ref="A11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jacob</v>
      </c>
      <c r="B117">
        <v>228</v>
      </c>
      <c r="C117" t="s">
        <v>297</v>
      </c>
      <c r="D117">
        <v>114</v>
      </c>
      <c r="E117" t="s">
        <v>298</v>
      </c>
      <c r="F117" t="s">
        <v>299</v>
      </c>
      <c r="G117" t="s">
        <v>300</v>
      </c>
      <c r="H117" t="s">
        <v>531</v>
      </c>
      <c r="I117" t="s">
        <v>302</v>
      </c>
      <c r="J117" t="s">
        <v>303</v>
      </c>
      <c r="K117" t="s">
        <v>300</v>
      </c>
      <c r="L117" t="s">
        <v>532</v>
      </c>
      <c r="M117" t="s">
        <v>305</v>
      </c>
      <c r="N117" t="s">
        <v>306</v>
      </c>
      <c r="O117" t="s">
        <v>300</v>
      </c>
      <c r="P117" s="8" t="s">
        <v>1091</v>
      </c>
      <c r="Q117" t="s">
        <v>300</v>
      </c>
      <c r="R117" t="s">
        <v>307</v>
      </c>
      <c r="S117" t="s">
        <v>300</v>
      </c>
      <c r="T117" t="s">
        <v>315</v>
      </c>
      <c r="AE117" t="s">
        <v>310</v>
      </c>
      <c r="AF117" s="22" t="str" cm="1">
        <f t="array" ref="AF117">_xlfn.LET(
    _xlpm.texto_limpio, _xlfn.REDUCE(
        LOWER(Table134566[[#This Row],[Titulo]]),
        {"á";"é";"í";"ó";"ú";"ñ";",";" "},
        _xlfn.LAMBDA(_xlpm.acum,_xlpm.caracter, SUBSTITUTE(_xlpm.acum, _xlpm.caracter, CHOOSE(MATCH(_xlpm.caracter, {"á";"é";"í";"ó";"ú";"ñ";",";" "}, 0), "a","e","i","o","u","n","","")))
    ),
    _xlfn.CONCAT("/cantos/resucito/", P117, "/", _xlpm.texto_limpio, ".html")
)</f>
        <v>/cantos/resucito/CATECUMENADO/jacob.html</v>
      </c>
      <c r="AG117" s="22" t="str" cm="1">
        <f t="array" ref="AG117">_xlfn.LET(
    _xlpm.texto_limpio, _xlfn.REDUCE(
        LOWER(Table134566[[#This Row],[Titulo]]),
        {"á";"é";"í";"ó";"ú";"ñ";",";" "},
        _xlfn.LAMBDA(_xlpm.acum,_xlpm.caracter, SUBSTITUTE(_xlpm.acum, _xlpm.caracter, CHOOSE(MATCH(_xlpm.caracter, {"á";"é";"í";"ó";"ú";"ñ";",";" "}, 0), "a","e","i","o","u","n","","")))
    ),
    _xlfn.CONCAT("/cantos/resucito/", AI117, "/", _xlpm.texto_limpio, ".html")
)</f>
        <v>/cantos/resucito/j/jacob.html</v>
      </c>
      <c r="AH117" t="s">
        <v>311</v>
      </c>
      <c r="AI117" t="str">
        <f>LOWER(LEFT(Table134566[[#This Row],[Titulo]],1))</f>
        <v>j</v>
      </c>
      <c r="AJ117" t="str">
        <f>LOWER(LEFT(Table134566[[#This Row],[Categoria]],1))</f>
        <v>c</v>
      </c>
      <c r="AK117" t="str">
        <f>_xlfn.CONCAT(Table134566[[#This Row],[ID]:[c021]])</f>
        <v>{id:114,title: "Jacob", subtitle: "Genesis 32,23-29 ", category: "CATECUMENADO", moments: ["Nuevo Testamento"], url: "/cantos/resucito/CATECUMENADO/jacob.html/cantos/resucito/j/jacob.html"},</v>
      </c>
      <c r="AL117" t="str">
        <f>UPPER(Table134566[[#This Row],[Titulo]])</f>
        <v>JACOB</v>
      </c>
      <c r="AM117" t="str">
        <f>LOWER(SUBSTITUTE(Table134566[[#This Row],[CANTO]], " ", ""))</f>
        <v>jacob</v>
      </c>
      <c r="AN117" t="str">
        <f>Table134566[[#This Row],[Subtitle5]]</f>
        <v xml:space="preserve">Genesis 32,23-29 </v>
      </c>
      <c r="AP117" t="str">
        <f>Table1[[#Headers],[CANTO]]</f>
        <v>CANTO</v>
      </c>
      <c r="AQ117" t="str">
        <f>Table134566[[#This Row],[CANTO]]</f>
        <v>JACOB</v>
      </c>
      <c r="AR117" t="str">
        <f>_xlfn.CONCAT(Table134566[[#This Row],[Category]:[Entrada]])</f>
        <v>category: "CATECUMENADO", moments: ["Nuevo Testamento</v>
      </c>
    </row>
    <row r="118" spans="1:44" x14ac:dyDescent="0.25">
      <c r="A118" t="str" cm="1">
        <f t="array" ref="A11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B118">
        <v>94</v>
      </c>
      <c r="C118" t="s">
        <v>297</v>
      </c>
      <c r="D118">
        <v>115</v>
      </c>
      <c r="E118" t="s">
        <v>298</v>
      </c>
      <c r="F118" t="s">
        <v>299</v>
      </c>
      <c r="G118" t="s">
        <v>300</v>
      </c>
      <c r="H118" t="s">
        <v>533</v>
      </c>
      <c r="I118" t="s">
        <v>302</v>
      </c>
      <c r="J118" t="s">
        <v>303</v>
      </c>
      <c r="K118" t="s">
        <v>300</v>
      </c>
      <c r="L118" t="s">
        <v>534</v>
      </c>
      <c r="M118" t="s">
        <v>305</v>
      </c>
      <c r="N118" t="s">
        <v>306</v>
      </c>
      <c r="O118" t="s">
        <v>300</v>
      </c>
      <c r="P118" t="s">
        <v>1089</v>
      </c>
      <c r="Q118" t="s">
        <v>300</v>
      </c>
      <c r="R118" t="s">
        <v>307</v>
      </c>
      <c r="S118" t="s">
        <v>300</v>
      </c>
      <c r="T118" t="s">
        <v>342</v>
      </c>
      <c r="U118" t="s">
        <v>308</v>
      </c>
      <c r="V118" t="s">
        <v>286</v>
      </c>
      <c r="W118" t="s">
        <v>308</v>
      </c>
      <c r="X118" t="s">
        <v>315</v>
      </c>
      <c r="AE118" t="s">
        <v>310</v>
      </c>
      <c r="AF118" s="22" t="str" cm="1">
        <f t="array" ref="AF118">_xlfn.LET(
    _xlpm.texto_limpio, _xlfn.REDUCE(
        LOWER(Table134566[[#This Row],[Titulo]]),
        {"á";"é";"í";"ó";"ú";"ñ";",";" "},
        _xlfn.LAMBDA(_xlpm.acum,_xlpm.caracter, SUBSTITUTE(_xlpm.acum, _xlpm.caracter, CHOOSE(MATCH(_xlpm.caracter, {"á";"é";"í";"ó";"ú";"ñ";",";" "}, 0), "a","e","i","o","u","n","","")))
    ),
    _xlfn.CONCAT("/cantos/resucito/", AI118, "/", _xlpm.texto_limpio, ".html")
)</f>
        <v>/cantos/resucito/j/jerusalenreconstruida.html</v>
      </c>
      <c r="AG118" s="22" t="str" cm="1">
        <f t="array" ref="AG118">_xlfn.LET(
    _xlpm.texto_limpio, _xlfn.REDUCE(
        LOWER(Table134566[[#This Row],[Titulo]]),
        {"á";"é";"í";"ó";"ú";"ñ";",";" "},
        _xlfn.LAMBDA(_xlpm.acum,_xlpm.caracter, SUBSTITUTE(_xlpm.acum, _xlpm.caracter, CHOOSE(MATCH(_xlpm.caracter, {"á";"é";"í";"ó";"ú";"ñ";",";" "}, 0), "a","e","i","o","u","n","","")))
    ),
    _xlfn.CONCAT("/cantos/resucito/", AI118, "/", _xlpm.texto_limpio, ".html")
)</f>
        <v>/cantos/resucito/j/jerusalenreconstruida.html</v>
      </c>
      <c r="AH118" t="s">
        <v>311</v>
      </c>
      <c r="AI118" t="str">
        <f>LOWER(LEFT(Table134566[[#This Row],[Titulo]],1))</f>
        <v>j</v>
      </c>
      <c r="AJ118" t="str">
        <f>LOWER(LEFT(Table134566[[#This Row],[Categoria]],1))</f>
        <v>p</v>
      </c>
      <c r="AK118" t="str">
        <f>_xlfn.CONCAT(Table134566[[#This Row],[ID]:[c021]])</f>
        <v>{id:115,title: "Jerusalén reconstruida", subtitle: "Tobias 13,11-17", category: "PRECATECUMENADO", moments: ["Navidad", "Virgen", "Nuevo Testamento"], url: "/cantos/resucito/j/jerusalenreconstruida.html/cantos/resucito/j/jerusalenreconstruida.html"},</v>
      </c>
      <c r="AL118" t="str">
        <f>UPPER(Table134566[[#This Row],[Titulo]])</f>
        <v>JERUSALÉN RECONSTRUIDA</v>
      </c>
      <c r="AM118" t="str">
        <f>LOWER(SUBSTITUTE(Table134566[[#This Row],[CANTO]], " ", ""))</f>
        <v>jerusalénreconstruida</v>
      </c>
      <c r="AN118" t="str">
        <f>Table134566[[#This Row],[Subtitle5]]</f>
        <v>Tobias 13,11-17</v>
      </c>
      <c r="AP118" t="str">
        <f>Table1[[#Headers],[CANTO]]</f>
        <v>CANTO</v>
      </c>
      <c r="AQ118" t="str">
        <f>Table134566[[#This Row],[CANTO]]</f>
        <v>JERUSALÉN RECONSTRUIDA</v>
      </c>
      <c r="AR118" t="str">
        <f>_xlfn.CONCAT(Table134566[[#This Row],[Category]:[Entrada]])</f>
        <v>category: "PRECATECUMENADO", moments: ["Navidad", "Virgen", "Nuevo Testamento</v>
      </c>
    </row>
    <row r="119" spans="1:44" x14ac:dyDescent="0.25">
      <c r="A119" t="str" cm="1">
        <f t="array" ref="A11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B119">
        <v>95</v>
      </c>
      <c r="C119" t="s">
        <v>297</v>
      </c>
      <c r="D119">
        <v>116</v>
      </c>
      <c r="E119" t="s">
        <v>298</v>
      </c>
      <c r="F119" t="s">
        <v>299</v>
      </c>
      <c r="G119" t="s">
        <v>300</v>
      </c>
      <c r="H119" t="s">
        <v>535</v>
      </c>
      <c r="I119" t="s">
        <v>302</v>
      </c>
      <c r="J119" t="s">
        <v>303</v>
      </c>
      <c r="K119" t="s">
        <v>300</v>
      </c>
      <c r="L119" t="s">
        <v>536</v>
      </c>
      <c r="M119" t="s">
        <v>305</v>
      </c>
      <c r="N119" t="s">
        <v>306</v>
      </c>
      <c r="O119" t="s">
        <v>300</v>
      </c>
      <c r="P119" t="s">
        <v>1089</v>
      </c>
      <c r="Q119" t="s">
        <v>300</v>
      </c>
      <c r="R119" t="s">
        <v>307</v>
      </c>
      <c r="S119" t="s">
        <v>300</v>
      </c>
      <c r="T119" t="s">
        <v>320</v>
      </c>
      <c r="AE119" t="s">
        <v>310</v>
      </c>
      <c r="AF119" s="22" t="str" cm="1">
        <f t="array" ref="AF119">_xlfn.LET(
    _xlpm.texto_limpio, _xlfn.REDUCE(
        LOWER(Table134566[[#This Row],[Titulo]]),
        {"á";"é";"í";"ó";"ú";"ñ";",";" "},
        _xlfn.LAMBDA(_xlpm.acum,_xlpm.caracter, SUBSTITUTE(_xlpm.acum, _xlpm.caracter, CHOOSE(MATCH(_xlpm.caracter, {"á";"é";"í";"ó";"ú";"ñ";",";" "}, 0), "a","e","i","o","u","n","","")))
    ),
    _xlfn.CONCAT("/cantos/resucito/", AI119, "/", _xlpm.texto_limpio, ".html")
)</f>
        <v>/cantos/resucito/j/jesusrecorriatodaslasciudades.html</v>
      </c>
      <c r="AG119" s="22" t="str" cm="1">
        <f t="array" ref="AG119">_xlfn.LET(
    _xlpm.texto_limpio, _xlfn.REDUCE(
        LOWER(Table134566[[#This Row],[Titulo]]),
        {"á";"é";"í";"ó";"ú";"ñ";",";" "},
        _xlfn.LAMBDA(_xlpm.acum,_xlpm.caracter, SUBSTITUTE(_xlpm.acum, _xlpm.caracter, CHOOSE(MATCH(_xlpm.caracter, {"á";"é";"í";"ó";"ú";"ñ";",";" "}, 0), "a","e","i","o","u","n","","")))
    ),
    _xlfn.CONCAT("/cantos/resucito/", AI119, "/", _xlpm.texto_limpio, ".html")
)</f>
        <v>/cantos/resucito/j/jesusrecorriatodaslasciudades.html</v>
      </c>
      <c r="AH119" t="s">
        <v>311</v>
      </c>
      <c r="AI119" t="str">
        <f>LOWER(LEFT(Table134566[[#This Row],[Titulo]],1))</f>
        <v>j</v>
      </c>
      <c r="AJ119" t="str">
        <f>LOWER(LEFT(Table134566[[#This Row],[Categoria]],1))</f>
        <v>p</v>
      </c>
      <c r="AK119" t="str">
        <f>_xlfn.CONCAT(Table134566[[#This Row],[ID]:[c021]])</f>
        <v>{id:116,title: "Jesús recorría todas las ciudades", subtitle: "Mateo 9,35ss; 10 ", category: "PRECATECUMENADO", moments: ["Cuaresma"], url: "/cantos/resucito/j/jesusrecorriatodaslasciudades.html/cantos/resucito/j/jesusrecorriatodaslasciudades.html"},</v>
      </c>
      <c r="AL119" t="str">
        <f>UPPER(Table134566[[#This Row],[Titulo]])</f>
        <v>JESÚS RECORRÍA TODAS LAS CIUDADES</v>
      </c>
      <c r="AM119" t="str">
        <f>LOWER(SUBSTITUTE(Table134566[[#This Row],[CANTO]], " ", ""))</f>
        <v>jesúsrecorríatodaslasciudades</v>
      </c>
      <c r="AN119" t="str">
        <f>Table134566[[#This Row],[Subtitle5]]</f>
        <v xml:space="preserve">Mateo 9,35ss; 10 </v>
      </c>
      <c r="AP119" t="str">
        <f>Table1[[#Headers],[CANTO]]</f>
        <v>CANTO</v>
      </c>
      <c r="AQ119" t="str">
        <f>Table134566[[#This Row],[CANTO]]</f>
        <v>JESÚS RECORRÍA TODAS LAS CIUDADES</v>
      </c>
      <c r="AR119" t="str">
        <f>_xlfn.CONCAT(Table134566[[#This Row],[Category]:[Entrada]])</f>
        <v>category: "PRECATECUMENADO", moments: ["Cuaresma</v>
      </c>
    </row>
    <row r="120" spans="1:44" x14ac:dyDescent="0.25">
      <c r="A120" t="str" cm="1">
        <f t="array" ref="A12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lacorderadedios</v>
      </c>
      <c r="B120">
        <v>96</v>
      </c>
      <c r="C120" t="s">
        <v>297</v>
      </c>
      <c r="D120">
        <v>117</v>
      </c>
      <c r="E120" t="s">
        <v>298</v>
      </c>
      <c r="F120" t="s">
        <v>299</v>
      </c>
      <c r="G120" t="s">
        <v>300</v>
      </c>
      <c r="H120" t="s">
        <v>537</v>
      </c>
      <c r="I120" t="s">
        <v>302</v>
      </c>
      <c r="J120" t="s">
        <v>303</v>
      </c>
      <c r="K120" t="s">
        <v>300</v>
      </c>
      <c r="L120" t="s">
        <v>538</v>
      </c>
      <c r="M120" t="s">
        <v>305</v>
      </c>
      <c r="N120" t="s">
        <v>306</v>
      </c>
      <c r="O120" t="s">
        <v>300</v>
      </c>
      <c r="P120" t="s">
        <v>1089</v>
      </c>
      <c r="Q120" t="s">
        <v>300</v>
      </c>
      <c r="R120" t="s">
        <v>307</v>
      </c>
      <c r="S120" t="s">
        <v>300</v>
      </c>
      <c r="T120" t="s">
        <v>309</v>
      </c>
      <c r="U120" t="s">
        <v>308</v>
      </c>
      <c r="V120" t="s">
        <v>313</v>
      </c>
      <c r="AE120" t="s">
        <v>310</v>
      </c>
      <c r="AF120" s="22" t="str" cm="1">
        <f t="array" ref="AF120">_xlfn.LET(
    _xlpm.texto_limpio, _xlfn.REDUCE(
        LOWER(Table134566[[#This Row],[Titulo]]),
        {"á";"é";"í";"ó";"ú";"ñ";",";" "},
        _xlfn.LAMBDA(_xlpm.acum,_xlpm.caracter, SUBSTITUTE(_xlpm.acum, _xlpm.caracter, CHOOSE(MATCH(_xlpm.caracter, {"á";"é";"í";"ó";"ú";"ñ";",";" "}, 0), "a","e","i","o","u","n","","")))
    ),
    _xlfn.CONCAT("/cantos/resucito/", AI120, "/", _xlpm.texto_limpio, ".html")
)</f>
        <v>/cantos/resucito/l/lacorderadedios.html</v>
      </c>
      <c r="AG120" s="22" t="str" cm="1">
        <f t="array" ref="AG120">_xlfn.LET(
    _xlpm.texto_limpio, _xlfn.REDUCE(
        LOWER(Table134566[[#This Row],[Titulo]]),
        {"á";"é";"í";"ó";"ú";"ñ";",";" "},
        _xlfn.LAMBDA(_xlpm.acum,_xlpm.caracter, SUBSTITUTE(_xlpm.acum, _xlpm.caracter, CHOOSE(MATCH(_xlpm.caracter, {"á";"é";"í";"ó";"ú";"ñ";",";" "}, 0), "a","e","i","o","u","n","","")))
    ),
    _xlfn.CONCAT("/cantos/resucito/", AI120, "/", _xlpm.texto_limpio, ".html")
)</f>
        <v>/cantos/resucito/l/lacorderadedios.html</v>
      </c>
      <c r="AH120" t="s">
        <v>311</v>
      </c>
      <c r="AI120" t="str">
        <f>LOWER(LEFT(Table134566[[#This Row],[Titulo]],1))</f>
        <v>l</v>
      </c>
      <c r="AJ120" t="str">
        <f>LOWER(LEFT(Table134566[[#This Row],[Categoria]],1))</f>
        <v>p</v>
      </c>
      <c r="AK120" t="str">
        <f>_xlfn.CONCAT(Table134566[[#This Row],[ID]:[c021]])</f>
        <v>{id:117,title: "La cordera de Dios", subtitle: "Mateo 1,18s; 2,13s.18", category: "PRECATECUMENADO", moments: ["Laudes/Visperas", "Comunión"], url: "/cantos/resucito/l/lacorderadedios.html/cantos/resucito/l/lacorderadedios.html"},</v>
      </c>
      <c r="AL120" t="str">
        <f>UPPER(Table134566[[#This Row],[Titulo]])</f>
        <v>LA CORDERA DE DIOS</v>
      </c>
      <c r="AM120" t="str">
        <f>LOWER(SUBSTITUTE(Table134566[[#This Row],[CANTO]], " ", ""))</f>
        <v>lacorderadedios</v>
      </c>
      <c r="AN120" t="str">
        <f>Table134566[[#This Row],[Subtitle5]]</f>
        <v>Mateo 1,18s; 2,13s.18</v>
      </c>
      <c r="AP120" t="str">
        <f>Table1[[#Headers],[CANTO]]</f>
        <v>CANTO</v>
      </c>
      <c r="AQ120" t="str">
        <f>Table134566[[#This Row],[CANTO]]</f>
        <v>LA CORDERA DE DIOS</v>
      </c>
      <c r="AR120" t="str">
        <f>_xlfn.CONCAT(Table134566[[#This Row],[Category]:[Entrada]])</f>
        <v>category: "PRECATECUMENADO", moments: ["Laudes/Visperas", "Comunión</v>
      </c>
    </row>
    <row r="121" spans="1:44" x14ac:dyDescent="0.25">
      <c r="A121" t="str" cm="1">
        <f t="array" ref="A12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laespada</v>
      </c>
      <c r="B121">
        <v>97</v>
      </c>
      <c r="C121" t="s">
        <v>297</v>
      </c>
      <c r="D121">
        <v>118</v>
      </c>
      <c r="E121" t="s">
        <v>298</v>
      </c>
      <c r="F121" t="s">
        <v>299</v>
      </c>
      <c r="G121" t="s">
        <v>300</v>
      </c>
      <c r="H121" t="s">
        <v>539</v>
      </c>
      <c r="I121" t="s">
        <v>302</v>
      </c>
      <c r="J121" t="s">
        <v>303</v>
      </c>
      <c r="K121" t="s">
        <v>300</v>
      </c>
      <c r="L121" t="s">
        <v>540</v>
      </c>
      <c r="M121" t="s">
        <v>305</v>
      </c>
      <c r="N121" t="s">
        <v>306</v>
      </c>
      <c r="O121" t="s">
        <v>300</v>
      </c>
      <c r="P121" t="s">
        <v>1089</v>
      </c>
      <c r="Q121" t="s">
        <v>300</v>
      </c>
      <c r="R121" t="s">
        <v>307</v>
      </c>
      <c r="S121" t="s">
        <v>300</v>
      </c>
      <c r="T121" t="s">
        <v>286</v>
      </c>
      <c r="AE121" t="s">
        <v>310</v>
      </c>
      <c r="AF121" s="22" t="str" cm="1">
        <f t="array" ref="AF121">_xlfn.LET(
    _xlpm.texto_limpio, _xlfn.REDUCE(
        LOWER(Table134566[[#This Row],[Titulo]]),
        {"á";"é";"í";"ó";"ú";"ñ";",";" "},
        _xlfn.LAMBDA(_xlpm.acum,_xlpm.caracter, SUBSTITUTE(_xlpm.acum, _xlpm.caracter, CHOOSE(MATCH(_xlpm.caracter, {"á";"é";"í";"ó";"ú";"ñ";",";" "}, 0), "a","e","i","o","u","n","","")))
    ),
    _xlfn.CONCAT("/cantos/resucito/", AI121, "/", _xlpm.texto_limpio, ".html")
)</f>
        <v>/cantos/resucito/l/laespada.html</v>
      </c>
      <c r="AG121" s="22" t="str" cm="1">
        <f t="array" ref="AG121">_xlfn.LET(
    _xlpm.texto_limpio, _xlfn.REDUCE(
        LOWER(Table134566[[#This Row],[Titulo]]),
        {"á";"é";"í";"ó";"ú";"ñ";",";" "},
        _xlfn.LAMBDA(_xlpm.acum,_xlpm.caracter, SUBSTITUTE(_xlpm.acum, _xlpm.caracter, CHOOSE(MATCH(_xlpm.caracter, {"á";"é";"í";"ó";"ú";"ñ";",";" "}, 0), "a","e","i","o","u","n","","")))
    ),
    _xlfn.CONCAT("/cantos/resucito/", AI121, "/", _xlpm.texto_limpio, ".html")
)</f>
        <v>/cantos/resucito/l/laespada.html</v>
      </c>
      <c r="AH121" t="s">
        <v>311</v>
      </c>
      <c r="AI121" t="str">
        <f>LOWER(LEFT(Table134566[[#This Row],[Titulo]],1))</f>
        <v>l</v>
      </c>
      <c r="AJ121" t="str">
        <f>LOWER(LEFT(Table134566[[#This Row],[Categoria]],1))</f>
        <v>p</v>
      </c>
      <c r="AK121" t="str">
        <f>_xlfn.CONCAT(Table134566[[#This Row],[ID]:[c021]])</f>
        <v>{id:118,title: "La espada", subtitle: "Ezequiel 21,14-22", category: "PRECATECUMENADO", moments: ["Virgen"], url: "/cantos/resucito/l/laespada.html/cantos/resucito/l/laespada.html"},</v>
      </c>
      <c r="AL121" t="str">
        <f>UPPER(Table134566[[#This Row],[Titulo]])</f>
        <v>LA ESPADA</v>
      </c>
      <c r="AM121" t="str">
        <f>LOWER(SUBSTITUTE(Table134566[[#This Row],[CANTO]], " ", ""))</f>
        <v>laespada</v>
      </c>
      <c r="AN121" t="str">
        <f>Table134566[[#This Row],[Subtitle5]]</f>
        <v>Ezequiel 21,14-22</v>
      </c>
      <c r="AP121" t="str">
        <f>Table1[[#Headers],[CANTO]]</f>
        <v>CANTO</v>
      </c>
      <c r="AQ121" t="str">
        <f>Table134566[[#This Row],[CANTO]]</f>
        <v>LA ESPADA</v>
      </c>
      <c r="AR121" t="str">
        <f>_xlfn.CONCAT(Table134566[[#This Row],[Category]:[Entrada]])</f>
        <v>category: "PRECATECUMENADO", moments: ["Virgen</v>
      </c>
    </row>
    <row r="122" spans="1:44" x14ac:dyDescent="0.25">
      <c r="A122" t="str" cm="1">
        <f t="array" ref="A12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lamarchaesdura</v>
      </c>
      <c r="B122">
        <v>98</v>
      </c>
      <c r="C122" t="s">
        <v>297</v>
      </c>
      <c r="D122">
        <v>119</v>
      </c>
      <c r="E122" t="s">
        <v>298</v>
      </c>
      <c r="F122" t="s">
        <v>299</v>
      </c>
      <c r="G122" t="s">
        <v>300</v>
      </c>
      <c r="H122" t="s">
        <v>541</v>
      </c>
      <c r="I122" t="s">
        <v>302</v>
      </c>
      <c r="J122" t="s">
        <v>303</v>
      </c>
      <c r="K122" t="s">
        <v>300</v>
      </c>
      <c r="L122" t="s">
        <v>224</v>
      </c>
      <c r="M122" t="s">
        <v>305</v>
      </c>
      <c r="N122" t="s">
        <v>306</v>
      </c>
      <c r="O122" t="s">
        <v>300</v>
      </c>
      <c r="P122" t="s">
        <v>1089</v>
      </c>
      <c r="Q122" t="s">
        <v>300</v>
      </c>
      <c r="R122" t="s">
        <v>307</v>
      </c>
      <c r="S122" t="s">
        <v>300</v>
      </c>
      <c r="T122" t="s">
        <v>314</v>
      </c>
      <c r="U122" t="s">
        <v>308</v>
      </c>
      <c r="V122" t="s">
        <v>315</v>
      </c>
      <c r="AE122" t="s">
        <v>310</v>
      </c>
      <c r="AF122" s="22" t="str" cm="1">
        <f t="array" ref="AF122">_xlfn.LET(
    _xlpm.texto_limpio, _xlfn.REDUCE(
        LOWER(Table134566[[#This Row],[Titulo]]),
        {"á";"é";"í";"ó";"ú";"ñ";",";" "},
        _xlfn.LAMBDA(_xlpm.acum,_xlpm.caracter, SUBSTITUTE(_xlpm.acum, _xlpm.caracter, CHOOSE(MATCH(_xlpm.caracter, {"á";"é";"í";"ó";"ú";"ñ";",";" "}, 0), "a","e","i","o","u","n","","")))
    ),
    _xlfn.CONCAT("/cantos/resucito/", AI122, "/", _xlpm.texto_limpio, ".html")
)</f>
        <v>/cantos/resucito/l/lamarchaesdura.html</v>
      </c>
      <c r="AG122" s="22" t="str" cm="1">
        <f t="array" ref="AG122">_xlfn.LET(
    _xlpm.texto_limpio, _xlfn.REDUCE(
        LOWER(Table134566[[#This Row],[Titulo]]),
        {"á";"é";"í";"ó";"ú";"ñ";",";" "},
        _xlfn.LAMBDA(_xlpm.acum,_xlpm.caracter, SUBSTITUTE(_xlpm.acum, _xlpm.caracter, CHOOSE(MATCH(_xlpm.caracter, {"á";"é";"í";"ó";"ú";"ñ";",";" "}, 0), "a","e","i","o","u","n","","")))
    ),
    _xlfn.CONCAT("/cantos/resucito/", AI122, "/", _xlpm.texto_limpio, ".html")
)</f>
        <v>/cantos/resucito/l/lamarchaesdura.html</v>
      </c>
      <c r="AH122" t="s">
        <v>311</v>
      </c>
      <c r="AI122" t="str">
        <f>LOWER(LEFT(Table134566[[#This Row],[Titulo]],1))</f>
        <v>l</v>
      </c>
      <c r="AJ122" t="str">
        <f>LOWER(LEFT(Table134566[[#This Row],[Categoria]],1))</f>
        <v>p</v>
      </c>
      <c r="AK122" t="str">
        <f>_xlfn.CONCAT(Table134566[[#This Row],[ID]:[c021]])</f>
        <v>{id:119,title: "La marcha es dura", subtitle: "Espiritual negro «Go down, Moses»", category: "PRECATECUMENADO", moments: ["Final", "Nuevo Testamento"], url: "/cantos/resucito/l/lamarchaesdura.html/cantos/resucito/l/lamarchaesdura.html"},</v>
      </c>
      <c r="AL122" t="str">
        <f>UPPER(Table134566[[#This Row],[Titulo]])</f>
        <v>LA MARCHA ES DURA</v>
      </c>
      <c r="AM122" t="str">
        <f>LOWER(SUBSTITUTE(Table134566[[#This Row],[CANTO]], " ", ""))</f>
        <v>lamarchaesdura</v>
      </c>
      <c r="AN122" t="str">
        <f>Table134566[[#This Row],[Subtitle5]]</f>
        <v>Espiritual negro «Go down, Moses»</v>
      </c>
      <c r="AP122" t="str">
        <f>Table1[[#Headers],[CANTO]]</f>
        <v>CANTO</v>
      </c>
      <c r="AQ122" t="str">
        <f>Table134566[[#This Row],[CANTO]]</f>
        <v>LA MARCHA ES DURA</v>
      </c>
      <c r="AR122" t="str">
        <f>_xlfn.CONCAT(Table134566[[#This Row],[Category]:[Entrada]])</f>
        <v>category: "PRECATECUMENADO", moments: ["Final", "Nuevo Testamento</v>
      </c>
    </row>
    <row r="123" spans="1:44" x14ac:dyDescent="0.25">
      <c r="A123" t="str" cm="1">
        <f t="array" ref="A12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lapalomavolo</v>
      </c>
      <c r="B123">
        <v>242</v>
      </c>
      <c r="C123" t="s">
        <v>297</v>
      </c>
      <c r="D123">
        <v>120</v>
      </c>
      <c r="E123" t="s">
        <v>298</v>
      </c>
      <c r="F123" t="s">
        <v>299</v>
      </c>
      <c r="G123" t="s">
        <v>300</v>
      </c>
      <c r="H123" t="s">
        <v>542</v>
      </c>
      <c r="I123" t="s">
        <v>302</v>
      </c>
      <c r="J123" t="s">
        <v>303</v>
      </c>
      <c r="K123" t="s">
        <v>300</v>
      </c>
      <c r="L123" t="s">
        <v>543</v>
      </c>
      <c r="M123" t="s">
        <v>305</v>
      </c>
      <c r="N123" t="s">
        <v>306</v>
      </c>
      <c r="O123" t="s">
        <v>300</v>
      </c>
      <c r="P123" s="4" t="s">
        <v>1092</v>
      </c>
      <c r="Q123" t="s">
        <v>300</v>
      </c>
      <c r="R123" t="s">
        <v>307</v>
      </c>
      <c r="S123" t="s">
        <v>300</v>
      </c>
      <c r="T123" t="s">
        <v>313</v>
      </c>
      <c r="U123" t="s">
        <v>308</v>
      </c>
      <c r="V123" t="s">
        <v>321</v>
      </c>
      <c r="AE123" t="s">
        <v>310</v>
      </c>
      <c r="AF123" s="22" t="str" cm="1">
        <f t="array" ref="AF123">_xlfn.LET(
    _xlpm.texto_limpio, _xlfn.REDUCE(
        LOWER(Table134566[[#This Row],[Titulo]]),
        {"á";"é";"í";"ó";"ú";"ñ";",";" "},
        _xlfn.LAMBDA(_xlpm.acum,_xlpm.caracter, SUBSTITUTE(_xlpm.acum, _xlpm.caracter, CHOOSE(MATCH(_xlpm.caracter, {"á";"é";"í";"ó";"ú";"ñ";",";" "}, 0), "a","e","i","o","u","n","","")))
    ),
    _xlfn.CONCAT("/cantos/resucito/", AI123, "/", _xlpm.texto_limpio, ".html")
)</f>
        <v>/cantos/resucito/l/lapalomavolo.html</v>
      </c>
      <c r="AG123" s="22" t="str" cm="1">
        <f t="array" ref="AG123">_xlfn.LET(
    _xlpm.texto_limpio, _xlfn.REDUCE(
        LOWER(Table134566[[#This Row],[Titulo]]),
        {"á";"é";"í";"ó";"ú";"ñ";",";" "},
        _xlfn.LAMBDA(_xlpm.acum,_xlpm.caracter, SUBSTITUTE(_xlpm.acum, _xlpm.caracter, CHOOSE(MATCH(_xlpm.caracter, {"á";"é";"í";"ó";"ú";"ñ";",";" "}, 0), "a","e","i","o","u","n","","")))
    ),
    _xlfn.CONCAT("/cantos/resucito/", AI123, "/", _xlpm.texto_limpio, ".html")
)</f>
        <v>/cantos/resucito/l/lapalomavolo.html</v>
      </c>
      <c r="AH123" t="s">
        <v>311</v>
      </c>
      <c r="AI123" t="str">
        <f>LOWER(LEFT(Table134566[[#This Row],[Titulo]],1))</f>
        <v>l</v>
      </c>
      <c r="AJ123" t="str">
        <f>LOWER(LEFT(Table134566[[#This Row],[Categoria]],1))</f>
        <v>e</v>
      </c>
      <c r="AK123" t="str">
        <f>_xlfn.CONCAT(Table134566[[#This Row],[ID]:[c021]])</f>
        <v>{id:120,title: "La paloma voló", subtitle: "Oda XXIV de Salomón", category: "ELECCIÓN", moments: ["Comunión", "Antiguo Testamento"], url: "/cantos/resucito/l/lapalomavolo.html/cantos/resucito/l/lapalomavolo.html"},</v>
      </c>
      <c r="AL123" t="str">
        <f>UPPER(Table134566[[#This Row],[Titulo]])</f>
        <v>LA PALOMA VOLÓ</v>
      </c>
      <c r="AM123" t="str">
        <f>LOWER(SUBSTITUTE(Table134566[[#This Row],[CANTO]], " ", ""))</f>
        <v>lapalomavoló</v>
      </c>
      <c r="AN123" t="str">
        <f>Table134566[[#This Row],[Subtitle5]]</f>
        <v>Oda XXIV de Salomón</v>
      </c>
      <c r="AP123" t="str">
        <f>Table1[[#Headers],[CANTO]]</f>
        <v>CANTO</v>
      </c>
      <c r="AQ123" t="str">
        <f>Table134566[[#This Row],[CANTO]]</f>
        <v>LA PALOMA VOLÓ</v>
      </c>
      <c r="AR123" t="str">
        <f>_xlfn.CONCAT(Table134566[[#This Row],[Category]:[Entrada]])</f>
        <v>category: "ELECCIÓN", moments: ["Comunión", "Antiguo Testamento</v>
      </c>
    </row>
    <row r="124" spans="1:44" x14ac:dyDescent="0.25">
      <c r="A124" t="str" cm="1">
        <f t="array" ref="A12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lasalve</v>
      </c>
      <c r="B124">
        <v>99</v>
      </c>
      <c r="C124" t="s">
        <v>297</v>
      </c>
      <c r="D124">
        <v>121</v>
      </c>
      <c r="E124" t="s">
        <v>298</v>
      </c>
      <c r="F124" t="s">
        <v>299</v>
      </c>
      <c r="G124" t="s">
        <v>300</v>
      </c>
      <c r="H124" t="s">
        <v>544</v>
      </c>
      <c r="I124" t="s">
        <v>302</v>
      </c>
      <c r="J124" t="s">
        <v>303</v>
      </c>
      <c r="K124" t="s">
        <v>300</v>
      </c>
      <c r="L124" t="s">
        <v>226</v>
      </c>
      <c r="M124" t="s">
        <v>305</v>
      </c>
      <c r="N124" t="s">
        <v>306</v>
      </c>
      <c r="O124" t="s">
        <v>300</v>
      </c>
      <c r="P124" t="s">
        <v>1089</v>
      </c>
      <c r="Q124" t="s">
        <v>300</v>
      </c>
      <c r="R124" t="s">
        <v>307</v>
      </c>
      <c r="S124" t="s">
        <v>300</v>
      </c>
      <c r="T124" t="s">
        <v>320</v>
      </c>
      <c r="U124" t="s">
        <v>308</v>
      </c>
      <c r="V124" t="s">
        <v>309</v>
      </c>
      <c r="W124" t="s">
        <v>308</v>
      </c>
      <c r="X124" t="s">
        <v>315</v>
      </c>
      <c r="AE124" t="s">
        <v>310</v>
      </c>
      <c r="AF124" s="22" t="str" cm="1">
        <f t="array" ref="AF124">_xlfn.LET(
    _xlpm.texto_limpio, _xlfn.REDUCE(
        LOWER(Table134566[[#This Row],[Titulo]]),
        {"á";"é";"í";"ó";"ú";"ñ";",";" "},
        _xlfn.LAMBDA(_xlpm.acum,_xlpm.caracter, SUBSTITUTE(_xlpm.acum, _xlpm.caracter, CHOOSE(MATCH(_xlpm.caracter, {"á";"é";"í";"ó";"ú";"ñ";",";" "}, 0), "a","e","i","o","u","n","","")))
    ),
    _xlfn.CONCAT("/cantos/resucito/", AI124, "/", _xlpm.texto_limpio, ".html")
)</f>
        <v>/cantos/resucito/l/lasalve.html</v>
      </c>
      <c r="AG124" s="22" t="str" cm="1">
        <f t="array" ref="AG124">_xlfn.LET(
    _xlpm.texto_limpio, _xlfn.REDUCE(
        LOWER(Table134566[[#This Row],[Titulo]]),
        {"á";"é";"í";"ó";"ú";"ñ";",";" "},
        _xlfn.LAMBDA(_xlpm.acum,_xlpm.caracter, SUBSTITUTE(_xlpm.acum, _xlpm.caracter, CHOOSE(MATCH(_xlpm.caracter, {"á";"é";"í";"ó";"ú";"ñ";",";" "}, 0), "a","e","i","o","u","n","","")))
    ),
    _xlfn.CONCAT("/cantos/resucito/", AI124, "/", _xlpm.texto_limpio, ".html")
)</f>
        <v>/cantos/resucito/l/lasalve.html</v>
      </c>
      <c r="AH124" t="s">
        <v>311</v>
      </c>
      <c r="AI124" t="str">
        <f>LOWER(LEFT(Table134566[[#This Row],[Titulo]],1))</f>
        <v>l</v>
      </c>
      <c r="AJ124" t="str">
        <f>LOWER(LEFT(Table134566[[#This Row],[Categoria]],1))</f>
        <v>p</v>
      </c>
      <c r="AK124" t="str">
        <f>_xlfn.CONCAT(Table134566[[#This Row],[ID]:[c021]])</f>
        <v>{id:121,title: "La Salve", subtitle: "Himno lat. «Salve Regina»", category: "PRECATECUMENADO", moments: ["Cuaresma", "Laudes/Visperas", "Nuevo Testamento"], url: "/cantos/resucito/l/lasalve.html/cantos/resucito/l/lasalve.html"},</v>
      </c>
      <c r="AL124" t="str">
        <f>UPPER(Table134566[[#This Row],[Titulo]])</f>
        <v>LA SALVE</v>
      </c>
      <c r="AM124" t="str">
        <f>LOWER(SUBSTITUTE(Table134566[[#This Row],[CANTO]], " ", ""))</f>
        <v>lasalve</v>
      </c>
      <c r="AN124" t="str">
        <f>Table134566[[#This Row],[Subtitle5]]</f>
        <v>Himno lat. «Salve Regina»</v>
      </c>
      <c r="AP124" t="str">
        <f>Table1[[#Headers],[CANTO]]</f>
        <v>CANTO</v>
      </c>
      <c r="AQ124" t="str">
        <f>Table134566[[#This Row],[CANTO]]</f>
        <v>LA SALVE</v>
      </c>
      <c r="AR124" t="str">
        <f>_xlfn.CONCAT(Table134566[[#This Row],[Category]:[Entrada]])</f>
        <v>category: "PRECATECUMENADO", moments: ["Cuaresma", "Laudes/Visperas", "Nuevo Testamento</v>
      </c>
    </row>
    <row r="125" spans="1:44" x14ac:dyDescent="0.25">
      <c r="A125" t="str" cm="1">
        <f t="array" ref="A12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B125">
        <v>100</v>
      </c>
      <c r="C125" t="s">
        <v>297</v>
      </c>
      <c r="D125">
        <v>122</v>
      </c>
      <c r="E125" t="s">
        <v>298</v>
      </c>
      <c r="F125" t="s">
        <v>299</v>
      </c>
      <c r="G125" t="s">
        <v>300</v>
      </c>
      <c r="H125" t="s">
        <v>545</v>
      </c>
      <c r="I125" t="s">
        <v>302</v>
      </c>
      <c r="J125" t="s">
        <v>303</v>
      </c>
      <c r="K125" t="s">
        <v>300</v>
      </c>
      <c r="L125" t="s">
        <v>546</v>
      </c>
      <c r="M125" t="s">
        <v>305</v>
      </c>
      <c r="N125" t="s">
        <v>306</v>
      </c>
      <c r="O125" t="s">
        <v>300</v>
      </c>
      <c r="P125" t="s">
        <v>1089</v>
      </c>
      <c r="Q125" t="s">
        <v>300</v>
      </c>
      <c r="R125" t="s">
        <v>307</v>
      </c>
      <c r="S125" t="s">
        <v>300</v>
      </c>
      <c r="AE125" t="s">
        <v>310</v>
      </c>
      <c r="AF125" s="22" t="str" cm="1">
        <f t="array" ref="AF125">_xlfn.LET(
    _xlpm.texto_limpio, _xlfn.REDUCE(
        LOWER(Table134566[[#This Row],[Titulo]]),
        {"á";"é";"í";"ó";"ú";"ñ";",";" "},
        _xlfn.LAMBDA(_xlpm.acum,_xlpm.caracter, SUBSTITUTE(_xlpm.acum, _xlpm.caracter, CHOOSE(MATCH(_xlpm.caracter, {"á";"é";"í";"ó";"ú";"ñ";",";" "}, 0), "a","e","i","o","u","n","","")))
    ),
    _xlfn.CONCAT("/cantos/resucito/", AI125, "/", _xlpm.texto_limpio, ".html")
)</f>
        <v>/cantos/resucito/l/lasiegadelasnaciones.html</v>
      </c>
      <c r="AG125" s="22" t="str" cm="1">
        <f t="array" ref="AG125">_xlfn.LET(
    _xlpm.texto_limpio, _xlfn.REDUCE(
        LOWER(Table134566[[#This Row],[Titulo]]),
        {"á";"é";"í";"ó";"ú";"ñ";",";" "},
        _xlfn.LAMBDA(_xlpm.acum,_xlpm.caracter, SUBSTITUTE(_xlpm.acum, _xlpm.caracter, CHOOSE(MATCH(_xlpm.caracter, {"á";"é";"í";"ó";"ú";"ñ";",";" "}, 0), "a","e","i","o","u","n","","")))
    ),
    _xlfn.CONCAT("/cantos/resucito/", AI125, "/", _xlpm.texto_limpio, ".html")
)</f>
        <v>/cantos/resucito/l/lasiegadelasnaciones.html</v>
      </c>
      <c r="AH125" t="s">
        <v>311</v>
      </c>
      <c r="AI125" t="str">
        <f>LOWER(LEFT(Table134566[[#This Row],[Titulo]],1))</f>
        <v>l</v>
      </c>
      <c r="AJ125" t="str">
        <f>LOWER(LEFT(Table134566[[#This Row],[Categoria]],1))</f>
        <v>p</v>
      </c>
      <c r="AK125" t="str">
        <f>_xlfn.CONCAT(Table134566[[#This Row],[ID]:[c021]])</f>
        <v>{id:122,title: "La siega de las naciones", subtitle: "Juan 4,31-38", category: "PRECATECUMENADO", moments: [""], url: "/cantos/resucito/l/lasiegadelasnaciones.html/cantos/resucito/l/lasiegadelasnaciones.html"},</v>
      </c>
      <c r="AL125" t="str">
        <f>UPPER(Table134566[[#This Row],[Titulo]])</f>
        <v>LA SIEGA DE LAS NACIONES</v>
      </c>
      <c r="AM125" t="str">
        <f>LOWER(SUBSTITUTE(Table134566[[#This Row],[CANTO]], " ", ""))</f>
        <v>lasiegadelasnaciones</v>
      </c>
      <c r="AN125" t="str">
        <f>Table134566[[#This Row],[Subtitle5]]</f>
        <v>Juan 4,31-38</v>
      </c>
      <c r="AP125" t="str">
        <f>Table1[[#Headers],[CANTO]]</f>
        <v>CANTO</v>
      </c>
      <c r="AQ125" t="str">
        <f>Table134566[[#This Row],[CANTO]]</f>
        <v>LA SIEGA DE LAS NACIONES</v>
      </c>
      <c r="AR125" t="str">
        <f>_xlfn.CONCAT(Table134566[[#This Row],[Category]:[Entrada]])</f>
        <v>category: "PRECATECUMENADO", moments: ["</v>
      </c>
    </row>
    <row r="126" spans="1:44" x14ac:dyDescent="0.25">
      <c r="A126" t="str" cm="1">
        <f t="array" ref="A12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lavozdemiamado</v>
      </c>
      <c r="B126">
        <v>101</v>
      </c>
      <c r="C126" t="s">
        <v>297</v>
      </c>
      <c r="D126">
        <v>123</v>
      </c>
      <c r="E126" t="s">
        <v>298</v>
      </c>
      <c r="F126" t="s">
        <v>299</v>
      </c>
      <c r="G126" t="s">
        <v>300</v>
      </c>
      <c r="H126" t="s">
        <v>547</v>
      </c>
      <c r="I126" t="s">
        <v>302</v>
      </c>
      <c r="J126" t="s">
        <v>303</v>
      </c>
      <c r="K126" t="s">
        <v>300</v>
      </c>
      <c r="L126" t="s">
        <v>548</v>
      </c>
      <c r="M126" t="s">
        <v>305</v>
      </c>
      <c r="N126" t="s">
        <v>306</v>
      </c>
      <c r="O126" t="s">
        <v>300</v>
      </c>
      <c r="P126" t="s">
        <v>1089</v>
      </c>
      <c r="Q126" t="s">
        <v>300</v>
      </c>
      <c r="R126" t="s">
        <v>307</v>
      </c>
      <c r="S126" t="s">
        <v>300</v>
      </c>
      <c r="AE126" t="s">
        <v>310</v>
      </c>
      <c r="AF126" s="22" t="str" cm="1">
        <f t="array" ref="AF126">_xlfn.LET(
    _xlpm.texto_limpio, _xlfn.REDUCE(
        LOWER(Table134566[[#This Row],[Titulo]]),
        {"á";"é";"í";"ó";"ú";"ñ";",";" "},
        _xlfn.LAMBDA(_xlpm.acum,_xlpm.caracter, SUBSTITUTE(_xlpm.acum, _xlpm.caracter, CHOOSE(MATCH(_xlpm.caracter, {"á";"é";"í";"ó";"ú";"ñ";",";" "}, 0), "a","e","i","o","u","n","","")))
    ),
    _xlfn.CONCAT("/cantos/resucito/", AI126, "/", _xlpm.texto_limpio, ".html")
)</f>
        <v>/cantos/resucito/l/lavozdemiamado.html</v>
      </c>
      <c r="AG126" s="22" t="str" cm="1">
        <f t="array" ref="AG126">_xlfn.LET(
    _xlpm.texto_limpio, _xlfn.REDUCE(
        LOWER(Table134566[[#This Row],[Titulo]]),
        {"á";"é";"í";"ó";"ú";"ñ";",";" "},
        _xlfn.LAMBDA(_xlpm.acum,_xlpm.caracter, SUBSTITUTE(_xlpm.acum, _xlpm.caracter, CHOOSE(MATCH(_xlpm.caracter, {"á";"é";"í";"ó";"ú";"ñ";",";" "}, 0), "a","e","i","o","u","n","","")))
    ),
    _xlfn.CONCAT("/cantos/resucito/", AI126, "/", _xlpm.texto_limpio, ".html")
)</f>
        <v>/cantos/resucito/l/lavozdemiamado.html</v>
      </c>
      <c r="AH126" t="s">
        <v>311</v>
      </c>
      <c r="AI126" t="str">
        <f>LOWER(LEFT(Table134566[[#This Row],[Titulo]],1))</f>
        <v>l</v>
      </c>
      <c r="AJ126" t="str">
        <f>LOWER(LEFT(Table134566[[#This Row],[Categoria]],1))</f>
        <v>p</v>
      </c>
      <c r="AK126" t="str">
        <f>_xlfn.CONCAT(Table134566[[#This Row],[ID]:[c021]])</f>
        <v>{id:123,title: "La voz de mi amado", subtitle: "Cantar de los Cantares 2,8-17", category: "PRECATECUMENADO", moments: [""], url: "/cantos/resucito/l/lavozdemiamado.html/cantos/resucito/l/lavozdemiamado.html"},</v>
      </c>
      <c r="AL126" t="str">
        <f>UPPER(Table134566[[#This Row],[Titulo]])</f>
        <v>LA VOZ DE MI AMADO</v>
      </c>
      <c r="AM126" t="str">
        <f>LOWER(SUBSTITUTE(Table134566[[#This Row],[CANTO]], " ", ""))</f>
        <v>lavozdemiamado</v>
      </c>
      <c r="AN126" t="str">
        <f>Table134566[[#This Row],[Subtitle5]]</f>
        <v>Cantar de los Cantares 2,8-17</v>
      </c>
      <c r="AP126" t="str">
        <f>Table1[[#Headers],[CANTO]]</f>
        <v>CANTO</v>
      </c>
      <c r="AQ126" t="str">
        <f>Table134566[[#This Row],[CANTO]]</f>
        <v>LA VOZ DE MI AMADO</v>
      </c>
      <c r="AR126" t="str">
        <f>_xlfn.CONCAT(Table134566[[#This Row],[Category]:[Entrada]])</f>
        <v>category: "PRECATECUMENADO", moments: ["</v>
      </c>
    </row>
    <row r="127" spans="1:44" x14ac:dyDescent="0.25">
      <c r="A127" t="str" cm="1">
        <f t="array" ref="A12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lasarmasdelaluz</v>
      </c>
      <c r="B127">
        <v>102</v>
      </c>
      <c r="C127" t="s">
        <v>297</v>
      </c>
      <c r="D127">
        <v>124</v>
      </c>
      <c r="E127" t="s">
        <v>298</v>
      </c>
      <c r="F127" t="s">
        <v>299</v>
      </c>
      <c r="G127" t="s">
        <v>300</v>
      </c>
      <c r="H127" t="s">
        <v>549</v>
      </c>
      <c r="I127" t="s">
        <v>302</v>
      </c>
      <c r="J127" t="s">
        <v>303</v>
      </c>
      <c r="K127" t="s">
        <v>300</v>
      </c>
      <c r="L127" t="s">
        <v>550</v>
      </c>
      <c r="M127" t="s">
        <v>305</v>
      </c>
      <c r="N127" t="s">
        <v>306</v>
      </c>
      <c r="O127" t="s">
        <v>300</v>
      </c>
      <c r="P127" t="s">
        <v>1089</v>
      </c>
      <c r="Q127" t="s">
        <v>300</v>
      </c>
      <c r="R127" t="s">
        <v>307</v>
      </c>
      <c r="S127" t="s">
        <v>300</v>
      </c>
      <c r="AE127" t="s">
        <v>310</v>
      </c>
      <c r="AF127" s="22" t="str" cm="1">
        <f t="array" ref="AF127">_xlfn.LET(
    _xlpm.texto_limpio, _xlfn.REDUCE(
        LOWER(Table134566[[#This Row],[Titulo]]),
        {"á";"é";"í";"ó";"ú";"ñ";",";" "},
        _xlfn.LAMBDA(_xlpm.acum,_xlpm.caracter, SUBSTITUTE(_xlpm.acum, _xlpm.caracter, CHOOSE(MATCH(_xlpm.caracter, {"á";"é";"í";"ó";"ú";"ñ";",";" "}, 0), "a","e","i","o","u","n","","")))
    ),
    _xlfn.CONCAT("/cantos/resucito/", AI127, "/", _xlpm.texto_limpio, ".html")
)</f>
        <v>/cantos/resucito/l/lasarmasdelaluz.html</v>
      </c>
      <c r="AG127" s="22" t="str" cm="1">
        <f t="array" ref="AG127">_xlfn.LET(
    _xlpm.texto_limpio, _xlfn.REDUCE(
        LOWER(Table134566[[#This Row],[Titulo]]),
        {"á";"é";"í";"ó";"ú";"ñ";",";" "},
        _xlfn.LAMBDA(_xlpm.acum,_xlpm.caracter, SUBSTITUTE(_xlpm.acum, _xlpm.caracter, CHOOSE(MATCH(_xlpm.caracter, {"á";"é";"í";"ó";"ú";"ñ";",";" "}, 0), "a","e","i","o","u","n","","")))
    ),
    _xlfn.CONCAT("/cantos/resucito/", AI127, "/", _xlpm.texto_limpio, ".html")
)</f>
        <v>/cantos/resucito/l/lasarmasdelaluz.html</v>
      </c>
      <c r="AH127" t="s">
        <v>311</v>
      </c>
      <c r="AI127" t="str">
        <f>LOWER(LEFT(Table134566[[#This Row],[Titulo]],1))</f>
        <v>l</v>
      </c>
      <c r="AJ127" t="str">
        <f>LOWER(LEFT(Table134566[[#This Row],[Categoria]],1))</f>
        <v>p</v>
      </c>
      <c r="AK127" t="str">
        <f>_xlfn.CONCAT(Table134566[[#This Row],[ID]:[c021]])</f>
        <v>{id:124,title: "Las armas de la luz", subtitle: "cf Efesios 6,11.ss", category: "PRECATECUMENADO", moments: [""], url: "/cantos/resucito/l/lasarmasdelaluz.html/cantos/resucito/l/lasarmasdelaluz.html"},</v>
      </c>
      <c r="AL127" t="str">
        <f>UPPER(Table134566[[#This Row],[Titulo]])</f>
        <v>LAS ARMAS DE LA LUZ</v>
      </c>
      <c r="AM127" t="str">
        <f>LOWER(SUBSTITUTE(Table134566[[#This Row],[CANTO]], " ", ""))</f>
        <v>lasarmasdelaluz</v>
      </c>
      <c r="AN127" t="str">
        <f>Table134566[[#This Row],[Subtitle5]]</f>
        <v>cf Efesios 6,11.ss</v>
      </c>
      <c r="AP127" t="str">
        <f>Table1[[#Headers],[CANTO]]</f>
        <v>CANTO</v>
      </c>
      <c r="AQ127" t="str">
        <f>Table134566[[#This Row],[CANTO]]</f>
        <v>LAS ARMAS DE LA LUZ</v>
      </c>
      <c r="AR127" t="str">
        <f>_xlfn.CONCAT(Table134566[[#This Row],[Category]:[Entrada]])</f>
        <v>category: "PRECATECUMENADO", moments: ["</v>
      </c>
    </row>
    <row r="128" spans="1:44" x14ac:dyDescent="0.25">
      <c r="A128" t="str" cm="1">
        <f t="array" ref="A12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laudasion</v>
      </c>
      <c r="B128">
        <v>103</v>
      </c>
      <c r="C128" t="s">
        <v>297</v>
      </c>
      <c r="D128">
        <v>125</v>
      </c>
      <c r="E128" t="s">
        <v>298</v>
      </c>
      <c r="F128" t="s">
        <v>299</v>
      </c>
      <c r="G128" t="s">
        <v>300</v>
      </c>
      <c r="H128" t="s">
        <v>551</v>
      </c>
      <c r="I128" t="s">
        <v>302</v>
      </c>
      <c r="J128" t="s">
        <v>303</v>
      </c>
      <c r="K128" t="s">
        <v>300</v>
      </c>
      <c r="L128" t="s">
        <v>552</v>
      </c>
      <c r="M128" t="s">
        <v>305</v>
      </c>
      <c r="N128" t="s">
        <v>306</v>
      </c>
      <c r="O128" t="s">
        <v>300</v>
      </c>
      <c r="P128" t="s">
        <v>1089</v>
      </c>
      <c r="Q128" t="s">
        <v>300</v>
      </c>
      <c r="R128" t="s">
        <v>307</v>
      </c>
      <c r="S128" t="s">
        <v>300</v>
      </c>
      <c r="AE128" t="s">
        <v>310</v>
      </c>
      <c r="AF128" s="22" t="str" cm="1">
        <f t="array" ref="AF128">_xlfn.LET(
    _xlpm.texto_limpio, _xlfn.REDUCE(
        LOWER(Table134566[[#This Row],[Titulo]]),
        {"á";"é";"í";"ó";"ú";"ñ";",";" "},
        _xlfn.LAMBDA(_xlpm.acum,_xlpm.caracter, SUBSTITUTE(_xlpm.acum, _xlpm.caracter, CHOOSE(MATCH(_xlpm.caracter, {"á";"é";"í";"ó";"ú";"ñ";",";" "}, 0), "a","e","i","o","u","n","","")))
    ),
    _xlfn.CONCAT("/cantos/resucito/", AI128, "/", _xlpm.texto_limpio, ".html")
)</f>
        <v>/cantos/resucito/l/laudasion.html</v>
      </c>
      <c r="AG128" s="22" t="str" cm="1">
        <f t="array" ref="AG128">_xlfn.LET(
    _xlpm.texto_limpio, _xlfn.REDUCE(
        LOWER(Table134566[[#This Row],[Titulo]]),
        {"á";"é";"í";"ó";"ú";"ñ";",";" "},
        _xlfn.LAMBDA(_xlpm.acum,_xlpm.caracter, SUBSTITUTE(_xlpm.acum, _xlpm.caracter, CHOOSE(MATCH(_xlpm.caracter, {"á";"é";"í";"ó";"ú";"ñ";",";" "}, 0), "a","e","i","o","u","n","","")))
    ),
    _xlfn.CONCAT("/cantos/resucito/", AI128, "/", _xlpm.texto_limpio, ".html")
)</f>
        <v>/cantos/resucito/l/laudasion.html</v>
      </c>
      <c r="AH128" t="s">
        <v>311</v>
      </c>
      <c r="AI128" t="str">
        <f>LOWER(LEFT(Table134566[[#This Row],[Titulo]],1))</f>
        <v>l</v>
      </c>
      <c r="AJ128" t="str">
        <f>LOWER(LEFT(Table134566[[#This Row],[Categoria]],1))</f>
        <v>p</v>
      </c>
      <c r="AK128" t="str">
        <f>_xlfn.CONCAT(Table134566[[#This Row],[ID]:[c021]])</f>
        <v>{id:125,title: "Lauda Sión", subtitle: "Secuencia del Corpus Christi (Santo Tomas de Aquino) ", category: "PRECATECUMENADO", moments: [""], url: "/cantos/resucito/l/laudasion.html/cantos/resucito/l/laudasion.html"},</v>
      </c>
      <c r="AL128" t="str">
        <f>UPPER(Table134566[[#This Row],[Titulo]])</f>
        <v>LAUDA SIÓN</v>
      </c>
      <c r="AM128" t="str">
        <f>LOWER(SUBSTITUTE(Table134566[[#This Row],[CANTO]], " ", ""))</f>
        <v>laudasión</v>
      </c>
      <c r="AN128" t="str">
        <f>Table134566[[#This Row],[Subtitle5]]</f>
        <v xml:space="preserve">Secuencia del Corpus Christi (Santo Tomas de Aquino) </v>
      </c>
      <c r="AP128" t="str">
        <f>Table1[[#Headers],[CANTO]]</f>
        <v>CANTO</v>
      </c>
      <c r="AQ128" t="str">
        <f>Table134566[[#This Row],[CANTO]]</f>
        <v>LAUDA SIÓN</v>
      </c>
      <c r="AR128" t="str">
        <f>_xlfn.CONCAT(Table134566[[#This Row],[Category]:[Entrada]])</f>
        <v>category: "PRECATECUMENADO", moments: ["</v>
      </c>
    </row>
    <row r="129" spans="1:44" x14ac:dyDescent="0.25">
      <c r="A129" t="str" cm="1">
        <f t="array" ref="A12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B129">
        <v>189</v>
      </c>
      <c r="C129" t="s">
        <v>297</v>
      </c>
      <c r="D129">
        <v>126</v>
      </c>
      <c r="E129" t="s">
        <v>298</v>
      </c>
      <c r="F129" t="s">
        <v>299</v>
      </c>
      <c r="G129" t="s">
        <v>300</v>
      </c>
      <c r="H129" t="s">
        <v>553</v>
      </c>
      <c r="I129" t="s">
        <v>302</v>
      </c>
      <c r="J129" t="s">
        <v>303</v>
      </c>
      <c r="K129" t="s">
        <v>300</v>
      </c>
      <c r="L129" t="s">
        <v>2180</v>
      </c>
      <c r="M129" t="s">
        <v>305</v>
      </c>
      <c r="N129" t="s">
        <v>306</v>
      </c>
      <c r="O129" t="s">
        <v>300</v>
      </c>
      <c r="P129" s="7" t="s">
        <v>1093</v>
      </c>
      <c r="Q129" t="s">
        <v>300</v>
      </c>
      <c r="R129" t="s">
        <v>307</v>
      </c>
      <c r="S129" t="s">
        <v>300</v>
      </c>
      <c r="AE129" t="s">
        <v>310</v>
      </c>
      <c r="AF129" s="22" t="str" cm="1">
        <f t="array" ref="AF129">_xlfn.LET(
    _xlpm.texto_limpio, _xlfn.REDUCE(
        LOWER(Table134566[[#This Row],[Titulo]]),
        {"á";"é";"í";"ó";"ú";"ñ";",";" "},
        _xlfn.LAMBDA(_xlpm.acum,_xlpm.caracter, SUBSTITUTE(_xlpm.acum, _xlpm.caracter, CHOOSE(MATCH(_xlpm.caracter, {"á";"é";"í";"ó";"ú";"ñ";",";" "}, 0), "a","e","i","o","u","n","","")))
    ),
    _xlfn.CONCAT("/cantos/resucito/", AI129, "/", _xlpm.texto_limpio, ".html")
)</f>
        <v>/cantos/resucito/l/letaniasdelossantos.html</v>
      </c>
      <c r="AG129" s="22" t="str" cm="1">
        <f t="array" ref="AG129">_xlfn.LET(
    _xlpm.texto_limpio, _xlfn.REDUCE(
        LOWER(Table134566[[#This Row],[Titulo]]),
        {"á";"é";"í";"ó";"ú";"ñ";",";" "},
        _xlfn.LAMBDA(_xlpm.acum,_xlpm.caracter, SUBSTITUTE(_xlpm.acum, _xlpm.caracter, CHOOSE(MATCH(_xlpm.caracter, {"á";"é";"í";"ó";"ú";"ñ";",";" "}, 0), "a","e","i","o","u","n","","")))
    ),
    _xlfn.CONCAT("/cantos/resucito/", AI129, "/", _xlpm.texto_limpio, ".html")
)</f>
        <v>/cantos/resucito/l/letaniasdelossantos.html</v>
      </c>
      <c r="AH129" t="s">
        <v>311</v>
      </c>
      <c r="AI129" t="str">
        <f>LOWER(LEFT(Table134566[[#This Row],[Titulo]],1))</f>
        <v>l</v>
      </c>
      <c r="AJ129" t="str">
        <f>LOWER(LEFT(Table134566[[#This Row],[Categoria]],1))</f>
        <v>l</v>
      </c>
      <c r="AK129" t="str">
        <f>_xlfn.CONCAT(Table134566[[#This Row],[ID]:[c021]])</f>
        <v>{id:126,title: "Letanías de los santos", subtitle: "De la liturgia bautismal de la Vigilia Pascual", category: "LITÚRGICOS", moments: [""], url: "/cantos/resucito/l/letaniasdelossantos.html/cantos/resucito/l/letaniasdelossantos.html"},</v>
      </c>
      <c r="AL129" t="str">
        <f>UPPER(Table134566[[#This Row],[Titulo]])</f>
        <v>LETANÍAS DE LOS SANTOS</v>
      </c>
      <c r="AM129" t="str">
        <f>LOWER(SUBSTITUTE(Table134566[[#This Row],[CANTO]], " ", ""))</f>
        <v>letaníasdelossantos</v>
      </c>
      <c r="AN129" t="str">
        <f>Table134566[[#This Row],[Subtitle5]]</f>
        <v>De la liturgia bautismal de la Vigilia Pascual</v>
      </c>
      <c r="AP129" t="str">
        <f>Table1[[#Headers],[CANTO]]</f>
        <v>CANTO</v>
      </c>
      <c r="AQ129" t="str">
        <f>Table134566[[#This Row],[CANTO]]</f>
        <v>LETANÍAS DE LOS SANTOS</v>
      </c>
      <c r="AR129" t="str">
        <f>_xlfn.CONCAT(Table134566[[#This Row],[Category]:[Entrada]])</f>
        <v>category: "LITÚRGICOS", moments: ["</v>
      </c>
    </row>
    <row r="130" spans="1:44" x14ac:dyDescent="0.25">
      <c r="A130" t="str" cm="1">
        <f t="array" ref="A13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B130">
        <v>191</v>
      </c>
      <c r="C130" t="s">
        <v>297</v>
      </c>
      <c r="D130">
        <v>127</v>
      </c>
      <c r="E130" t="s">
        <v>298</v>
      </c>
      <c r="F130" t="s">
        <v>299</v>
      </c>
      <c r="G130" t="s">
        <v>300</v>
      </c>
      <c r="H130" t="s">
        <v>554</v>
      </c>
      <c r="I130" t="s">
        <v>302</v>
      </c>
      <c r="J130" t="s">
        <v>303</v>
      </c>
      <c r="K130" t="s">
        <v>300</v>
      </c>
      <c r="L130" t="s">
        <v>555</v>
      </c>
      <c r="M130" t="s">
        <v>305</v>
      </c>
      <c r="N130" t="s">
        <v>306</v>
      </c>
      <c r="O130" t="s">
        <v>300</v>
      </c>
      <c r="P130" s="7" t="s">
        <v>1093</v>
      </c>
      <c r="Q130" t="s">
        <v>300</v>
      </c>
      <c r="R130" t="s">
        <v>307</v>
      </c>
      <c r="S130" t="s">
        <v>300</v>
      </c>
      <c r="T130" t="s">
        <v>320</v>
      </c>
      <c r="U130" t="s">
        <v>308</v>
      </c>
      <c r="V130" t="s">
        <v>309</v>
      </c>
      <c r="W130" t="s">
        <v>308</v>
      </c>
      <c r="X130" t="s">
        <v>292</v>
      </c>
      <c r="Y130" t="s">
        <v>308</v>
      </c>
      <c r="Z130" t="s">
        <v>321</v>
      </c>
      <c r="AE130" t="s">
        <v>310</v>
      </c>
      <c r="AF130" s="22" t="str" cm="1">
        <f t="array" ref="AF130">_xlfn.LET(
    _xlpm.texto_limpio, _xlfn.REDUCE(
        LOWER(Table134566[[#This Row],[Titulo]]),
        {"á";"é";"í";"ó";"ú";"ñ";",";" "},
        _xlfn.LAMBDA(_xlpm.acum,_xlpm.caracter, SUBSTITUTE(_xlpm.acum, _xlpm.caracter, CHOOSE(MATCH(_xlpm.caracter, {"á";"é";"í";"ó";"ú";"ñ";",";" "}, 0), "a","e","i","o","u","n","","")))
    ),
    _xlfn.CONCAT("/cantos/resucito/", AI130, "/", _xlpm.texto_limpio, ".html")
)</f>
        <v>/cantos/resucito/l/letaniaspenitencialesi.html</v>
      </c>
      <c r="AG130" s="22" t="str" cm="1">
        <f t="array" ref="AG130">_xlfn.LET(
    _xlpm.texto_limpio, _xlfn.REDUCE(
        LOWER(Table134566[[#This Row],[Titulo]]),
        {"á";"é";"í";"ó";"ú";"ñ";",";" "},
        _xlfn.LAMBDA(_xlpm.acum,_xlpm.caracter, SUBSTITUTE(_xlpm.acum, _xlpm.caracter, CHOOSE(MATCH(_xlpm.caracter, {"á";"é";"í";"ó";"ú";"ñ";",";" "}, 0), "a","e","i","o","u","n","","")))
    ),
    _xlfn.CONCAT("/cantos/resucito/", AI130, "/", _xlpm.texto_limpio, ".html")
)</f>
        <v>/cantos/resucito/l/letaniaspenitencialesi.html</v>
      </c>
      <c r="AH130" t="s">
        <v>311</v>
      </c>
      <c r="AI130" t="str">
        <f>LOWER(LEFT(Table134566[[#This Row],[Titulo]],1))</f>
        <v>l</v>
      </c>
      <c r="AJ130" t="str">
        <f>LOWER(LEFT(Table134566[[#This Row],[Categoria]],1))</f>
        <v>l</v>
      </c>
      <c r="AK130" t="str">
        <f>_xlfn.CONCAT(Table134566[[#This Row],[ID]:[c021]])</f>
        <v>{id:127,title: "Letanías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UPPER(Table134566[[#This Row],[Titulo]])</f>
        <v>LETANÍAS PENITENCIALES I</v>
      </c>
      <c r="AM130" t="str">
        <f>LOWER(SUBSTITUTE(Table134566[[#This Row],[CANTO]], " ", ""))</f>
        <v>letaníaspenitencialesi</v>
      </c>
      <c r="AN130" t="str">
        <f>Table134566[[#This Row],[Subtitle5]]</f>
        <v>Letanía para la Celebración Penitencial – modelo abreviado</v>
      </c>
      <c r="AP130" t="str">
        <f>Table1[[#Headers],[CANTO]]</f>
        <v>CANTO</v>
      </c>
      <c r="AQ130" t="str">
        <f>Table134566[[#This Row],[CANTO]]</f>
        <v>LETANÍAS PENITENCIALES I</v>
      </c>
      <c r="AR130" t="str">
        <f>_xlfn.CONCAT(Table134566[[#This Row],[Category]:[Entrada]])</f>
        <v>category: "LITÚRGICOS", moments: ["Cuaresma", "Laudes/Visperas", "Entrada", "Antiguo Testamento</v>
      </c>
    </row>
    <row r="131" spans="1:44" x14ac:dyDescent="0.25">
      <c r="A131" t="str" cm="1">
        <f t="array" ref="A13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B131">
        <v>192</v>
      </c>
      <c r="C131" t="s">
        <v>297</v>
      </c>
      <c r="D131">
        <v>128</v>
      </c>
      <c r="E131" t="s">
        <v>298</v>
      </c>
      <c r="F131" t="s">
        <v>299</v>
      </c>
      <c r="G131" t="s">
        <v>300</v>
      </c>
      <c r="H131" t="s">
        <v>556</v>
      </c>
      <c r="I131" t="s">
        <v>302</v>
      </c>
      <c r="J131" t="s">
        <v>303</v>
      </c>
      <c r="K131" t="s">
        <v>300</v>
      </c>
      <c r="L131" t="s">
        <v>557</v>
      </c>
      <c r="M131" t="s">
        <v>305</v>
      </c>
      <c r="N131" t="s">
        <v>306</v>
      </c>
      <c r="O131" t="s">
        <v>300</v>
      </c>
      <c r="P131" s="7" t="s">
        <v>1093</v>
      </c>
      <c r="Q131" t="s">
        <v>300</v>
      </c>
      <c r="R131" t="s">
        <v>307</v>
      </c>
      <c r="S131" t="s">
        <v>300</v>
      </c>
      <c r="T131" t="s">
        <v>320</v>
      </c>
      <c r="U131" t="s">
        <v>308</v>
      </c>
      <c r="V131" t="s">
        <v>309</v>
      </c>
      <c r="W131" t="s">
        <v>308</v>
      </c>
      <c r="X131" t="s">
        <v>292</v>
      </c>
      <c r="AE131" t="s">
        <v>310</v>
      </c>
      <c r="AF131" s="22" t="str" cm="1">
        <f t="array" ref="AF131">_xlfn.LET(
    _xlpm.texto_limpio, _xlfn.REDUCE(
        LOWER(Table134566[[#This Row],[Titulo]]),
        {"á";"é";"í";"ó";"ú";"ñ";",";" "},
        _xlfn.LAMBDA(_xlpm.acum,_xlpm.caracter, SUBSTITUTE(_xlpm.acum, _xlpm.caracter, CHOOSE(MATCH(_xlpm.caracter, {"á";"é";"í";"ó";"ú";"ñ";",";" "}, 0), "a","e","i","o","u","n","","")))
    ),
    _xlfn.CONCAT("/cantos/resucito/", AI131, "/", _xlpm.texto_limpio, ".html")
)</f>
        <v>/cantos/resucito/l/letaniaspenitencialesii.html</v>
      </c>
      <c r="AG131" s="22" t="str" cm="1">
        <f t="array" ref="AG131">_xlfn.LET(
    _xlpm.texto_limpio, _xlfn.REDUCE(
        LOWER(Table134566[[#This Row],[Titulo]]),
        {"á";"é";"í";"ó";"ú";"ñ";",";" "},
        _xlfn.LAMBDA(_xlpm.acum,_xlpm.caracter, SUBSTITUTE(_xlpm.acum, _xlpm.caracter, CHOOSE(MATCH(_xlpm.caracter, {"á";"é";"í";"ó";"ú";"ñ";",";" "}, 0), "a","e","i","o","u","n","","")))
    ),
    _xlfn.CONCAT("/cantos/resucito/", AI131, "/", _xlpm.texto_limpio, ".html")
)</f>
        <v>/cantos/resucito/l/letaniaspenitencialesii.html</v>
      </c>
      <c r="AH131" t="s">
        <v>311</v>
      </c>
      <c r="AI131" t="str">
        <f>LOWER(LEFT(Table134566[[#This Row],[Titulo]],1))</f>
        <v>l</v>
      </c>
      <c r="AJ131" t="str">
        <f>LOWER(LEFT(Table134566[[#This Row],[Categoria]],1))</f>
        <v>l</v>
      </c>
      <c r="AK131" t="str">
        <f>_xlfn.CONCAT(Table134566[[#This Row],[ID]:[c021]])</f>
        <v>{id:128,title: "Letanías penitenciales II", subtitle: "Letanía para la Celebración Penitencial", category: "LITÚRGICOS", moments: ["Cuaresma", "Laudes/Visperas", "Entrada"], url: "/cantos/resucito/l/letaniaspenitencialesii.html/cantos/resucito/l/letaniaspenitencialesii.html"},</v>
      </c>
      <c r="AL131" t="str">
        <f>UPPER(Table134566[[#This Row],[Titulo]])</f>
        <v>LETANÍAS PENITENCIALES II</v>
      </c>
      <c r="AM131" t="str">
        <f>LOWER(SUBSTITUTE(Table134566[[#This Row],[CANTO]], " ", ""))</f>
        <v>letaníaspenitencialesii</v>
      </c>
      <c r="AN131" t="str">
        <f>Table134566[[#This Row],[Subtitle5]]</f>
        <v>Letanía para la Celebración Penitencial</v>
      </c>
      <c r="AP131" t="str">
        <f>Table1[[#Headers],[CANTO]]</f>
        <v>CANTO</v>
      </c>
      <c r="AQ131" t="str">
        <f>Table134566[[#This Row],[CANTO]]</f>
        <v>LETANÍAS PENITENCIALES II</v>
      </c>
      <c r="AR131" t="str">
        <f>_xlfn.CONCAT(Table134566[[#This Row],[Category]:[Entrada]])</f>
        <v>category: "LITÚRGICOS", moments: ["Cuaresma", "Laudes/Visperas", "Entrada</v>
      </c>
    </row>
    <row r="132" spans="1:44" x14ac:dyDescent="0.25">
      <c r="A132" t="str" cm="1">
        <f t="array" ref="A13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B132">
        <v>105</v>
      </c>
      <c r="C132" t="s">
        <v>297</v>
      </c>
      <c r="D132">
        <v>129</v>
      </c>
      <c r="E132" t="s">
        <v>298</v>
      </c>
      <c r="F132" t="s">
        <v>299</v>
      </c>
      <c r="G132" t="s">
        <v>300</v>
      </c>
      <c r="H132" t="s">
        <v>558</v>
      </c>
      <c r="I132" t="s">
        <v>302</v>
      </c>
      <c r="J132" t="s">
        <v>303</v>
      </c>
      <c r="K132" t="s">
        <v>300</v>
      </c>
      <c r="L132" t="s">
        <v>232</v>
      </c>
      <c r="M132" t="s">
        <v>305</v>
      </c>
      <c r="N132" t="s">
        <v>306</v>
      </c>
      <c r="O132" t="s">
        <v>300</v>
      </c>
      <c r="P132" t="s">
        <v>1089</v>
      </c>
      <c r="Q132" t="s">
        <v>300</v>
      </c>
      <c r="R132" t="s">
        <v>307</v>
      </c>
      <c r="S132" t="s">
        <v>300</v>
      </c>
      <c r="T132" t="s">
        <v>344</v>
      </c>
      <c r="U132" t="s">
        <v>308</v>
      </c>
      <c r="V132" t="s">
        <v>284</v>
      </c>
      <c r="W132" t="s">
        <v>308</v>
      </c>
      <c r="X132" t="s">
        <v>314</v>
      </c>
      <c r="Y132" t="s">
        <v>308</v>
      </c>
      <c r="Z132" t="s">
        <v>315</v>
      </c>
      <c r="AE132" t="s">
        <v>310</v>
      </c>
      <c r="AF132" s="22" t="str" cm="1">
        <f t="array" ref="AF132">_xlfn.LET(
    _xlpm.texto_limpio, _xlfn.REDUCE(
        LOWER(Table134566[[#This Row],[Titulo]]),
        {"á";"é";"í";"ó";"ú";"ñ";",";" "},
        _xlfn.LAMBDA(_xlpm.acum,_xlpm.caracter, SUBSTITUTE(_xlpm.acum, _xlpm.caracter, CHOOSE(MATCH(_xlpm.caracter, {"á";"é";"í";"ó";"ú";"ñ";",";" "}, 0), "a","e","i","o","u","n","","")))
    ),
    _xlfn.CONCAT("/cantos/resucito/", AI132, "/", _xlpm.texto_limpio, ".html")
)</f>
        <v>/cantos/resucito/l/levantomisojosalosmontes.html</v>
      </c>
      <c r="AG132" s="22" t="str" cm="1">
        <f t="array" ref="AG132">_xlfn.LET(
    _xlpm.texto_limpio, _xlfn.REDUCE(
        LOWER(Table134566[[#This Row],[Titulo]]),
        {"á";"é";"í";"ó";"ú";"ñ";",";" "},
        _xlfn.LAMBDA(_xlpm.acum,_xlpm.caracter, SUBSTITUTE(_xlpm.acum, _xlpm.caracter, CHOOSE(MATCH(_xlpm.caracter, {"á";"é";"í";"ó";"ú";"ñ";",";" "}, 0), "a","e","i","o","u","n","","")))
    ),
    _xlfn.CONCAT("/cantos/resucito/", AI132, "/", _xlpm.texto_limpio, ".html")
)</f>
        <v>/cantos/resucito/l/levantomisojosalosmontes.html</v>
      </c>
      <c r="AH132" t="s">
        <v>311</v>
      </c>
      <c r="AI132" t="str">
        <f>LOWER(LEFT(Table134566[[#This Row],[Titulo]],1))</f>
        <v>l</v>
      </c>
      <c r="AJ132" t="str">
        <f>LOWER(LEFT(Table134566[[#This Row],[Categoria]],1))</f>
        <v>p</v>
      </c>
      <c r="AK132" t="str">
        <f>_xlfn.CONCAT(Table134566[[#This Row],[ID]:[c021]])</f>
        <v>{id:129,title: "Levanto mis ojos a los montes", subtitle: "Sal 121 (120)", category: "PRECATECUMENADO", moments: ["Adviento", "Pentecostés", "Final", "Nuevo Testamento"], url: "/cantos/resucito/l/levantomisojosalosmontes.html/cantos/resucito/l/levantomisojosalosmontes.html"},</v>
      </c>
      <c r="AL132" t="str">
        <f>UPPER(Table134566[[#This Row],[Titulo]])</f>
        <v>LEVANTO MIS OJOS A LOS MONTES</v>
      </c>
      <c r="AM132" t="str">
        <f>LOWER(SUBSTITUTE(Table134566[[#This Row],[CANTO]], " ", ""))</f>
        <v>levantomisojosalosmontes</v>
      </c>
      <c r="AN132" t="str">
        <f>Table134566[[#This Row],[Subtitle5]]</f>
        <v>Sal 121 (120)</v>
      </c>
      <c r="AP132" t="str">
        <f>Table1[[#Headers],[CANTO]]</f>
        <v>CANTO</v>
      </c>
      <c r="AQ132" t="str">
        <f>Table134566[[#This Row],[CANTO]]</f>
        <v>LEVANTO MIS OJOS A LOS MONTES</v>
      </c>
      <c r="AR132" t="str">
        <f>_xlfn.CONCAT(Table134566[[#This Row],[Category]:[Entrada]])</f>
        <v>category: "PRECATECUMENADO", moments: ["Adviento", "Pentecostés", "Final", "Nuevo Testamento</v>
      </c>
    </row>
    <row r="133" spans="1:44" x14ac:dyDescent="0.25">
      <c r="A133" t="str" cm="1">
        <f t="array" ref="A13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B133">
        <v>106</v>
      </c>
      <c r="C133" t="s">
        <v>297</v>
      </c>
      <c r="D133">
        <v>131</v>
      </c>
      <c r="E133" t="s">
        <v>298</v>
      </c>
      <c r="F133" t="s">
        <v>299</v>
      </c>
      <c r="G133" t="s">
        <v>300</v>
      </c>
      <c r="H133" t="s">
        <v>559</v>
      </c>
      <c r="I133" t="s">
        <v>302</v>
      </c>
      <c r="J133" t="s">
        <v>303</v>
      </c>
      <c r="K133" t="s">
        <v>300</v>
      </c>
      <c r="L133" t="s">
        <v>234</v>
      </c>
      <c r="M133" t="s">
        <v>305</v>
      </c>
      <c r="N133" t="s">
        <v>306</v>
      </c>
      <c r="O133" t="s">
        <v>300</v>
      </c>
      <c r="P133" t="s">
        <v>1089</v>
      </c>
      <c r="Q133" t="s">
        <v>300</v>
      </c>
      <c r="R133" t="s">
        <v>307</v>
      </c>
      <c r="S133" t="s">
        <v>300</v>
      </c>
      <c r="T133" t="s">
        <v>286</v>
      </c>
      <c r="U133" t="s">
        <v>308</v>
      </c>
      <c r="V133" t="s">
        <v>309</v>
      </c>
      <c r="W133" t="s">
        <v>308</v>
      </c>
      <c r="X133" t="s">
        <v>315</v>
      </c>
      <c r="AE133" t="s">
        <v>310</v>
      </c>
      <c r="AF133" s="22" t="str" cm="1">
        <f t="array" ref="AF133">_xlfn.LET(
    _xlpm.texto_limpio, _xlfn.REDUCE(
        LOWER(Table134566[[#This Row],[Titulo]]),
        {"á";"é";"í";"ó";"ú";"ñ";",";" "},
        _xlfn.LAMBDA(_xlpm.acum,_xlpm.caracter, SUBSTITUTE(_xlpm.acum, _xlpm.caracter, CHOOSE(MATCH(_xlpm.caracter, {"á";"é";"í";"ó";"ú";"ñ";",";" "}, 0), "a","e","i","o","u","n","","")))
    ),
    _xlfn.CONCAT("/cantos/resucito/", AI133, "/", _xlpm.texto_limpio, ".html")
)</f>
        <v>/cantos/resucito/l/lleguehastatupresenciamiclamor.html</v>
      </c>
      <c r="AG133" s="22" t="str" cm="1">
        <f t="array" ref="AG133">_xlfn.LET(
    _xlpm.texto_limpio, _xlfn.REDUCE(
        LOWER(Table134566[[#This Row],[Titulo]]),
        {"á";"é";"í";"ó";"ú";"ñ";",";" "},
        _xlfn.LAMBDA(_xlpm.acum,_xlpm.caracter, SUBSTITUTE(_xlpm.acum, _xlpm.caracter, CHOOSE(MATCH(_xlpm.caracter, {"á";"é";"í";"ó";"ú";"ñ";",";" "}, 0), "a","e","i","o","u","n","","")))
    ),
    _xlfn.CONCAT("/cantos/resucito/", AI133, "/", _xlpm.texto_limpio, ".html")
)</f>
        <v>/cantos/resucito/l/lleguehastatupresenciamiclamor.html</v>
      </c>
      <c r="AH133" t="s">
        <v>311</v>
      </c>
      <c r="AI133" t="str">
        <f>LOWER(LEFT(Table134566[[#This Row],[Titulo]],1))</f>
        <v>l</v>
      </c>
      <c r="AJ133" t="str">
        <f>LOWER(LEFT(Table134566[[#This Row],[Categoria]],1))</f>
        <v>p</v>
      </c>
      <c r="AK133" t="str">
        <f>_xlfn.CONCAT(Table134566[[#This Row],[ID]:[c021]])</f>
        <v>{id:131,title: "Llegue hasta tu presencia mi clamor", subtitle: "Sal 119 (118)", category: "PRECATECUMENADO", moments: ["Virgen", "Laudes/Visperas", "Nuevo Testamento"], url: "/cantos/resucito/l/lleguehastatupresenciamiclamor.html/cantos/resucito/l/lleguehastatupresenciamiclamor.html"},</v>
      </c>
      <c r="AL133" t="str">
        <f>UPPER(Table134566[[#This Row],[Titulo]])</f>
        <v>LLEGUE HASTA TU PRESENCIA MI CLAMOR</v>
      </c>
      <c r="AM133" t="str">
        <f>LOWER(SUBSTITUTE(Table134566[[#This Row],[CANTO]], " ", ""))</f>
        <v>lleguehastatupresenciamiclamor</v>
      </c>
      <c r="AN133" t="str">
        <f>Table134566[[#This Row],[Subtitle5]]</f>
        <v>Sal 119 (118)</v>
      </c>
      <c r="AP133" t="str">
        <f>Table1[[#Headers],[CANTO]]</f>
        <v>CANTO</v>
      </c>
      <c r="AQ133" t="str">
        <f>Table134566[[#This Row],[CANTO]]</f>
        <v>LLEGUE HASTA TU PRESENCIA MI CLAMOR</v>
      </c>
      <c r="AR133" t="str">
        <f>_xlfn.CONCAT(Table134566[[#This Row],[Category]:[Entrada]])</f>
        <v>category: "PRECATECUMENADO", moments: ["Virgen", "Laudes/Visperas", "Nuevo Testamento</v>
      </c>
    </row>
    <row r="134" spans="1:44" x14ac:dyDescent="0.25">
      <c r="A134" t="str" cm="1">
        <f t="array" ref="A13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llevamealcielo</v>
      </c>
      <c r="B134">
        <v>107</v>
      </c>
      <c r="C134" t="s">
        <v>297</v>
      </c>
      <c r="D134">
        <v>132</v>
      </c>
      <c r="E134" t="s">
        <v>298</v>
      </c>
      <c r="F134" t="s">
        <v>299</v>
      </c>
      <c r="G134" t="s">
        <v>300</v>
      </c>
      <c r="H134" t="s">
        <v>560</v>
      </c>
      <c r="I134" t="s">
        <v>302</v>
      </c>
      <c r="J134" t="s">
        <v>303</v>
      </c>
      <c r="K134" t="s">
        <v>300</v>
      </c>
      <c r="L134" t="s">
        <v>561</v>
      </c>
      <c r="M134" t="s">
        <v>305</v>
      </c>
      <c r="N134" t="s">
        <v>306</v>
      </c>
      <c r="O134" t="s">
        <v>300</v>
      </c>
      <c r="P134" t="s">
        <v>1089</v>
      </c>
      <c r="Q134" t="s">
        <v>300</v>
      </c>
      <c r="R134" t="s">
        <v>307</v>
      </c>
      <c r="S134" t="s">
        <v>300</v>
      </c>
      <c r="T134" t="s">
        <v>286</v>
      </c>
      <c r="AE134" t="s">
        <v>310</v>
      </c>
      <c r="AF134" s="22" t="str" cm="1">
        <f t="array" ref="AF134">_xlfn.LET(
    _xlpm.texto_limpio, _xlfn.REDUCE(
        LOWER(Table134566[[#This Row],[Titulo]]),
        {"á";"é";"í";"ó";"ú";"ñ";",";" "},
        _xlfn.LAMBDA(_xlpm.acum,_xlpm.caracter, SUBSTITUTE(_xlpm.acum, _xlpm.caracter, CHOOSE(MATCH(_xlpm.caracter, {"á";"é";"í";"ó";"ú";"ñ";",";" "}, 0), "a","e","i","o","u","n","","")))
    ),
    _xlfn.CONCAT("/cantos/resucito/", AI134, "/", _xlpm.texto_limpio, ".html")
)</f>
        <v>/cantos/resucito/l/llevamealcielo.html</v>
      </c>
      <c r="AG134" s="22" t="str" cm="1">
        <f t="array" ref="AG134">_xlfn.LET(
    _xlpm.texto_limpio, _xlfn.REDUCE(
        LOWER(Table134566[[#This Row],[Titulo]]),
        {"á";"é";"í";"ó";"ú";"ñ";",";" "},
        _xlfn.LAMBDA(_xlpm.acum,_xlpm.caracter, SUBSTITUTE(_xlpm.acum, _xlpm.caracter, CHOOSE(MATCH(_xlpm.caracter, {"á";"é";"í";"ó";"ú";"ñ";",";" "}, 0), "a","e","i","o","u","n","","")))
    ),
    _xlfn.CONCAT("/cantos/resucito/", AI134, "/", _xlpm.texto_limpio, ".html")
)</f>
        <v>/cantos/resucito/l/llevamealcielo.html</v>
      </c>
      <c r="AH134" t="s">
        <v>311</v>
      </c>
      <c r="AI134" t="str">
        <f>LOWER(LEFT(Table134566[[#This Row],[Titulo]],1))</f>
        <v>l</v>
      </c>
      <c r="AJ134" t="str">
        <f>LOWER(LEFT(Table134566[[#This Row],[Categoria]],1))</f>
        <v>p</v>
      </c>
      <c r="AK134" t="str">
        <f>_xlfn.CONCAT(Table134566[[#This Row],[ID]:[c021]])</f>
        <v>{id:132,title: "Llévame al cielo", subtitle: "Filipenses 1,23", category: "PRECATECUMENADO", moments: ["Virgen"], url: "/cantos/resucito/l/llevamealcielo.html/cantos/resucito/l/llevamealcielo.html"},</v>
      </c>
      <c r="AL134" t="str">
        <f>UPPER(Table134566[[#This Row],[Titulo]])</f>
        <v>LLÉVAME AL CIELO</v>
      </c>
      <c r="AM134" t="str">
        <f>LOWER(SUBSTITUTE(Table134566[[#This Row],[CANTO]], " ", ""))</f>
        <v>llévamealcielo</v>
      </c>
      <c r="AN134" t="str">
        <f>Table134566[[#This Row],[Subtitle5]]</f>
        <v>Filipenses 1,23</v>
      </c>
      <c r="AP134" t="str">
        <f>Table1[[#Headers],[CANTO]]</f>
        <v>CANTO</v>
      </c>
      <c r="AQ134" t="str">
        <f>Table134566[[#This Row],[CANTO]]</f>
        <v>LLÉVAME AL CIELO</v>
      </c>
      <c r="AR134" t="str">
        <f>_xlfn.CONCAT(Table134566[[#This Row],[Category]:[Entrada]])</f>
        <v>category: "PRECATECUMENADO", moments: ["Virgen</v>
      </c>
    </row>
    <row r="135" spans="1:44" x14ac:dyDescent="0.25">
      <c r="A135" t="str" cm="1">
        <f t="array" ref="A13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magnificat</v>
      </c>
      <c r="B135">
        <v>108</v>
      </c>
      <c r="C135" t="s">
        <v>297</v>
      </c>
      <c r="D135">
        <v>133</v>
      </c>
      <c r="E135" t="s">
        <v>298</v>
      </c>
      <c r="F135" t="s">
        <v>299</v>
      </c>
      <c r="G135" t="s">
        <v>300</v>
      </c>
      <c r="H135" t="s">
        <v>562</v>
      </c>
      <c r="I135" t="s">
        <v>302</v>
      </c>
      <c r="J135" t="s">
        <v>303</v>
      </c>
      <c r="K135" t="s">
        <v>300</v>
      </c>
      <c r="L135" t="s">
        <v>563</v>
      </c>
      <c r="M135" t="s">
        <v>305</v>
      </c>
      <c r="N135" t="s">
        <v>306</v>
      </c>
      <c r="O135" t="s">
        <v>300</v>
      </c>
      <c r="P135" t="s">
        <v>1089</v>
      </c>
      <c r="Q135" t="s">
        <v>300</v>
      </c>
      <c r="R135" t="s">
        <v>307</v>
      </c>
      <c r="S135" t="s">
        <v>300</v>
      </c>
      <c r="T135" t="s">
        <v>286</v>
      </c>
      <c r="U135" t="s">
        <v>308</v>
      </c>
      <c r="V135" t="s">
        <v>292</v>
      </c>
      <c r="W135" t="s">
        <v>308</v>
      </c>
      <c r="X135" t="s">
        <v>315</v>
      </c>
      <c r="AE135" t="s">
        <v>310</v>
      </c>
      <c r="AF135" s="22" t="str" cm="1">
        <f t="array" ref="AF135">_xlfn.LET(
    _xlpm.texto_limpio, _xlfn.REDUCE(
        LOWER(Table134566[[#This Row],[Titulo]]),
        {"á";"é";"í";"ó";"ú";"ñ";",";" "},
        _xlfn.LAMBDA(_xlpm.acum,_xlpm.caracter, SUBSTITUTE(_xlpm.acum, _xlpm.caracter, CHOOSE(MATCH(_xlpm.caracter, {"á";"é";"í";"ó";"ú";"ñ";",";" "}, 0), "a","e","i","o","u","n","","")))
    ),
    _xlfn.CONCAT("/cantos/resucito/", AI135, "/", _xlpm.texto_limpio, ".html")
)</f>
        <v>/cantos/resucito/m/magnificat.html</v>
      </c>
      <c r="AG135" s="22" t="str" cm="1">
        <f t="array" ref="AG135">_xlfn.LET(
    _xlpm.texto_limpio, _xlfn.REDUCE(
        LOWER(Table134566[[#This Row],[Titulo]]),
        {"á";"é";"í";"ó";"ú";"ñ";",";" "},
        _xlfn.LAMBDA(_xlpm.acum,_xlpm.caracter, SUBSTITUTE(_xlpm.acum, _xlpm.caracter, CHOOSE(MATCH(_xlpm.caracter, {"á";"é";"í";"ó";"ú";"ñ";",";" "}, 0), "a","e","i","o","u","n","","")))
    ),
    _xlfn.CONCAT("/cantos/resucito/", AI135, "/", _xlpm.texto_limpio, ".html")
)</f>
        <v>/cantos/resucito/m/magnificat.html</v>
      </c>
      <c r="AH135" t="s">
        <v>311</v>
      </c>
      <c r="AI135" t="str">
        <f>LOWER(LEFT(Table134566[[#This Row],[Titulo]],1))</f>
        <v>m</v>
      </c>
      <c r="AJ135" t="str">
        <f>LOWER(LEFT(Table134566[[#This Row],[Categoria]],1))</f>
        <v>p</v>
      </c>
      <c r="AK135" t="str">
        <f>_xlfn.CONCAT(Table134566[[#This Row],[ID]:[c021]])</f>
        <v>{id:133,title: "Magníficat", subtitle: "Lucas 1,46-55", category: "PRECATECUMENADO", moments: ["Virgen", "Entrada", "Nuevo Testamento"], url: "/cantos/resucito/m/magnificat.html/cantos/resucito/m/magnificat.html"},</v>
      </c>
      <c r="AL135" t="str">
        <f>UPPER(Table134566[[#This Row],[Titulo]])</f>
        <v>MAGNÍFICAT</v>
      </c>
      <c r="AM135" t="str">
        <f>LOWER(SUBSTITUTE(Table134566[[#This Row],[CANTO]], " ", ""))</f>
        <v>magníficat</v>
      </c>
      <c r="AN135" t="str">
        <f>Table134566[[#This Row],[Subtitle5]]</f>
        <v>Lucas 1,46-55</v>
      </c>
      <c r="AP135" t="str">
        <f>Table1[[#Headers],[CANTO]]</f>
        <v>CANTO</v>
      </c>
      <c r="AQ135" t="str">
        <f>Table134566[[#This Row],[CANTO]]</f>
        <v>MAGNÍFICAT</v>
      </c>
      <c r="AR135" t="str">
        <f>_xlfn.CONCAT(Table134566[[#This Row],[Category]:[Entrada]])</f>
        <v>category: "PRECATECUMENADO", moments: ["Virgen", "Entrada", "Nuevo Testamento</v>
      </c>
    </row>
    <row r="136" spans="1:44" x14ac:dyDescent="0.25">
      <c r="A136" t="str" cm="1">
        <f t="array" ref="A13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B136">
        <v>110</v>
      </c>
      <c r="C136" t="s">
        <v>297</v>
      </c>
      <c r="D136">
        <v>134</v>
      </c>
      <c r="E136" t="s">
        <v>298</v>
      </c>
      <c r="F136" t="s">
        <v>299</v>
      </c>
      <c r="G136" t="s">
        <v>300</v>
      </c>
      <c r="H136" t="s">
        <v>564</v>
      </c>
      <c r="I136" t="s">
        <v>302</v>
      </c>
      <c r="J136" t="s">
        <v>303</v>
      </c>
      <c r="K136" t="s">
        <v>300</v>
      </c>
      <c r="L136" t="s">
        <v>565</v>
      </c>
      <c r="M136" t="s">
        <v>305</v>
      </c>
      <c r="N136" t="s">
        <v>306</v>
      </c>
      <c r="O136" t="s">
        <v>300</v>
      </c>
      <c r="P136" t="s">
        <v>1089</v>
      </c>
      <c r="Q136" t="s">
        <v>300</v>
      </c>
      <c r="R136" t="s">
        <v>307</v>
      </c>
      <c r="S136" t="s">
        <v>300</v>
      </c>
      <c r="T136" t="s">
        <v>286</v>
      </c>
      <c r="AE136" t="s">
        <v>310</v>
      </c>
      <c r="AF136" s="22" t="str" cm="1">
        <f t="array" ref="AF136">_xlfn.LET(
    _xlpm.texto_limpio, _xlfn.REDUCE(
        LOWER(Table134566[[#This Row],[Titulo]]),
        {"á";"é";"í";"ó";"ú";"ñ";",";" "},
        _xlfn.LAMBDA(_xlpm.acum,_xlpm.caracter, SUBSTITUTE(_xlpm.acum, _xlpm.caracter, CHOOSE(MATCH(_xlpm.caracter, {"á";"é";"í";"ó";"ú";"ñ";",";" "}, 0), "a","e","i","o","u","n","","")))
    ),
    _xlfn.CONCAT("/cantos/resucito/", AI136, "/", _xlpm.texto_limpio, ".html")
)</f>
        <v>/cantos/resucito/m/mariadejasnagöra.html</v>
      </c>
      <c r="AG136" s="22" t="str" cm="1">
        <f t="array" ref="AG136">_xlfn.LET(
    _xlpm.texto_limpio, _xlfn.REDUCE(
        LOWER(Table134566[[#This Row],[Titulo]]),
        {"á";"é";"í";"ó";"ú";"ñ";",";" "},
        _xlfn.LAMBDA(_xlpm.acum,_xlpm.caracter, SUBSTITUTE(_xlpm.acum, _xlpm.caracter, CHOOSE(MATCH(_xlpm.caracter, {"á";"é";"í";"ó";"ú";"ñ";",";" "}, 0), "a","e","i","o","u","n","","")))
    ),
    _xlfn.CONCAT("/cantos/resucito/", AI136, "/", _xlpm.texto_limpio, ".html")
)</f>
        <v>/cantos/resucito/m/mariadejasnagöra.html</v>
      </c>
      <c r="AH136" t="s">
        <v>311</v>
      </c>
      <c r="AI136" t="str">
        <f>LOWER(LEFT(Table134566[[#This Row],[Titulo]],1))</f>
        <v>m</v>
      </c>
      <c r="AJ136" t="str">
        <f>LOWER(LEFT(Table134566[[#This Row],[Categoria]],1))</f>
        <v>p</v>
      </c>
      <c r="AK136" t="str">
        <f>_xlfn.CONCAT(Table134566[[#This Row],[ID]:[c021]])</f>
        <v>{id:134,title: "María de Jasna Göra", subtitle: "Himno a la Virgen de Jasna Göra, Częstochowa Polonia (Kiko Argüello) ", category: "PRECATECUMENADO", moments: ["Virgen"], url: "/cantos/resucito/m/mariadejasnagöra.html/cantos/resucito/m/mariadejasnagöra.html"},</v>
      </c>
      <c r="AL136" t="str">
        <f>UPPER(Table134566[[#This Row],[Titulo]])</f>
        <v>MARÍA DE JASNA GÖRA</v>
      </c>
      <c r="AM136" t="str">
        <f>LOWER(SUBSTITUTE(Table134566[[#This Row],[CANTO]], " ", ""))</f>
        <v>maríadejasnagöra</v>
      </c>
      <c r="AN136" t="str">
        <f>Table134566[[#This Row],[Subtitle5]]</f>
        <v xml:space="preserve">Himno a la Virgen de Jasna Göra, Częstochowa Polonia (Kiko Argüello) </v>
      </c>
      <c r="AP136" t="str">
        <f>Table1[[#Headers],[CANTO]]</f>
        <v>CANTO</v>
      </c>
      <c r="AQ136" t="str">
        <f>Table134566[[#This Row],[CANTO]]</f>
        <v>MARÍA DE JASNA GÖRA</v>
      </c>
      <c r="AR136" t="str">
        <f>_xlfn.CONCAT(Table134566[[#This Row],[Category]:[Entrada]])</f>
        <v>category: "PRECATECUMENADO", moments: ["Virgen</v>
      </c>
    </row>
    <row r="137" spans="1:44" x14ac:dyDescent="0.25">
      <c r="A137" t="str" cm="1">
        <f t="array" ref="A13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B137">
        <v>109</v>
      </c>
      <c r="C137" t="s">
        <v>297</v>
      </c>
      <c r="D137">
        <v>135</v>
      </c>
      <c r="E137" t="s">
        <v>298</v>
      </c>
      <c r="F137" t="s">
        <v>299</v>
      </c>
      <c r="G137" t="s">
        <v>300</v>
      </c>
      <c r="H137" t="s">
        <v>566</v>
      </c>
      <c r="I137" t="s">
        <v>302</v>
      </c>
      <c r="J137" t="s">
        <v>303</v>
      </c>
      <c r="K137" t="s">
        <v>300</v>
      </c>
      <c r="L137" t="s">
        <v>567</v>
      </c>
      <c r="M137" t="s">
        <v>305</v>
      </c>
      <c r="N137" t="s">
        <v>306</v>
      </c>
      <c r="O137" t="s">
        <v>300</v>
      </c>
      <c r="P137" t="s">
        <v>1089</v>
      </c>
      <c r="Q137" t="s">
        <v>300</v>
      </c>
      <c r="R137" t="s">
        <v>307</v>
      </c>
      <c r="S137" t="s">
        <v>300</v>
      </c>
      <c r="T137" t="s">
        <v>320</v>
      </c>
      <c r="U137" t="s">
        <v>308</v>
      </c>
      <c r="V137" t="s">
        <v>286</v>
      </c>
      <c r="W137" t="s">
        <v>308</v>
      </c>
      <c r="X137" t="s">
        <v>315</v>
      </c>
      <c r="AE137" t="s">
        <v>310</v>
      </c>
      <c r="AF137" s="22" t="str" cm="1">
        <f t="array" ref="AF137">_xlfn.LET(
    _xlpm.texto_limpio, _xlfn.REDUCE(
        LOWER(Table134566[[#This Row],[Titulo]]),
        {"á";"é";"í";"ó";"ú";"ñ";",";" "},
        _xlfn.LAMBDA(_xlpm.acum,_xlpm.caracter, SUBSTITUTE(_xlpm.acum, _xlpm.caracter, CHOOSE(MATCH(_xlpm.caracter, {"á";"é";"í";"ó";"ú";"ñ";",";" "}, 0), "a","e","i","o","u","n","","")))
    ),
    _xlfn.CONCAT("/cantos/resucito/", AI137, "/", _xlpm.texto_limpio, ".html")
)</f>
        <v>/cantos/resucito/m/mariacasadebendicion.html</v>
      </c>
      <c r="AG137" s="22" t="str" cm="1">
        <f t="array" ref="AG137">_xlfn.LET(
    _xlpm.texto_limpio, _xlfn.REDUCE(
        LOWER(Table134566[[#This Row],[Titulo]]),
        {"á";"é";"í";"ó";"ú";"ñ";",";" "},
        _xlfn.LAMBDA(_xlpm.acum,_xlpm.caracter, SUBSTITUTE(_xlpm.acum, _xlpm.caracter, CHOOSE(MATCH(_xlpm.caracter, {"á";"é";"í";"ó";"ú";"ñ";",";" "}, 0), "a","e","i","o","u","n","","")))
    ),
    _xlfn.CONCAT("/cantos/resucito/", AI137, "/", _xlpm.texto_limpio, ".html")
)</f>
        <v>/cantos/resucito/m/mariacasadebendicion.html</v>
      </c>
      <c r="AH137" t="s">
        <v>311</v>
      </c>
      <c r="AI137" t="str">
        <f>LOWER(LEFT(Table134566[[#This Row],[Titulo]],1))</f>
        <v>m</v>
      </c>
      <c r="AJ137" t="str">
        <f>LOWER(LEFT(Table134566[[#This Row],[Categoria]],1))</f>
        <v>p</v>
      </c>
      <c r="AK137" t="str">
        <f>_xlfn.CONCAT(Table134566[[#This Row],[ID]:[c021]])</f>
        <v>{id:135,title: "María, casa de bendición", subtitle: "Juan 2,1–11 – Las Bodas de Caná", category: "PRECATECUMENADO", moments: ["Cuaresma", "Virgen", "Nuevo Testamento"], url: "/cantos/resucito/m/mariacasadebendicion.html/cantos/resucito/m/mariacasadebendicion.html"},</v>
      </c>
      <c r="AL137" t="str">
        <f>UPPER(Table134566[[#This Row],[Titulo]])</f>
        <v>MARÍA, CASA DE BENDICIÓN</v>
      </c>
      <c r="AM137" t="str">
        <f>LOWER(SUBSTITUTE(Table134566[[#This Row],[CANTO]], " ", ""))</f>
        <v>maría,casadebendición</v>
      </c>
      <c r="AN137" t="str">
        <f>Table134566[[#This Row],[Subtitle5]]</f>
        <v>Juan 2,1–11 – Las Bodas de Caná</v>
      </c>
      <c r="AP137" t="str">
        <f>Table1[[#Headers],[CANTO]]</f>
        <v>CANTO</v>
      </c>
      <c r="AQ137" t="str">
        <f>Table134566[[#This Row],[CANTO]]</f>
        <v>MARÍA, CASA DE BENDICIÓN</v>
      </c>
      <c r="AR137" t="str">
        <f>_xlfn.CONCAT(Table134566[[#This Row],[Category]:[Entrada]])</f>
        <v>category: "PRECATECUMENADO", moments: ["Cuaresma", "Virgen", "Nuevo Testamento</v>
      </c>
    </row>
    <row r="138" spans="1:44" x14ac:dyDescent="0.25">
      <c r="A138" t="str" cm="1">
        <f t="array" ref="A13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B138">
        <v>111</v>
      </c>
      <c r="C138" t="s">
        <v>297</v>
      </c>
      <c r="D138">
        <v>136</v>
      </c>
      <c r="E138" t="s">
        <v>298</v>
      </c>
      <c r="F138" t="s">
        <v>299</v>
      </c>
      <c r="G138" t="s">
        <v>300</v>
      </c>
      <c r="H138" t="s">
        <v>568</v>
      </c>
      <c r="I138" t="s">
        <v>302</v>
      </c>
      <c r="J138" t="s">
        <v>303</v>
      </c>
      <c r="K138" t="s">
        <v>300</v>
      </c>
      <c r="L138" t="s">
        <v>569</v>
      </c>
      <c r="M138" t="s">
        <v>305</v>
      </c>
      <c r="N138" t="s">
        <v>306</v>
      </c>
      <c r="O138" t="s">
        <v>300</v>
      </c>
      <c r="P138" t="s">
        <v>1089</v>
      </c>
      <c r="Q138" t="s">
        <v>300</v>
      </c>
      <c r="R138" t="s">
        <v>307</v>
      </c>
      <c r="S138" t="s">
        <v>300</v>
      </c>
      <c r="T138" t="s">
        <v>320</v>
      </c>
      <c r="U138" t="s">
        <v>308</v>
      </c>
      <c r="V138" t="s">
        <v>286</v>
      </c>
      <c r="AE138" t="s">
        <v>310</v>
      </c>
      <c r="AF138" s="22" t="str" cm="1">
        <f t="array" ref="AF138">_xlfn.LET(
    _xlpm.texto_limpio, _xlfn.REDUCE(
        LOWER(Table134566[[#This Row],[Titulo]]),
        {"á";"é";"í";"ó";"ú";"ñ";",";" "},
        _xlfn.LAMBDA(_xlpm.acum,_xlpm.caracter, SUBSTITUTE(_xlpm.acum, _xlpm.caracter, CHOOSE(MATCH(_xlpm.caracter, {"á";"é";"í";"ó";"ú";"ñ";",";" "}, 0), "a","e","i","o","u","n","","")))
    ),
    _xlfn.CONCAT("/cantos/resucito/", AI138, "/", _xlpm.texto_limpio, ".html")
)</f>
        <v>/cantos/resucito/m/mariamadredelaiglesia.html</v>
      </c>
      <c r="AG138" s="22" t="str" cm="1">
        <f t="array" ref="AG138">_xlfn.LET(
    _xlpm.texto_limpio, _xlfn.REDUCE(
        LOWER(Table134566[[#This Row],[Titulo]]),
        {"á";"é";"í";"ó";"ú";"ñ";",";" "},
        _xlfn.LAMBDA(_xlpm.acum,_xlpm.caracter, SUBSTITUTE(_xlpm.acum, _xlpm.caracter, CHOOSE(MATCH(_xlpm.caracter, {"á";"é";"í";"ó";"ú";"ñ";",";" "}, 0), "a","e","i","o","u","n","","")))
    ),
    _xlfn.CONCAT("/cantos/resucito/", AI138, "/", _xlpm.texto_limpio, ".html")
)</f>
        <v>/cantos/resucito/m/mariamadredelaiglesia.html</v>
      </c>
      <c r="AH138" t="s">
        <v>311</v>
      </c>
      <c r="AI138" t="str">
        <f>LOWER(LEFT(Table134566[[#This Row],[Titulo]],1))</f>
        <v>m</v>
      </c>
      <c r="AJ138" t="str">
        <f>LOWER(LEFT(Table134566[[#This Row],[Categoria]],1))</f>
        <v>p</v>
      </c>
      <c r="AK138" t="str">
        <f>_xlfn.CONCAT(Table134566[[#This Row],[ID]:[c021]])</f>
        <v>{id:136,title: "María, madre de la Iglesia", subtitle: "Juan 19,26-34", category: "PRECATECUMENADO", moments: ["Cuaresma", "Virgen"], url: "/cantos/resucito/m/mariamadredelaiglesia.html/cantos/resucito/m/mariamadredelaiglesia.html"},</v>
      </c>
      <c r="AL138" t="str">
        <f>UPPER(Table134566[[#This Row],[Titulo]])</f>
        <v>MARÍA, MADRE DE LA IGLESIA</v>
      </c>
      <c r="AM138" t="str">
        <f>LOWER(SUBSTITUTE(Table134566[[#This Row],[CANTO]], " ", ""))</f>
        <v>maría,madredelaiglesia</v>
      </c>
      <c r="AN138" t="str">
        <f>Table134566[[#This Row],[Subtitle5]]</f>
        <v>Juan 19,26-34</v>
      </c>
      <c r="AP138" t="str">
        <f>Table1[[#Headers],[CANTO]]</f>
        <v>CANTO</v>
      </c>
      <c r="AQ138" t="str">
        <f>Table134566[[#This Row],[CANTO]]</f>
        <v>MARÍA, MADRE DE LA IGLESIA</v>
      </c>
      <c r="AR138" t="str">
        <f>_xlfn.CONCAT(Table134566[[#This Row],[Category]:[Entrada]])</f>
        <v>category: "PRECATECUMENADO", moments: ["Cuaresma", "Virgen</v>
      </c>
    </row>
    <row r="139" spans="1:44" x14ac:dyDescent="0.25">
      <c r="A139" t="str" cm="1">
        <f t="array" ref="A13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B139">
        <v>112</v>
      </c>
      <c r="C139" t="s">
        <v>297</v>
      </c>
      <c r="D139">
        <v>137</v>
      </c>
      <c r="E139" t="s">
        <v>298</v>
      </c>
      <c r="F139" t="s">
        <v>299</v>
      </c>
      <c r="G139" t="s">
        <v>300</v>
      </c>
      <c r="H139" t="s">
        <v>570</v>
      </c>
      <c r="I139" t="s">
        <v>302</v>
      </c>
      <c r="J139" t="s">
        <v>303</v>
      </c>
      <c r="K139" t="s">
        <v>300</v>
      </c>
      <c r="L139" t="s">
        <v>571</v>
      </c>
      <c r="M139" t="s">
        <v>305</v>
      </c>
      <c r="N139" t="s">
        <v>306</v>
      </c>
      <c r="O139" t="s">
        <v>300</v>
      </c>
      <c r="P139" t="s">
        <v>1089</v>
      </c>
      <c r="Q139" t="s">
        <v>300</v>
      </c>
      <c r="R139" t="s">
        <v>307</v>
      </c>
      <c r="S139" t="s">
        <v>300</v>
      </c>
      <c r="T139" t="s">
        <v>344</v>
      </c>
      <c r="U139" t="s">
        <v>308</v>
      </c>
      <c r="V139" t="s">
        <v>292</v>
      </c>
      <c r="W139" t="s">
        <v>308</v>
      </c>
      <c r="X139" t="s">
        <v>321</v>
      </c>
      <c r="AE139" t="s">
        <v>310</v>
      </c>
      <c r="AF139" s="22" t="str" cm="1">
        <f t="array" ref="AF139">_xlfn.LET(
    _xlpm.texto_limpio, _xlfn.REDUCE(
        LOWER(Table134566[[#This Row],[Titulo]]),
        {"á";"é";"í";"ó";"ú";"ñ";",";" "},
        _xlfn.LAMBDA(_xlpm.acum,_xlpm.caracter, SUBSTITUTE(_xlpm.acum, _xlpm.caracter, CHOOSE(MATCH(_xlpm.caracter, {"á";"é";"í";"ó";"ú";"ñ";",";" "}, 0), "a","e","i","o","u","n","","")))
    ),
    _xlfn.CONCAT("/cantos/resucito/", AI139, "/", _xlpm.texto_limpio, ".html")
)</f>
        <v>/cantos/resucito/m/mariamadredelcaminoardiente.html</v>
      </c>
      <c r="AG139" s="22" t="str" cm="1">
        <f t="array" ref="AG139">_xlfn.LET(
    _xlpm.texto_limpio, _xlfn.REDUCE(
        LOWER(Table134566[[#This Row],[Titulo]]),
        {"á";"é";"í";"ó";"ú";"ñ";",";" "},
        _xlfn.LAMBDA(_xlpm.acum,_xlpm.caracter, SUBSTITUTE(_xlpm.acum, _xlpm.caracter, CHOOSE(MATCH(_xlpm.caracter, {"á";"é";"í";"ó";"ú";"ñ";",";" "}, 0), "a","e","i","o","u","n","","")))
    ),
    _xlfn.CONCAT("/cantos/resucito/", AI139, "/", _xlpm.texto_limpio, ".html")
)</f>
        <v>/cantos/resucito/m/mariamadredelcaminoardiente.html</v>
      </c>
      <c r="AH139" t="s">
        <v>311</v>
      </c>
      <c r="AI139" t="str">
        <f>LOWER(LEFT(Table134566[[#This Row],[Titulo]],1))</f>
        <v>m</v>
      </c>
      <c r="AJ139" t="str">
        <f>LOWER(LEFT(Table134566[[#This Row],[Categoria]],1))</f>
        <v>p</v>
      </c>
      <c r="AK139" t="str">
        <f>_xlfn.CONCAT(Table134566[[#This Row],[ID]:[c021]])</f>
        <v>{id:137,title: "María,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UPPER(Table134566[[#This Row],[Titulo]])</f>
        <v>MARÍA, MADRE DEL CAMINO ARDIENTE</v>
      </c>
      <c r="AM139" t="str">
        <f>LOWER(SUBSTITUTE(Table134566[[#This Row],[CANTO]], " ", ""))</f>
        <v>maría,madredelcaminoardiente</v>
      </c>
      <c r="AN139" t="str">
        <f>Table134566[[#This Row],[Subtitle5]]</f>
        <v>Himno a la Virgen del Tercer Milenio (Kiko Argüello)</v>
      </c>
      <c r="AP139" t="str">
        <f>Table1[[#Headers],[CANTO]]</f>
        <v>CANTO</v>
      </c>
      <c r="AQ139" t="str">
        <f>Table134566[[#This Row],[CANTO]]</f>
        <v>MARÍA, MADRE DEL CAMINO ARDIENTE</v>
      </c>
      <c r="AR139" t="str">
        <f>_xlfn.CONCAT(Table134566[[#This Row],[Category]:[Entrada]])</f>
        <v>category: "PRECATECUMENADO", moments: ["Adviento", "Entrada", "Antiguo Testamento</v>
      </c>
    </row>
    <row r="140" spans="1:44" x14ac:dyDescent="0.25">
      <c r="A140" t="str" cm="1">
        <f t="array" ref="A14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B140">
        <v>113</v>
      </c>
      <c r="C140" t="s">
        <v>297</v>
      </c>
      <c r="D140">
        <v>138</v>
      </c>
      <c r="E140" t="s">
        <v>298</v>
      </c>
      <c r="F140" t="s">
        <v>299</v>
      </c>
      <c r="G140" t="s">
        <v>300</v>
      </c>
      <c r="H140" t="s">
        <v>572</v>
      </c>
      <c r="I140" t="s">
        <v>302</v>
      </c>
      <c r="J140" t="s">
        <v>303</v>
      </c>
      <c r="K140" t="s">
        <v>300</v>
      </c>
      <c r="L140" t="s">
        <v>242</v>
      </c>
      <c r="M140" t="s">
        <v>305</v>
      </c>
      <c r="N140" t="s">
        <v>306</v>
      </c>
      <c r="O140" t="s">
        <v>300</v>
      </c>
      <c r="P140" t="s">
        <v>1089</v>
      </c>
      <c r="Q140" t="s">
        <v>300</v>
      </c>
      <c r="R140" t="s">
        <v>307</v>
      </c>
      <c r="S140" t="s">
        <v>300</v>
      </c>
      <c r="T140" t="s">
        <v>321</v>
      </c>
      <c r="AE140" t="s">
        <v>310</v>
      </c>
      <c r="AF140" s="22" t="str" cm="1">
        <f t="array" ref="AF140">_xlfn.LET(
    _xlpm.texto_limpio, _xlfn.REDUCE(
        LOWER(Table134566[[#This Row],[Titulo]]),
        {"á";"é";"í";"ó";"ú";"ñ";",";" "},
        _xlfn.LAMBDA(_xlpm.acum,_xlpm.caracter, SUBSTITUTE(_xlpm.acum, _xlpm.caracter, CHOOSE(MATCH(_xlpm.caracter, {"á";"é";"í";"ó";"ú";"ñ";",";" "}, 0), "a","e","i","o","u","n","","")))
    ),
    _xlfn.CONCAT("/cantos/resucito/", AI140, "/", _xlpm.texto_limpio, ".html")
)</f>
        <v>/cantos/resucito/m/mariapequenamaria.html</v>
      </c>
      <c r="AG140" s="22" t="str" cm="1">
        <f t="array" ref="AG140">_xlfn.LET(
    _xlpm.texto_limpio, _xlfn.REDUCE(
        LOWER(Table134566[[#This Row],[Titulo]]),
        {"á";"é";"í";"ó";"ú";"ñ";",";" "},
        _xlfn.LAMBDA(_xlpm.acum,_xlpm.caracter, SUBSTITUTE(_xlpm.acum, _xlpm.caracter, CHOOSE(MATCH(_xlpm.caracter, {"á";"é";"í";"ó";"ú";"ñ";",";" "}, 0), "a","e","i","o","u","n","","")))
    ),
    _xlfn.CONCAT("/cantos/resucito/", AI140, "/", _xlpm.texto_limpio, ".html")
)</f>
        <v>/cantos/resucito/m/mariapequenamaria.html</v>
      </c>
      <c r="AH140" t="s">
        <v>311</v>
      </c>
      <c r="AI140" t="str">
        <f>LOWER(LEFT(Table134566[[#This Row],[Titulo]],1))</f>
        <v>m</v>
      </c>
      <c r="AJ140" t="str">
        <f>LOWER(LEFT(Table134566[[#This Row],[Categoria]],1))</f>
        <v>p</v>
      </c>
      <c r="AK140" t="str">
        <f>_xlfn.CONCAT(Table134566[[#This Row],[ID]:[c021]])</f>
        <v>{id:138,title: "María, pequeña María", subtitle: "Himno a la Virgen María (Kiko Argüello)", category: "PRECATECUMENADO", moments: ["Antiguo Testamento"], url: "/cantos/resucito/m/mariapequenamaria.html/cantos/resucito/m/mariapequenamaria.html"},</v>
      </c>
      <c r="AL140" t="str">
        <f>UPPER(Table134566[[#This Row],[Titulo]])</f>
        <v>MARÍA, PEQUEÑA MARÍA</v>
      </c>
      <c r="AM140" t="str">
        <f>LOWER(SUBSTITUTE(Table134566[[#This Row],[CANTO]], " ", ""))</f>
        <v>maría,pequeñamaría</v>
      </c>
      <c r="AN140" t="str">
        <f>Table134566[[#This Row],[Subtitle5]]</f>
        <v>Himno a la Virgen María (Kiko Argüello)</v>
      </c>
      <c r="AP140" t="str">
        <f>Table1[[#Headers],[CANTO]]</f>
        <v>CANTO</v>
      </c>
      <c r="AQ140" t="str">
        <f>Table134566[[#This Row],[CANTO]]</f>
        <v>MARÍA, PEQUEÑA MARÍA</v>
      </c>
      <c r="AR140" t="str">
        <f>_xlfn.CONCAT(Table134566[[#This Row],[Category]:[Entrada]])</f>
        <v>category: "PRECATECUMENADO", moments: ["Antiguo Testamento</v>
      </c>
    </row>
    <row r="141" spans="1:44" x14ac:dyDescent="0.25">
      <c r="A141" t="str" cm="1">
        <f t="array" ref="A14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B141">
        <v>114</v>
      </c>
      <c r="C141" t="s">
        <v>297</v>
      </c>
      <c r="D141">
        <v>139</v>
      </c>
      <c r="E141" t="s">
        <v>298</v>
      </c>
      <c r="F141" t="s">
        <v>299</v>
      </c>
      <c r="G141" t="s">
        <v>300</v>
      </c>
      <c r="H141" t="s">
        <v>573</v>
      </c>
      <c r="I141" t="s">
        <v>302</v>
      </c>
      <c r="J141" t="s">
        <v>303</v>
      </c>
      <c r="K141" t="s">
        <v>300</v>
      </c>
      <c r="L141" t="s">
        <v>244</v>
      </c>
      <c r="M141" t="s">
        <v>305</v>
      </c>
      <c r="N141" t="s">
        <v>306</v>
      </c>
      <c r="O141" t="s">
        <v>300</v>
      </c>
      <c r="P141" t="s">
        <v>1089</v>
      </c>
      <c r="Q141" t="s">
        <v>300</v>
      </c>
      <c r="R141" t="s">
        <v>307</v>
      </c>
      <c r="S141" t="s">
        <v>300</v>
      </c>
      <c r="T141" t="s">
        <v>282</v>
      </c>
      <c r="U141" t="s">
        <v>308</v>
      </c>
      <c r="V141" t="s">
        <v>313</v>
      </c>
      <c r="W141" t="s">
        <v>308</v>
      </c>
      <c r="X141" t="s">
        <v>321</v>
      </c>
      <c r="AE141" t="s">
        <v>310</v>
      </c>
      <c r="AF141" s="22" t="str" cm="1">
        <f t="array" ref="AF141">_xlfn.LET(
    _xlpm.texto_limpio, _xlfn.REDUCE(
        LOWER(Table134566[[#This Row],[Titulo]]),
        {"á";"é";"í";"ó";"ú";"ñ";",";" "},
        _xlfn.LAMBDA(_xlpm.acum,_xlpm.caracter, SUBSTITUTE(_xlpm.acum, _xlpm.caracter, CHOOSE(MATCH(_xlpm.caracter, {"á";"é";"í";"ó";"ú";"ñ";",";" "}, 0), "a","e","i","o","u","n","","")))
    ),
    _xlfn.CONCAT("/cantos/resucito/", AI141, "/", _xlpm.texto_limpio, ".html")
)</f>
        <v>/cantos/resucito/m/meensenaraselcaminodelavida.html</v>
      </c>
      <c r="AG141" s="22" t="str" cm="1">
        <f t="array" ref="AG141">_xlfn.LET(
    _xlpm.texto_limpio, _xlfn.REDUCE(
        LOWER(Table134566[[#This Row],[Titulo]]),
        {"á";"é";"í";"ó";"ú";"ñ";",";" "},
        _xlfn.LAMBDA(_xlpm.acum,_xlpm.caracter, SUBSTITUTE(_xlpm.acum, _xlpm.caracter, CHOOSE(MATCH(_xlpm.caracter, {"á";"é";"í";"ó";"ú";"ñ";",";" "}, 0), "a","e","i","o","u","n","","")))
    ),
    _xlfn.CONCAT("/cantos/resucito/", AI141, "/", _xlpm.texto_limpio, ".html")
)</f>
        <v>/cantos/resucito/m/meensenaraselcaminodelavida.html</v>
      </c>
      <c r="AH141" t="s">
        <v>311</v>
      </c>
      <c r="AI141" t="str">
        <f>LOWER(LEFT(Table134566[[#This Row],[Titulo]],1))</f>
        <v>m</v>
      </c>
      <c r="AJ141" t="str">
        <f>LOWER(LEFT(Table134566[[#This Row],[Categoria]],1))</f>
        <v>p</v>
      </c>
      <c r="AK141" t="str">
        <f>_xlfn.CONCAT(Table134566[[#This Row],[ID]:[c021]])</f>
        <v>{id:139,title: "Me enseñarás el camino de la vida", subtitle: "Sal 16 (15)", category: "PRECATECUMENADO", moments: ["Pascua", "Comunión", "Antiguo Testamento"], url: "/cantos/resucito/m/meensenaraselcaminodelavida.html/cantos/resucito/m/meensenaraselcaminodelavida.html"},</v>
      </c>
      <c r="AL141" t="str">
        <f>UPPER(Table134566[[#This Row],[Titulo]])</f>
        <v>ME ENSEÑARÁS EL CAMINO DE LA VIDA</v>
      </c>
      <c r="AM141" t="str">
        <f>LOWER(SUBSTITUTE(Table134566[[#This Row],[CANTO]], " ", ""))</f>
        <v>meenseñaráselcaminodelavida</v>
      </c>
      <c r="AN141" t="str">
        <f>Table134566[[#This Row],[Subtitle5]]</f>
        <v>Sal 16 (15)</v>
      </c>
      <c r="AP141" t="str">
        <f>Table1[[#Headers],[CANTO]]</f>
        <v>CANTO</v>
      </c>
      <c r="AQ141" t="str">
        <f>Table134566[[#This Row],[CANTO]]</f>
        <v>ME ENSEÑARÁS EL CAMINO DE LA VIDA</v>
      </c>
      <c r="AR141" t="str">
        <f>_xlfn.CONCAT(Table134566[[#This Row],[Category]:[Entrada]])</f>
        <v>category: "PRECATECUMENADO", moments: ["Pascua", "Comunión", "Antiguo Testamento</v>
      </c>
    </row>
    <row r="142" spans="1:44" x14ac:dyDescent="0.25">
      <c r="A142" t="str" cm="1">
        <f t="array" ref="A14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B142">
        <v>115</v>
      </c>
      <c r="C142" t="s">
        <v>297</v>
      </c>
      <c r="D142">
        <v>140</v>
      </c>
      <c r="E142" t="s">
        <v>298</v>
      </c>
      <c r="F142" t="s">
        <v>299</v>
      </c>
      <c r="G142" t="s">
        <v>300</v>
      </c>
      <c r="H142" t="s">
        <v>574</v>
      </c>
      <c r="I142" t="s">
        <v>302</v>
      </c>
      <c r="J142" t="s">
        <v>303</v>
      </c>
      <c r="K142" t="s">
        <v>300</v>
      </c>
      <c r="L142" t="s">
        <v>575</v>
      </c>
      <c r="M142" t="s">
        <v>305</v>
      </c>
      <c r="N142" t="s">
        <v>306</v>
      </c>
      <c r="O142" t="s">
        <v>300</v>
      </c>
      <c r="P142" t="s">
        <v>1089</v>
      </c>
      <c r="Q142" t="s">
        <v>300</v>
      </c>
      <c r="R142" t="s">
        <v>307</v>
      </c>
      <c r="S142" t="s">
        <v>300</v>
      </c>
      <c r="T142" t="s">
        <v>351</v>
      </c>
      <c r="U142" t="s">
        <v>308</v>
      </c>
      <c r="V142" t="s">
        <v>321</v>
      </c>
      <c r="AE142" t="s">
        <v>310</v>
      </c>
      <c r="AF142" s="22" t="str" cm="1">
        <f t="array" ref="AF142">_xlfn.LET(
    _xlpm.texto_limpio, _xlfn.REDUCE(
        LOWER(Table134566[[#This Row],[Titulo]]),
        {"á";"é";"í";"ó";"ú";"ñ";",";" "},
        _xlfn.LAMBDA(_xlpm.acum,_xlpm.caracter, SUBSTITUTE(_xlpm.acum, _xlpm.caracter, CHOOSE(MATCH(_xlpm.caracter, {"á";"é";"í";"ó";"ú";"ñ";",";" "}, 0), "a","e","i","o","u","n","","")))
    ),
    _xlfn.CONCAT("/cantos/resucito/", AI142, "/", _xlpm.texto_limpio, ".html")
)</f>
        <v>/cantos/resucito/m/mehasseducidosenor.html</v>
      </c>
      <c r="AG142" s="22" t="str" cm="1">
        <f t="array" ref="AG142">_xlfn.LET(
    _xlpm.texto_limpio, _xlfn.REDUCE(
        LOWER(Table134566[[#This Row],[Titulo]]),
        {"á";"é";"í";"ó";"ú";"ñ";",";" "},
        _xlfn.LAMBDA(_xlpm.acum,_xlpm.caracter, SUBSTITUTE(_xlpm.acum, _xlpm.caracter, CHOOSE(MATCH(_xlpm.caracter, {"á";"é";"í";"ó";"ú";"ñ";",";" "}, 0), "a","e","i","o","u","n","","")))
    ),
    _xlfn.CONCAT("/cantos/resucito/", AI142, "/", _xlpm.texto_limpio, ".html")
)</f>
        <v>/cantos/resucito/m/mehasseducidosenor.html</v>
      </c>
      <c r="AH142" t="s">
        <v>311</v>
      </c>
      <c r="AI142" t="str">
        <f>LOWER(LEFT(Table134566[[#This Row],[Titulo]],1))</f>
        <v>m</v>
      </c>
      <c r="AJ142" t="str">
        <f>LOWER(LEFT(Table134566[[#This Row],[Categoria]],1))</f>
        <v>p</v>
      </c>
      <c r="AK142" t="str">
        <f>_xlfn.CONCAT(Table134566[[#This Row],[ID]:[c021]])</f>
        <v>{id:140,title: "Me has seducido, Señor", subtitle: "Jeremias 20,7-18", category: "PRECATECUMENADO", moments: ["Paz", "Antiguo Testamento"], url: "/cantos/resucito/m/mehasseducidosenor.html/cantos/resucito/m/mehasseducidosenor.html"},</v>
      </c>
      <c r="AL142" t="str">
        <f>UPPER(Table134566[[#This Row],[Titulo]])</f>
        <v>ME HAS SEDUCIDO, SEÑOR</v>
      </c>
      <c r="AM142" t="str">
        <f>LOWER(SUBSTITUTE(Table134566[[#This Row],[CANTO]], " ", ""))</f>
        <v>mehasseducido,señor</v>
      </c>
      <c r="AN142" t="str">
        <f>Table134566[[#This Row],[Subtitle5]]</f>
        <v>Jeremias 20,7-18</v>
      </c>
      <c r="AP142" t="str">
        <f>Table1[[#Headers],[CANTO]]</f>
        <v>CANTO</v>
      </c>
      <c r="AQ142" t="str">
        <f>Table134566[[#This Row],[CANTO]]</f>
        <v>ME HAS SEDUCIDO, SEÑOR</v>
      </c>
      <c r="AR142" t="str">
        <f>_xlfn.CONCAT(Table134566[[#This Row],[Category]:[Entrada]])</f>
        <v>category: "PRECATECUMENADO", moments: ["Paz", "Antiguo Testamento</v>
      </c>
    </row>
    <row r="143" spans="1:44" x14ac:dyDescent="0.25">
      <c r="A143" t="str" cm="1">
        <f t="array" ref="A14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B143">
        <v>243</v>
      </c>
      <c r="C143" t="s">
        <v>297</v>
      </c>
      <c r="D143">
        <v>141</v>
      </c>
      <c r="E143" t="s">
        <v>298</v>
      </c>
      <c r="F143" t="s">
        <v>299</v>
      </c>
      <c r="G143" t="s">
        <v>300</v>
      </c>
      <c r="H143" t="s">
        <v>576</v>
      </c>
      <c r="I143" t="s">
        <v>302</v>
      </c>
      <c r="J143" t="s">
        <v>303</v>
      </c>
      <c r="K143" t="s">
        <v>300</v>
      </c>
      <c r="L143" t="s">
        <v>577</v>
      </c>
      <c r="M143" t="s">
        <v>305</v>
      </c>
      <c r="N143" t="s">
        <v>306</v>
      </c>
      <c r="O143" t="s">
        <v>300</v>
      </c>
      <c r="P143" s="4" t="s">
        <v>1092</v>
      </c>
      <c r="Q143" t="s">
        <v>300</v>
      </c>
      <c r="R143" t="s">
        <v>307</v>
      </c>
      <c r="S143" t="s">
        <v>300</v>
      </c>
      <c r="T143" t="s">
        <v>320</v>
      </c>
      <c r="U143" t="s">
        <v>308</v>
      </c>
      <c r="V143" t="s">
        <v>309</v>
      </c>
      <c r="W143" t="s">
        <v>308</v>
      </c>
      <c r="X143" t="s">
        <v>321</v>
      </c>
      <c r="AE143" t="s">
        <v>310</v>
      </c>
      <c r="AF143" s="22" t="str" cm="1">
        <f t="array" ref="AF143">_xlfn.LET(
    _xlpm.texto_limpio, _xlfn.REDUCE(
        LOWER(Table134566[[#This Row],[Titulo]]),
        {"á";"é";"í";"ó";"ú";"ñ";",";" "},
        _xlfn.LAMBDA(_xlpm.acum,_xlpm.caracter, SUBSTITUTE(_xlpm.acum, _xlpm.caracter, CHOOSE(MATCH(_xlpm.caracter, {"á";"é";"í";"ó";"ú";"ñ";",";" "}, 0), "a","e","i","o","u","n","","")))
    ),
    _xlfn.CONCAT("/cantos/resucito/", AI143, "/", _xlpm.texto_limpio, ".html")
)</f>
        <v>/cantos/resucito/m/merobasteelcorazon.html</v>
      </c>
      <c r="AG143" s="22" t="str" cm="1">
        <f t="array" ref="AG143">_xlfn.LET(
    _xlpm.texto_limpio, _xlfn.REDUCE(
        LOWER(Table134566[[#This Row],[Titulo]]),
        {"á";"é";"í";"ó";"ú";"ñ";",";" "},
        _xlfn.LAMBDA(_xlpm.acum,_xlpm.caracter, SUBSTITUTE(_xlpm.acum, _xlpm.caracter, CHOOSE(MATCH(_xlpm.caracter, {"á";"é";"í";"ó";"ú";"ñ";",";" "}, 0), "a","e","i","o","u","n","","")))
    ),
    _xlfn.CONCAT("/cantos/resucito/", AI143, "/", _xlpm.texto_limpio, ".html")
)</f>
        <v>/cantos/resucito/m/merobasteelcorazon.html</v>
      </c>
      <c r="AH143" t="s">
        <v>311</v>
      </c>
      <c r="AI143" t="str">
        <f>LOWER(LEFT(Table134566[[#This Row],[Titulo]],1))</f>
        <v>m</v>
      </c>
      <c r="AJ143" t="str">
        <f>LOWER(LEFT(Table134566[[#This Row],[Categoria]],1))</f>
        <v>e</v>
      </c>
      <c r="AK143" t="str">
        <f>_xlfn.CONCAT(Table134566[[#This Row],[ID]:[c021]])</f>
        <v>{id:141,title: "Me robaste el corazón", subtitle: "Cantar de los cantares 4,9 - 5,1", category: "ELECCIÓN", moments: ["Cuaresma", "Laudes/Visperas", "Antiguo Testamento"], url: "/cantos/resucito/m/merobasteelcorazon.html/cantos/resucito/m/merobasteelcorazon.html"},</v>
      </c>
      <c r="AL143" t="str">
        <f>UPPER(Table134566[[#This Row],[Titulo]])</f>
        <v>ME ROBASTE EL CORAZÓN</v>
      </c>
      <c r="AM143" t="str">
        <f>LOWER(SUBSTITUTE(Table134566[[#This Row],[CANTO]], " ", ""))</f>
        <v>merobasteelcorazón</v>
      </c>
      <c r="AN143" t="str">
        <f>Table134566[[#This Row],[Subtitle5]]</f>
        <v>Cantar de los cantares 4,9 - 5,1</v>
      </c>
      <c r="AP143" t="str">
        <f>Table1[[#Headers],[CANTO]]</f>
        <v>CANTO</v>
      </c>
      <c r="AQ143" t="str">
        <f>Table134566[[#This Row],[CANTO]]</f>
        <v>ME ROBASTE EL CORAZÓN</v>
      </c>
      <c r="AR143" t="str">
        <f>_xlfn.CONCAT(Table134566[[#This Row],[Category]:[Entrada]])</f>
        <v>category: "ELECCIÓN", moments: ["Cuaresma", "Laudes/Visperas", "Antiguo Testamento</v>
      </c>
    </row>
    <row r="144" spans="1:44" x14ac:dyDescent="0.25">
      <c r="A144" t="str" cm="1">
        <f t="array" ref="A14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B144">
        <v>116</v>
      </c>
      <c r="C144" t="s">
        <v>297</v>
      </c>
      <c r="D144">
        <v>142</v>
      </c>
      <c r="E144" t="s">
        <v>298</v>
      </c>
      <c r="F144" t="s">
        <v>299</v>
      </c>
      <c r="G144" t="s">
        <v>300</v>
      </c>
      <c r="H144" t="s">
        <v>578</v>
      </c>
      <c r="I144" t="s">
        <v>302</v>
      </c>
      <c r="J144" t="s">
        <v>303</v>
      </c>
      <c r="K144" t="s">
        <v>300</v>
      </c>
      <c r="L144" t="s">
        <v>247</v>
      </c>
      <c r="M144" t="s">
        <v>305</v>
      </c>
      <c r="N144" t="s">
        <v>306</v>
      </c>
      <c r="O144" t="s">
        <v>300</v>
      </c>
      <c r="P144" t="s">
        <v>1089</v>
      </c>
      <c r="Q144" t="s">
        <v>300</v>
      </c>
      <c r="R144" t="s">
        <v>307</v>
      </c>
      <c r="S144" t="s">
        <v>300</v>
      </c>
      <c r="T144" t="s">
        <v>321</v>
      </c>
      <c r="AE144" t="s">
        <v>310</v>
      </c>
      <c r="AF144" s="22" t="str" cm="1">
        <f t="array" ref="AF144">_xlfn.LET(
    _xlpm.texto_limpio, _xlfn.REDUCE(
        LOWER(Table134566[[#This Row],[Titulo]]),
        {"á";"é";"í";"ó";"ú";"ñ";",";" "},
        _xlfn.LAMBDA(_xlpm.acum,_xlpm.caracter, SUBSTITUTE(_xlpm.acum, _xlpm.caracter, CHOOSE(MATCH(_xlpm.caracter, {"á";"é";"í";"ó";"ú";"ñ";",";" "}, 0), "a","e","i","o","u","n","","")))
    ),
    _xlfn.CONCAT("/cantos/resucito/", AI144, "/", _xlpm.texto_limpio, ".html")
)</f>
        <v>/cantos/resucito/m/miradqueestupendo.html</v>
      </c>
      <c r="AG144" s="22" t="str" cm="1">
        <f t="array" ref="AG144">_xlfn.LET(
    _xlpm.texto_limpio, _xlfn.REDUCE(
        LOWER(Table134566[[#This Row],[Titulo]]),
        {"á";"é";"í";"ó";"ú";"ñ";",";" "},
        _xlfn.LAMBDA(_xlpm.acum,_xlpm.caracter, SUBSTITUTE(_xlpm.acum, _xlpm.caracter, CHOOSE(MATCH(_xlpm.caracter, {"á";"é";"í";"ó";"ú";"ñ";",";" "}, 0), "a","e","i","o","u","n","","")))
    ),
    _xlfn.CONCAT("/cantos/resucito/", AI144, "/", _xlpm.texto_limpio, ".html")
)</f>
        <v>/cantos/resucito/m/miradqueestupendo.html</v>
      </c>
      <c r="AH144" t="s">
        <v>311</v>
      </c>
      <c r="AI144" t="str">
        <f>LOWER(LEFT(Table134566[[#This Row],[Titulo]],1))</f>
        <v>m</v>
      </c>
      <c r="AJ144" t="str">
        <f>LOWER(LEFT(Table134566[[#This Row],[Categoria]],1))</f>
        <v>p</v>
      </c>
      <c r="AK144" t="str">
        <f>_xlfn.CONCAT(Table134566[[#This Row],[ID]:[c021]])</f>
        <v>{id:142,title: "Mirad qué estupendo", subtitle: "Sal 133 (132)", category: "PRECATECUMENADO", moments: ["Antiguo Testamento"], url: "/cantos/resucito/m/miradqueestupendo.html/cantos/resucito/m/miradqueestupendo.html"},</v>
      </c>
      <c r="AL144" t="str">
        <f>UPPER(Table134566[[#This Row],[Titulo]])</f>
        <v>MIRAD QUÉ ESTUPENDO</v>
      </c>
      <c r="AM144" t="str">
        <f>LOWER(SUBSTITUTE(Table134566[[#This Row],[CANTO]], " ", ""))</f>
        <v>miradquéestupendo</v>
      </c>
      <c r="AN144" t="str">
        <f>Table134566[[#This Row],[Subtitle5]]</f>
        <v>Sal 133 (132)</v>
      </c>
      <c r="AP144" t="str">
        <f>Table1[[#Headers],[CANTO]]</f>
        <v>CANTO</v>
      </c>
      <c r="AQ144" t="str">
        <f>Table134566[[#This Row],[CANTO]]</f>
        <v>MIRAD QUÉ ESTUPENDO</v>
      </c>
      <c r="AR144" t="str">
        <f>_xlfn.CONCAT(Table134566[[#This Row],[Category]:[Entrada]])</f>
        <v>category: "PRECATECUMENADO", moments: ["Antiguo Testamento</v>
      </c>
    </row>
    <row r="145" spans="1:44" x14ac:dyDescent="0.25">
      <c r="A145" t="str" cm="1">
        <f t="array" ref="A14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B145">
        <v>118</v>
      </c>
      <c r="C145" t="s">
        <v>297</v>
      </c>
      <c r="D145">
        <v>143</v>
      </c>
      <c r="E145" t="s">
        <v>298</v>
      </c>
      <c r="F145" t="s">
        <v>299</v>
      </c>
      <c r="G145" t="s">
        <v>300</v>
      </c>
      <c r="H145" t="s">
        <v>579</v>
      </c>
      <c r="I145" t="s">
        <v>302</v>
      </c>
      <c r="J145" t="s">
        <v>303</v>
      </c>
      <c r="K145" t="s">
        <v>300</v>
      </c>
      <c r="L145" t="s">
        <v>251</v>
      </c>
      <c r="M145" t="s">
        <v>305</v>
      </c>
      <c r="N145" t="s">
        <v>306</v>
      </c>
      <c r="O145" t="s">
        <v>300</v>
      </c>
      <c r="P145" t="s">
        <v>1089</v>
      </c>
      <c r="Q145" t="s">
        <v>300</v>
      </c>
      <c r="R145" t="s">
        <v>307</v>
      </c>
      <c r="S145" t="s">
        <v>300</v>
      </c>
      <c r="T145" t="s">
        <v>282</v>
      </c>
      <c r="U145" t="s">
        <v>308</v>
      </c>
      <c r="V145" t="s">
        <v>313</v>
      </c>
      <c r="W145" t="s">
        <v>308</v>
      </c>
      <c r="X145" t="s">
        <v>315</v>
      </c>
      <c r="AE145" t="s">
        <v>310</v>
      </c>
      <c r="AF145" s="22" t="str" cm="1">
        <f t="array" ref="AF145">_xlfn.LET(
    _xlpm.texto_limpio, _xlfn.REDUCE(
        LOWER(Table134566[[#This Row],[Titulo]]),
        {"á";"é";"í";"ó";"ú";"ñ";",";" "},
        _xlfn.LAMBDA(_xlpm.acum,_xlpm.caracter, SUBSTITUTE(_xlpm.acum, _xlpm.caracter, CHOOSE(MATCH(_xlpm.caracter, {"á";"é";"í";"ó";"ú";"ñ";",";" "}, 0), "a","e","i","o","u","n","","")))
    ),
    _xlfn.CONCAT("/cantos/resucito/", AI145, "/", _xlpm.texto_limpio, ".html")
)</f>
        <v>/cantos/resucito/m/misericordiamiamisericordia.html</v>
      </c>
      <c r="AG145" s="22" t="str" cm="1">
        <f t="array" ref="AG145">_xlfn.LET(
    _xlpm.texto_limpio, _xlfn.REDUCE(
        LOWER(Table134566[[#This Row],[Titulo]]),
        {"á";"é";"í";"ó";"ú";"ñ";",";" "},
        _xlfn.LAMBDA(_xlpm.acum,_xlpm.caracter, SUBSTITUTE(_xlpm.acum, _xlpm.caracter, CHOOSE(MATCH(_xlpm.caracter, {"á";"é";"í";"ó";"ú";"ñ";",";" "}, 0), "a","e","i","o","u","n","","")))
    ),
    _xlfn.CONCAT("/cantos/resucito/", AI145, "/", _xlpm.texto_limpio, ".html")
)</f>
        <v>/cantos/resucito/m/misericordiamiamisericordia.html</v>
      </c>
      <c r="AH145" t="s">
        <v>311</v>
      </c>
      <c r="AI145" t="str">
        <f>LOWER(LEFT(Table134566[[#This Row],[Titulo]],1))</f>
        <v>m</v>
      </c>
      <c r="AJ145" t="str">
        <f>LOWER(LEFT(Table134566[[#This Row],[Categoria]],1))</f>
        <v>p</v>
      </c>
      <c r="AK145" t="str">
        <f>_xlfn.CONCAT(Table134566[[#This Row],[ID]:[c021]])</f>
        <v>{id:143,title: "Misericordia mía, misericordia", subtitle: "Sal 51 (50)", category: "PRECATECUMENADO", moments: ["Pascua", "Comunión", "Nuevo Testamento"], url: "/cantos/resucito/m/misericordiamiamisericordia.html/cantos/resucito/m/misericordiamiamisericordia.html"},</v>
      </c>
      <c r="AL145" t="str">
        <f>UPPER(Table134566[[#This Row],[Titulo]])</f>
        <v>MISERICORDIA MÍA, MISERICORDIA</v>
      </c>
      <c r="AM145" t="str">
        <f>LOWER(SUBSTITUTE(Table134566[[#This Row],[CANTO]], " ", ""))</f>
        <v>misericordiamía,misericordia</v>
      </c>
      <c r="AN145" t="str">
        <f>Table134566[[#This Row],[Subtitle5]]</f>
        <v>Sal 51 (50)</v>
      </c>
      <c r="AP145" t="str">
        <f>Table1[[#Headers],[CANTO]]</f>
        <v>CANTO</v>
      </c>
      <c r="AQ145" t="str">
        <f>Table134566[[#This Row],[CANTO]]</f>
        <v>MISERICORDIA MÍA, MISERICORDIA</v>
      </c>
      <c r="AR145" t="str">
        <f>_xlfn.CONCAT(Table134566[[#This Row],[Category]:[Entrada]])</f>
        <v>category: "PRECATECUMENADO", moments: ["Pascua", "Comunión", "Nuevo Testamento</v>
      </c>
    </row>
    <row r="146" spans="1:44" x14ac:dyDescent="0.25">
      <c r="A146" t="str" cm="1">
        <f t="array" ref="A14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B146">
        <v>117</v>
      </c>
      <c r="C146" t="s">
        <v>297</v>
      </c>
      <c r="D146">
        <v>144</v>
      </c>
      <c r="E146" t="s">
        <v>298</v>
      </c>
      <c r="F146" t="s">
        <v>299</v>
      </c>
      <c r="G146" t="s">
        <v>300</v>
      </c>
      <c r="H146" t="s">
        <v>580</v>
      </c>
      <c r="I146" t="s">
        <v>302</v>
      </c>
      <c r="J146" t="s">
        <v>303</v>
      </c>
      <c r="K146" t="s">
        <v>300</v>
      </c>
      <c r="L146" t="s">
        <v>249</v>
      </c>
      <c r="M146" t="s">
        <v>305</v>
      </c>
      <c r="N146" t="s">
        <v>306</v>
      </c>
      <c r="O146" t="s">
        <v>300</v>
      </c>
      <c r="P146" t="s">
        <v>1089</v>
      </c>
      <c r="Q146" t="s">
        <v>300</v>
      </c>
      <c r="R146" t="s">
        <v>307</v>
      </c>
      <c r="S146" t="s">
        <v>300</v>
      </c>
      <c r="T146" t="s">
        <v>315</v>
      </c>
      <c r="AE146" t="s">
        <v>310</v>
      </c>
      <c r="AF146" s="22" t="str" cm="1">
        <f t="array" ref="AF146">_xlfn.LET(
    _xlpm.texto_limpio, _xlfn.REDUCE(
        LOWER(Table134566[[#This Row],[Titulo]]),
        {"á";"é";"í";"ó";"ú";"ñ";",";" "},
        _xlfn.LAMBDA(_xlpm.acum,_xlpm.caracter, SUBSTITUTE(_xlpm.acum, _xlpm.caracter, CHOOSE(MATCH(_xlpm.caracter, {"á";"é";"í";"ó";"ú";"ñ";",";" "}, 0), "a","e","i","o","u","n","","")))
    ),
    _xlfn.CONCAT("/cantos/resucito/", AI146, "/", _xlpm.texto_limpio, ".html")
)</f>
        <v>/cantos/resucito/m/misericordiadiosmio.html</v>
      </c>
      <c r="AG146" s="22" t="str" cm="1">
        <f t="array" ref="AG146">_xlfn.LET(
    _xlpm.texto_limpio, _xlfn.REDUCE(
        LOWER(Table134566[[#This Row],[Titulo]]),
        {"á";"é";"í";"ó";"ú";"ñ";",";" "},
        _xlfn.LAMBDA(_xlpm.acum,_xlpm.caracter, SUBSTITUTE(_xlpm.acum, _xlpm.caracter, CHOOSE(MATCH(_xlpm.caracter, {"á";"é";"í";"ó";"ú";"ñ";",";" "}, 0), "a","e","i","o","u","n","","")))
    ),
    _xlfn.CONCAT("/cantos/resucito/", AI146, "/", _xlpm.texto_limpio, ".html")
)</f>
        <v>/cantos/resucito/m/misericordiadiosmio.html</v>
      </c>
      <c r="AH146" t="s">
        <v>311</v>
      </c>
      <c r="AI146" t="str">
        <f>LOWER(LEFT(Table134566[[#This Row],[Titulo]],1))</f>
        <v>m</v>
      </c>
      <c r="AJ146" t="str">
        <f>LOWER(LEFT(Table134566[[#This Row],[Categoria]],1))</f>
        <v>p</v>
      </c>
      <c r="AK146" t="str">
        <f>_xlfn.CONCAT(Table134566[[#This Row],[ID]:[c021]])</f>
        <v>{id:144,title: "Misericordia, Dios mío", subtitle: "Sal 51(50)", category: "PRECATECUMENADO", moments: ["Nuevo Testamento"], url: "/cantos/resucito/m/misericordiadiosmio.html/cantos/resucito/m/misericordiadiosmio.html"},</v>
      </c>
      <c r="AL146" t="str">
        <f>UPPER(Table134566[[#This Row],[Titulo]])</f>
        <v>MISERICORDIA, DIOS MÍO</v>
      </c>
      <c r="AM146" t="str">
        <f>LOWER(SUBSTITUTE(Table134566[[#This Row],[CANTO]], " ", ""))</f>
        <v>misericordia,diosmío</v>
      </c>
      <c r="AN146" t="str">
        <f>Table134566[[#This Row],[Subtitle5]]</f>
        <v>Sal 51(50)</v>
      </c>
      <c r="AP146" t="str">
        <f>Table1[[#Headers],[CANTO]]</f>
        <v>CANTO</v>
      </c>
      <c r="AQ146" t="str">
        <f>Table134566[[#This Row],[CANTO]]</f>
        <v>MISERICORDIA, DIOS MÍO</v>
      </c>
      <c r="AR146" t="str">
        <f>_xlfn.CONCAT(Table134566[[#This Row],[Category]:[Entrada]])</f>
        <v>category: "PRECATECUMENADO", moments: ["Nuevo Testamento</v>
      </c>
    </row>
    <row r="147" spans="1:44" x14ac:dyDescent="0.25">
      <c r="A147" t="str" cm="1">
        <f t="array" ref="A14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B147">
        <v>119</v>
      </c>
      <c r="C147" t="s">
        <v>297</v>
      </c>
      <c r="D147">
        <v>145</v>
      </c>
      <c r="E147" t="s">
        <v>298</v>
      </c>
      <c r="F147" t="s">
        <v>299</v>
      </c>
      <c r="G147" t="s">
        <v>300</v>
      </c>
      <c r="H147" t="s">
        <v>581</v>
      </c>
      <c r="I147" t="s">
        <v>302</v>
      </c>
      <c r="J147" t="s">
        <v>303</v>
      </c>
      <c r="K147" t="s">
        <v>300</v>
      </c>
      <c r="L147" t="s">
        <v>253</v>
      </c>
      <c r="M147" t="s">
        <v>305</v>
      </c>
      <c r="N147" t="s">
        <v>306</v>
      </c>
      <c r="O147" t="s">
        <v>300</v>
      </c>
      <c r="P147" t="s">
        <v>1089</v>
      </c>
      <c r="Q147" t="s">
        <v>300</v>
      </c>
      <c r="R147" t="s">
        <v>307</v>
      </c>
      <c r="S147" t="s">
        <v>300</v>
      </c>
      <c r="T147" t="s">
        <v>2210</v>
      </c>
      <c r="U147" t="s">
        <v>308</v>
      </c>
      <c r="V147" t="s">
        <v>321</v>
      </c>
      <c r="AE147" t="s">
        <v>310</v>
      </c>
      <c r="AF147" s="22" t="str" cm="1">
        <f t="array" ref="AF147">_xlfn.LET(
    _xlpm.texto_limpio, _xlfn.REDUCE(
        LOWER(Table134566[[#This Row],[Titulo]]),
        {"á";"é";"í";"ó";"ú";"ñ";",";" "},
        _xlfn.LAMBDA(_xlpm.acum,_xlpm.caracter, SUBSTITUTE(_xlpm.acum, _xlpm.caracter, CHOOSE(MATCH(_xlpm.caracter, {"á";"é";"í";"ó";"ú";"ñ";",";" "}, 0), "a","e","i","o","u","n","","")))
    ),
    _xlfn.CONCAT("/cantos/resucito/", AI147, "/", _xlpm.texto_limpio, ".html")
)</f>
        <v>/cantos/resucito/m/muchomehanperseguido.html</v>
      </c>
      <c r="AG147" s="22" t="str" cm="1">
        <f t="array" ref="AG147">_xlfn.LET(
    _xlpm.texto_limpio, _xlfn.REDUCE(
        LOWER(Table134566[[#This Row],[Titulo]]),
        {"á";"é";"í";"ó";"ú";"ñ";",";" "},
        _xlfn.LAMBDA(_xlpm.acum,_xlpm.caracter, SUBSTITUTE(_xlpm.acum, _xlpm.caracter, CHOOSE(MATCH(_xlpm.caracter, {"á";"é";"í";"ó";"ú";"ñ";",";" "}, 0), "a","e","i","o","u","n","","")))
    ),
    _xlfn.CONCAT("/cantos/resucito/", AI147, "/", _xlpm.texto_limpio, ".html")
)</f>
        <v>/cantos/resucito/m/muchomehanperseguido.html</v>
      </c>
      <c r="AH147" t="s">
        <v>311</v>
      </c>
      <c r="AI147" t="str">
        <f>LOWER(LEFT(Table134566[[#This Row],[Titulo]],1))</f>
        <v>m</v>
      </c>
      <c r="AJ147" t="str">
        <f>LOWER(LEFT(Table134566[[#This Row],[Categoria]],1))</f>
        <v>p</v>
      </c>
      <c r="AK147" t="str">
        <f>_xlfn.CONCAT(Table134566[[#This Row],[ID]:[c021]])</f>
        <v>{id:145,title: "Mucho me han perseguido", subtitle: "Sal 129 (128)", category: "PRECATECUMENADO", moments: ["Fracción del pan", "Antiguo Testamento"], url: "/cantos/resucito/m/muchomehanperseguido.html/cantos/resucito/m/muchomehanperseguido.html"},</v>
      </c>
      <c r="AL147" t="str">
        <f>UPPER(Table134566[[#This Row],[Titulo]])</f>
        <v>MUCHO ME HAN PERSEGUIDO</v>
      </c>
      <c r="AM147" t="str">
        <f>LOWER(SUBSTITUTE(Table134566[[#This Row],[CANTO]], " ", ""))</f>
        <v>muchomehanperseguido</v>
      </c>
      <c r="AN147" t="str">
        <f>Table134566[[#This Row],[Subtitle5]]</f>
        <v>Sal 129 (128)</v>
      </c>
      <c r="AP147" t="str">
        <f>Table1[[#Headers],[CANTO]]</f>
        <v>CANTO</v>
      </c>
      <c r="AQ147" t="str">
        <f>Table134566[[#This Row],[CANTO]]</f>
        <v>MUCHO ME HAN PERSEGUIDO</v>
      </c>
      <c r="AR147" t="str">
        <f>_xlfn.CONCAT(Table134566[[#This Row],[Category]:[Entrada]])</f>
        <v>category: "PRECATECUMENADO", moments: ["Fracción del pan", "Antiguo Testamento</v>
      </c>
    </row>
    <row r="148" spans="1:44" x14ac:dyDescent="0.25">
      <c r="A148" t="str" cm="1">
        <f t="array" ref="A14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B148">
        <v>229</v>
      </c>
      <c r="C148" t="s">
        <v>297</v>
      </c>
      <c r="D148">
        <v>146</v>
      </c>
      <c r="E148" t="s">
        <v>298</v>
      </c>
      <c r="F148" t="s">
        <v>299</v>
      </c>
      <c r="G148" t="s">
        <v>300</v>
      </c>
      <c r="H148" t="s">
        <v>582</v>
      </c>
      <c r="I148" t="s">
        <v>302</v>
      </c>
      <c r="J148" t="s">
        <v>303</v>
      </c>
      <c r="K148" t="s">
        <v>300</v>
      </c>
      <c r="L148" t="s">
        <v>583</v>
      </c>
      <c r="M148" t="s">
        <v>305</v>
      </c>
      <c r="N148" t="s">
        <v>306</v>
      </c>
      <c r="O148" t="s">
        <v>300</v>
      </c>
      <c r="P148" s="8" t="s">
        <v>1091</v>
      </c>
      <c r="Q148" t="s">
        <v>300</v>
      </c>
      <c r="R148" t="s">
        <v>307</v>
      </c>
      <c r="S148" t="s">
        <v>300</v>
      </c>
      <c r="T148" t="s">
        <v>313</v>
      </c>
      <c r="U148" t="s">
        <v>308</v>
      </c>
      <c r="V148" t="s">
        <v>315</v>
      </c>
      <c r="AE148" t="s">
        <v>310</v>
      </c>
      <c r="AF148" s="22" t="str" cm="1">
        <f t="array" ref="AF148">_xlfn.LET(
    _xlpm.texto_limpio, _xlfn.REDUCE(
        LOWER(Table134566[[#This Row],[Titulo]]),
        {"á";"é";"í";"ó";"ú";"ñ";",";" "},
        _xlfn.LAMBDA(_xlpm.acum,_xlpm.caracter, SUBSTITUTE(_xlpm.acum, _xlpm.caracter, CHOOSE(MATCH(_xlpm.caracter, {"á";"é";"í";"ó";"ú";"ñ";",";" "}, 0), "a","e","i","o","u","n","","")))
    ),
    _xlfn.CONCAT("/cantos/resucito/", AI148, "/", _xlpm.texto_limpio, ".html")
)</f>
        <v>/cantos/resucito/n/ningunopuedeserviradossenores.html</v>
      </c>
      <c r="AG148" s="22" t="str" cm="1">
        <f t="array" ref="AG148">_xlfn.LET(
    _xlpm.texto_limpio, _xlfn.REDUCE(
        LOWER(Table134566[[#This Row],[Titulo]]),
        {"á";"é";"í";"ó";"ú";"ñ";",";" "},
        _xlfn.LAMBDA(_xlpm.acum,_xlpm.caracter, SUBSTITUTE(_xlpm.acum, _xlpm.caracter, CHOOSE(MATCH(_xlpm.caracter, {"á";"é";"í";"ó";"ú";"ñ";",";" "}, 0), "a","e","i","o","u","n","","")))
    ),
    _xlfn.CONCAT("/cantos/resucito/", AI148, "/", _xlpm.texto_limpio, ".html")
)</f>
        <v>/cantos/resucito/n/ningunopuedeserviradossenores.html</v>
      </c>
      <c r="AH148" t="s">
        <v>311</v>
      </c>
      <c r="AI148" t="str">
        <f>LOWER(LEFT(Table134566[[#This Row],[Titulo]],1))</f>
        <v>n</v>
      </c>
      <c r="AJ148" t="str">
        <f>LOWER(LEFT(Table134566[[#This Row],[Categoria]],1))</f>
        <v>c</v>
      </c>
      <c r="AK148" t="str">
        <f>_xlfn.CONCAT(Table134566[[#This Row],[ID]:[c021]])</f>
        <v>{id:146,title: "Ninguno puede servir a dos señores", subtitle: "Mateo 6,24-33 ", category: "CATECUMENADO", moments: ["Comunión", "Nuevo Testamento"], url: "/cantos/resucito/n/ningunopuedeserviradossenores.html/cantos/resucito/n/ningunopuedeserviradossenores.html"},</v>
      </c>
      <c r="AL148" t="str">
        <f>UPPER(Table134566[[#This Row],[Titulo]])</f>
        <v>NINGUNO PUEDE SERVIR A DOS SEÑORES</v>
      </c>
      <c r="AM148" t="str">
        <f>LOWER(SUBSTITUTE(Table134566[[#This Row],[CANTO]], " ", ""))</f>
        <v>ningunopuedeserviradosseñores</v>
      </c>
      <c r="AN148" t="str">
        <f>Table134566[[#This Row],[Subtitle5]]</f>
        <v xml:space="preserve">Mateo 6,24-33 </v>
      </c>
      <c r="AP148" t="str">
        <f>Table1[[#Headers],[CANTO]]</f>
        <v>CANTO</v>
      </c>
      <c r="AQ148" t="str">
        <f>Table134566[[#This Row],[CANTO]]</f>
        <v>NINGUNO PUEDE SERVIR A DOS SEÑORES</v>
      </c>
      <c r="AR148" t="str">
        <f>_xlfn.CONCAT(Table134566[[#This Row],[Category]:[Entrada]])</f>
        <v>category: "CATECUMENADO", moments: ["Comunión", "Nuevo Testamento</v>
      </c>
    </row>
    <row r="149" spans="1:44" x14ac:dyDescent="0.25">
      <c r="A149" t="str" cm="1">
        <f t="array" ref="A14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B149">
        <v>120</v>
      </c>
      <c r="C149" t="s">
        <v>297</v>
      </c>
      <c r="D149">
        <v>147</v>
      </c>
      <c r="E149" t="s">
        <v>298</v>
      </c>
      <c r="F149" t="s">
        <v>299</v>
      </c>
      <c r="G149" t="s">
        <v>300</v>
      </c>
      <c r="H149" t="s">
        <v>584</v>
      </c>
      <c r="I149" t="s">
        <v>302</v>
      </c>
      <c r="J149" t="s">
        <v>303</v>
      </c>
      <c r="K149" t="s">
        <v>300</v>
      </c>
      <c r="L149" t="s">
        <v>585</v>
      </c>
      <c r="M149" t="s">
        <v>305</v>
      </c>
      <c r="N149" t="s">
        <v>306</v>
      </c>
      <c r="O149" t="s">
        <v>300</v>
      </c>
      <c r="P149" t="s">
        <v>1089</v>
      </c>
      <c r="Q149" t="s">
        <v>300</v>
      </c>
      <c r="R149" t="s">
        <v>307</v>
      </c>
      <c r="S149" t="s">
        <v>300</v>
      </c>
      <c r="T149" t="s">
        <v>320</v>
      </c>
      <c r="U149" t="s">
        <v>308</v>
      </c>
      <c r="V149" t="s">
        <v>321</v>
      </c>
      <c r="AE149" t="s">
        <v>310</v>
      </c>
      <c r="AF149" s="22" t="str" cm="1">
        <f t="array" ref="AF149">_xlfn.LET(
    _xlpm.texto_limpio, _xlfn.REDUCE(
        LOWER(Table134566[[#This Row],[Titulo]]),
        {"á";"é";"í";"ó";"ú";"ñ";",";" "},
        _xlfn.LAMBDA(_xlpm.acum,_xlpm.caracter, SUBSTITUTE(_xlpm.acum, _xlpm.caracter, CHOOSE(MATCH(_xlpm.caracter, {"á";"é";"í";"ó";"ú";"ñ";",";" "}, 0), "a","e","i","o","u","n","","")))
    ),
    _xlfn.CONCAT("/cantos/resucito/", AI149, "/", _xlpm.texto_limpio, ".html")
)</f>
        <v>/cantos/resucito/n/noestaaquiresucito.html</v>
      </c>
      <c r="AG149" s="22" t="str" cm="1">
        <f t="array" ref="AG149">_xlfn.LET(
    _xlpm.texto_limpio, _xlfn.REDUCE(
        LOWER(Table134566[[#This Row],[Titulo]]),
        {"á";"é";"í";"ó";"ú";"ñ";",";" "},
        _xlfn.LAMBDA(_xlpm.acum,_xlpm.caracter, SUBSTITUTE(_xlpm.acum, _xlpm.caracter, CHOOSE(MATCH(_xlpm.caracter, {"á";"é";"í";"ó";"ú";"ñ";",";" "}, 0), "a","e","i","o","u","n","","")))
    ),
    _xlfn.CONCAT("/cantos/resucito/", AI149, "/", _xlpm.texto_limpio, ".html")
)</f>
        <v>/cantos/resucito/n/noestaaquiresucito.html</v>
      </c>
      <c r="AH149" t="s">
        <v>311</v>
      </c>
      <c r="AI149" t="str">
        <f>LOWER(LEFT(Table134566[[#This Row],[Titulo]],1))</f>
        <v>n</v>
      </c>
      <c r="AJ149" t="str">
        <f>LOWER(LEFT(Table134566[[#This Row],[Categoria]],1))</f>
        <v>p</v>
      </c>
      <c r="AK149" t="str">
        <f>_xlfn.CONCAT(Table134566[[#This Row],[ID]:[c021]])</f>
        <v>{id:147,title: "No está aquí, resucitó", subtitle: "Mateo 28,1-8", category: "PRECATECUMENADO", moments: ["Cuaresma", "Antiguo Testamento"], url: "/cantos/resucito/n/noestaaquiresucito.html/cantos/resucito/n/noestaaquiresucito.html"},</v>
      </c>
      <c r="AL149" t="str">
        <f>UPPER(Table134566[[#This Row],[Titulo]])</f>
        <v>NO ESTÁ AQUÍ, RESUCITÓ</v>
      </c>
      <c r="AM149" t="str">
        <f>LOWER(SUBSTITUTE(Table134566[[#This Row],[CANTO]], " ", ""))</f>
        <v>noestáaquí,resucitó</v>
      </c>
      <c r="AN149" t="str">
        <f>Table134566[[#This Row],[Subtitle5]]</f>
        <v>Mateo 28,1-8</v>
      </c>
      <c r="AP149" t="str">
        <f>Table1[[#Headers],[CANTO]]</f>
        <v>CANTO</v>
      </c>
      <c r="AQ149" t="str">
        <f>Table134566[[#This Row],[CANTO]]</f>
        <v>NO ESTÁ AQUÍ, RESUCITÓ</v>
      </c>
      <c r="AR149" t="str">
        <f>_xlfn.CONCAT(Table134566[[#This Row],[Category]:[Entrada]])</f>
        <v>category: "PRECATECUMENADO", moments: ["Cuaresma", "Antiguo Testamento</v>
      </c>
    </row>
    <row r="150" spans="1:44" x14ac:dyDescent="0.25">
      <c r="A150" t="str" cm="1">
        <f t="array" ref="A15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nohayenelparecer</v>
      </c>
      <c r="B150">
        <v>121</v>
      </c>
      <c r="C150" t="s">
        <v>297</v>
      </c>
      <c r="D150">
        <v>148</v>
      </c>
      <c r="E150" t="s">
        <v>298</v>
      </c>
      <c r="F150" t="s">
        <v>299</v>
      </c>
      <c r="G150" t="s">
        <v>300</v>
      </c>
      <c r="H150" t="s">
        <v>586</v>
      </c>
      <c r="I150" t="s">
        <v>302</v>
      </c>
      <c r="J150" t="s">
        <v>303</v>
      </c>
      <c r="K150" t="s">
        <v>300</v>
      </c>
      <c r="L150" t="s">
        <v>587</v>
      </c>
      <c r="M150" t="s">
        <v>305</v>
      </c>
      <c r="N150" t="s">
        <v>306</v>
      </c>
      <c r="O150" t="s">
        <v>300</v>
      </c>
      <c r="P150" t="s">
        <v>1089</v>
      </c>
      <c r="Q150" t="s">
        <v>300</v>
      </c>
      <c r="R150" t="s">
        <v>307</v>
      </c>
      <c r="S150" t="s">
        <v>300</v>
      </c>
      <c r="T150" t="s">
        <v>282</v>
      </c>
      <c r="U150" t="s">
        <v>308</v>
      </c>
      <c r="V150" t="s">
        <v>315</v>
      </c>
      <c r="AE150" t="s">
        <v>310</v>
      </c>
      <c r="AF150" s="22" t="str" cm="1">
        <f t="array" ref="AF150">_xlfn.LET(
    _xlpm.texto_limpio, _xlfn.REDUCE(
        LOWER(Table134566[[#This Row],[Titulo]]),
        {"á";"é";"í";"ó";"ú";"ñ";",";" "},
        _xlfn.LAMBDA(_xlpm.acum,_xlpm.caracter, SUBSTITUTE(_xlpm.acum, _xlpm.caracter, CHOOSE(MATCH(_xlpm.caracter, {"á";"é";"í";"ó";"ú";"ñ";",";" "}, 0), "a","e","i","o","u","n","","")))
    ),
    _xlfn.CONCAT("/cantos/resucito/", AI150, "/", _xlpm.texto_limpio, ".html")
)</f>
        <v>/cantos/resucito/n/nohayenelparecer.html</v>
      </c>
      <c r="AG150" s="22" t="str" cm="1">
        <f t="array" ref="AG150">_xlfn.LET(
    _xlpm.texto_limpio, _xlfn.REDUCE(
        LOWER(Table134566[[#This Row],[Titulo]]),
        {"á";"é";"í";"ó";"ú";"ñ";",";" "},
        _xlfn.LAMBDA(_xlpm.acum,_xlpm.caracter, SUBSTITUTE(_xlpm.acum, _xlpm.caracter, CHOOSE(MATCH(_xlpm.caracter, {"á";"é";"í";"ó";"ú";"ñ";",";" "}, 0), "a","e","i","o","u","n","","")))
    ),
    _xlfn.CONCAT("/cantos/resucito/", AI150, "/", _xlpm.texto_limpio, ".html")
)</f>
        <v>/cantos/resucito/n/nohayenelparecer.html</v>
      </c>
      <c r="AH150" t="s">
        <v>311</v>
      </c>
      <c r="AI150" t="str">
        <f>LOWER(LEFT(Table134566[[#This Row],[Titulo]],1))</f>
        <v>n</v>
      </c>
      <c r="AJ150" t="str">
        <f>LOWER(LEFT(Table134566[[#This Row],[Categoria]],1))</f>
        <v>p</v>
      </c>
      <c r="AK150" t="str">
        <f>_xlfn.CONCAT(Table134566[[#This Row],[ID]:[c021]])</f>
        <v>{id:148,title: "No hay en él parecer", subtitle: "Isaías 53,2ss - Cuarto canto del Siervo de Yahveh", category: "PRECATECUMENADO", moments: ["Pascua", "Nuevo Testamento"], url: "/cantos/resucito/n/nohayenelparecer.html/cantos/resucito/n/nohayenelparecer.html"},</v>
      </c>
      <c r="AL150" t="str">
        <f>UPPER(Table134566[[#This Row],[Titulo]])</f>
        <v>NO HAY EN ÉL PARECER</v>
      </c>
      <c r="AM150" t="str">
        <f>LOWER(SUBSTITUTE(Table134566[[#This Row],[CANTO]], " ", ""))</f>
        <v>nohayenélparecer</v>
      </c>
      <c r="AN150" t="str">
        <f>Table134566[[#This Row],[Subtitle5]]</f>
        <v>Isaías 53,2ss - Cuarto canto del Siervo de Yahveh</v>
      </c>
      <c r="AP150" t="str">
        <f>Table1[[#Headers],[CANTO]]</f>
        <v>CANTO</v>
      </c>
      <c r="AQ150" t="str">
        <f>Table134566[[#This Row],[CANTO]]</f>
        <v>NO HAY EN ÉL PARECER</v>
      </c>
      <c r="AR150" t="str">
        <f>_xlfn.CONCAT(Table134566[[#This Row],[Category]:[Entrada]])</f>
        <v>category: "PRECATECUMENADO", moments: ["Pascua", "Nuevo Testamento</v>
      </c>
    </row>
    <row r="151" spans="1:44" x14ac:dyDescent="0.25">
      <c r="A151" t="str" cm="1">
        <f t="array" ref="A15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noresistaisalmal</v>
      </c>
      <c r="B151">
        <v>230</v>
      </c>
      <c r="C151" t="s">
        <v>297</v>
      </c>
      <c r="D151">
        <v>149</v>
      </c>
      <c r="E151" t="s">
        <v>298</v>
      </c>
      <c r="F151" t="s">
        <v>299</v>
      </c>
      <c r="G151" t="s">
        <v>300</v>
      </c>
      <c r="H151" t="s">
        <v>588</v>
      </c>
      <c r="I151" t="s">
        <v>302</v>
      </c>
      <c r="J151" t="s">
        <v>303</v>
      </c>
      <c r="K151" t="s">
        <v>300</v>
      </c>
      <c r="L151" t="s">
        <v>589</v>
      </c>
      <c r="M151" t="s">
        <v>305</v>
      </c>
      <c r="N151" t="s">
        <v>306</v>
      </c>
      <c r="O151" t="s">
        <v>300</v>
      </c>
      <c r="P151" s="8" t="s">
        <v>1091</v>
      </c>
      <c r="Q151" t="s">
        <v>300</v>
      </c>
      <c r="R151" t="s">
        <v>307</v>
      </c>
      <c r="S151" t="s">
        <v>300</v>
      </c>
      <c r="T151" t="s">
        <v>344</v>
      </c>
      <c r="AE151" t="s">
        <v>310</v>
      </c>
      <c r="AF151" s="22" t="str" cm="1">
        <f t="array" ref="AF151">_xlfn.LET(
    _xlpm.texto_limpio, _xlfn.REDUCE(
        LOWER(Table134566[[#This Row],[Titulo]]),
        {"á";"é";"í";"ó";"ú";"ñ";",";" "},
        _xlfn.LAMBDA(_xlpm.acum,_xlpm.caracter, SUBSTITUTE(_xlpm.acum, _xlpm.caracter, CHOOSE(MATCH(_xlpm.caracter, {"á";"é";"í";"ó";"ú";"ñ";",";" "}, 0), "a","e","i","o","u","n","","")))
    ),
    _xlfn.CONCAT("/cantos/resucito/", AI151, "/", _xlpm.texto_limpio, ".html")
)</f>
        <v>/cantos/resucito/n/noresistaisalmal.html</v>
      </c>
      <c r="AG151" s="22" t="str" cm="1">
        <f t="array" ref="AG151">_xlfn.LET(
    _xlpm.texto_limpio, _xlfn.REDUCE(
        LOWER(Table134566[[#This Row],[Titulo]]),
        {"á";"é";"í";"ó";"ú";"ñ";",";" "},
        _xlfn.LAMBDA(_xlpm.acum,_xlpm.caracter, SUBSTITUTE(_xlpm.acum, _xlpm.caracter, CHOOSE(MATCH(_xlpm.caracter, {"á";"é";"í";"ó";"ú";"ñ";",";" "}, 0), "a","e","i","o","u","n","","")))
    ),
    _xlfn.CONCAT("/cantos/resucito/", AI151, "/", _xlpm.texto_limpio, ".html")
)</f>
        <v>/cantos/resucito/n/noresistaisalmal.html</v>
      </c>
      <c r="AH151" t="s">
        <v>311</v>
      </c>
      <c r="AI151" t="str">
        <f>LOWER(LEFT(Table134566[[#This Row],[Titulo]],1))</f>
        <v>n</v>
      </c>
      <c r="AJ151" t="str">
        <f>LOWER(LEFT(Table134566[[#This Row],[Categoria]],1))</f>
        <v>c</v>
      </c>
      <c r="AK151" t="str">
        <f>_xlfn.CONCAT(Table134566[[#This Row],[ID]:[c021]])</f>
        <v>{id:149,title: "No resistáis al mal", subtitle: "Mateo 5,38ss", category: "CATECUMENADO", moments: ["Adviento"], url: "/cantos/resucito/n/noresistaisalmal.html/cantos/resucito/n/noresistaisalmal.html"},</v>
      </c>
      <c r="AL151" t="str">
        <f>UPPER(Table134566[[#This Row],[Titulo]])</f>
        <v>NO RESISTÁIS AL MAL</v>
      </c>
      <c r="AM151" t="str">
        <f>LOWER(SUBSTITUTE(Table134566[[#This Row],[CANTO]], " ", ""))</f>
        <v>noresistáisalmal</v>
      </c>
      <c r="AN151" t="str">
        <f>Table134566[[#This Row],[Subtitle5]]</f>
        <v>Mateo 5,38ss</v>
      </c>
      <c r="AP151" t="str">
        <f>Table1[[#Headers],[CANTO]]</f>
        <v>CANTO</v>
      </c>
      <c r="AQ151" t="str">
        <f>Table134566[[#This Row],[CANTO]]</f>
        <v>NO RESISTÁIS AL MAL</v>
      </c>
      <c r="AR151" t="str">
        <f>_xlfn.CONCAT(Table134566[[#This Row],[Category]:[Entrada]])</f>
        <v>category: "CATECUMENADO", moments: ["Adviento</v>
      </c>
    </row>
    <row r="152" spans="1:44" x14ac:dyDescent="0.25">
      <c r="A152" t="str" cm="1">
        <f t="array" ref="A15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B152">
        <v>231</v>
      </c>
      <c r="C152" t="s">
        <v>297</v>
      </c>
      <c r="D152">
        <v>150</v>
      </c>
      <c r="E152" t="s">
        <v>298</v>
      </c>
      <c r="F152" t="s">
        <v>299</v>
      </c>
      <c r="G152" t="s">
        <v>300</v>
      </c>
      <c r="H152" t="s">
        <v>590</v>
      </c>
      <c r="I152" t="s">
        <v>302</v>
      </c>
      <c r="J152" t="s">
        <v>303</v>
      </c>
      <c r="K152" t="s">
        <v>300</v>
      </c>
      <c r="L152" t="s">
        <v>591</v>
      </c>
      <c r="M152" t="s">
        <v>305</v>
      </c>
      <c r="N152" t="s">
        <v>306</v>
      </c>
      <c r="O152" t="s">
        <v>300</v>
      </c>
      <c r="P152" s="8" t="s">
        <v>1091</v>
      </c>
      <c r="Q152" t="s">
        <v>300</v>
      </c>
      <c r="R152" t="s">
        <v>307</v>
      </c>
      <c r="S152" t="s">
        <v>300</v>
      </c>
      <c r="T152" t="s">
        <v>321</v>
      </c>
      <c r="AE152" t="s">
        <v>310</v>
      </c>
      <c r="AF152" s="22" t="str" cm="1">
        <f t="array" ref="AF152">_xlfn.LET(
    _xlpm.texto_limpio, _xlfn.REDUCE(
        LOWER(Table134566[[#This Row],[Titulo]]),
        {"á";"é";"í";"ó";"ú";"ñ";",";" "},
        _xlfn.LAMBDA(_xlpm.acum,_xlpm.caracter, SUBSTITUTE(_xlpm.acum, _xlpm.caracter, CHOOSE(MATCH(_xlpm.caracter, {"á";"é";"í";"ó";"ú";"ñ";",";" "}, 0), "a","e","i","o","u","n","","")))
    ),
    _xlfn.CONCAT("/cantos/resucito/", AI152, "/", _xlpm.texto_limpio, ".html")
)</f>
        <v>/cantos/resucito/n/nosufrasporlosmalvados.html</v>
      </c>
      <c r="AG152" s="22" t="str" cm="1">
        <f t="array" ref="AG152">_xlfn.LET(
    _xlpm.texto_limpio, _xlfn.REDUCE(
        LOWER(Table134566[[#This Row],[Titulo]]),
        {"á";"é";"í";"ó";"ú";"ñ";",";" "},
        _xlfn.LAMBDA(_xlpm.acum,_xlpm.caracter, SUBSTITUTE(_xlpm.acum, _xlpm.caracter, CHOOSE(MATCH(_xlpm.caracter, {"á";"é";"í";"ó";"ú";"ñ";",";" "}, 0), "a","e","i","o","u","n","","")))
    ),
    _xlfn.CONCAT("/cantos/resucito/", AI152, "/", _xlpm.texto_limpio, ".html")
)</f>
        <v>/cantos/resucito/n/nosufrasporlosmalvados.html</v>
      </c>
      <c r="AH152" t="s">
        <v>311</v>
      </c>
      <c r="AI152" t="str">
        <f>LOWER(LEFT(Table134566[[#This Row],[Titulo]],1))</f>
        <v>n</v>
      </c>
      <c r="AJ152" t="str">
        <f>LOWER(LEFT(Table134566[[#This Row],[Categoria]],1))</f>
        <v>c</v>
      </c>
      <c r="AK152" t="str">
        <f>_xlfn.CONCAT(Table134566[[#This Row],[ID]:[c021]])</f>
        <v>{id:150,title: "No sufras por los malvados", subtitle: "Sal 37 (36)", category: "CATECUMENADO", moments: ["Antiguo Testamento"], url: "/cantos/resucito/n/nosufrasporlosmalvados.html/cantos/resucito/n/nosufrasporlosmalvados.html"},</v>
      </c>
      <c r="AL152" t="str">
        <f>UPPER(Table134566[[#This Row],[Titulo]])</f>
        <v>NO SUFRAS POR LOS MALVADOS</v>
      </c>
      <c r="AM152" t="str">
        <f>LOWER(SUBSTITUTE(Table134566[[#This Row],[CANTO]], " ", ""))</f>
        <v>nosufrasporlosmalvados</v>
      </c>
      <c r="AN152" t="str">
        <f>Table134566[[#This Row],[Subtitle5]]</f>
        <v>Sal 37 (36)</v>
      </c>
      <c r="AP152" t="str">
        <f>Table1[[#Headers],[CANTO]]</f>
        <v>CANTO</v>
      </c>
      <c r="AQ152" t="str">
        <f>Table134566[[#This Row],[CANTO]]</f>
        <v>NO SUFRAS POR LOS MALVADOS</v>
      </c>
      <c r="AR152" t="str">
        <f>_xlfn.CONCAT(Table134566[[#This Row],[Category]:[Entrada]])</f>
        <v>category: "CATECUMENADO", moments: ["Antiguo Testamento</v>
      </c>
    </row>
    <row r="153" spans="1:44" x14ac:dyDescent="0.25">
      <c r="A153" t="str" cm="1">
        <f t="array" ref="A15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nolimetangere</v>
      </c>
      <c r="B153">
        <v>122</v>
      </c>
      <c r="C153" t="s">
        <v>297</v>
      </c>
      <c r="D153">
        <v>151</v>
      </c>
      <c r="E153" t="s">
        <v>298</v>
      </c>
      <c r="F153" t="s">
        <v>299</v>
      </c>
      <c r="G153" t="s">
        <v>300</v>
      </c>
      <c r="H153" t="s">
        <v>592</v>
      </c>
      <c r="I153" t="s">
        <v>302</v>
      </c>
      <c r="J153" t="s">
        <v>303</v>
      </c>
      <c r="K153" t="s">
        <v>300</v>
      </c>
      <c r="L153" t="s">
        <v>593</v>
      </c>
      <c r="M153" t="s">
        <v>305</v>
      </c>
      <c r="N153" t="s">
        <v>306</v>
      </c>
      <c r="O153" t="s">
        <v>300</v>
      </c>
      <c r="P153" t="s">
        <v>1089</v>
      </c>
      <c r="Q153" t="s">
        <v>300</v>
      </c>
      <c r="R153" t="s">
        <v>307</v>
      </c>
      <c r="S153" t="s">
        <v>300</v>
      </c>
      <c r="T153" t="s">
        <v>344</v>
      </c>
      <c r="U153" t="s">
        <v>308</v>
      </c>
      <c r="V153" t="s">
        <v>309</v>
      </c>
      <c r="W153" t="s">
        <v>308</v>
      </c>
      <c r="X153" t="s">
        <v>321</v>
      </c>
      <c r="AE153" t="s">
        <v>310</v>
      </c>
      <c r="AF153" s="22" t="str" cm="1">
        <f t="array" ref="AF153">_xlfn.LET(
    _xlpm.texto_limpio, _xlfn.REDUCE(
        LOWER(Table134566[[#This Row],[Titulo]]),
        {"á";"é";"í";"ó";"ú";"ñ";",";" "},
        _xlfn.LAMBDA(_xlpm.acum,_xlpm.caracter, SUBSTITUTE(_xlpm.acum, _xlpm.caracter, CHOOSE(MATCH(_xlpm.caracter, {"á";"é";"í";"ó";"ú";"ñ";",";" "}, 0), "a","e","i","o","u","n","","")))
    ),
    _xlfn.CONCAT("/cantos/resucito/", AI153, "/", _xlpm.texto_limpio, ".html")
)</f>
        <v>/cantos/resucito/n/nolimetangere.html</v>
      </c>
      <c r="AG153" s="22" t="str" cm="1">
        <f t="array" ref="AG153">_xlfn.LET(
    _xlpm.texto_limpio, _xlfn.REDUCE(
        LOWER(Table134566[[#This Row],[Titulo]]),
        {"á";"é";"í";"ó";"ú";"ñ";",";" "},
        _xlfn.LAMBDA(_xlpm.acum,_xlpm.caracter, SUBSTITUTE(_xlpm.acum, _xlpm.caracter, CHOOSE(MATCH(_xlpm.caracter, {"á";"é";"í";"ó";"ú";"ñ";",";" "}, 0), "a","e","i","o","u","n","","")))
    ),
    _xlfn.CONCAT("/cantos/resucito/", AI153, "/", _xlpm.texto_limpio, ".html")
)</f>
        <v>/cantos/resucito/n/nolimetangere.html</v>
      </c>
      <c r="AH153" t="s">
        <v>311</v>
      </c>
      <c r="AI153" t="str">
        <f>LOWER(LEFT(Table134566[[#This Row],[Titulo]],1))</f>
        <v>n</v>
      </c>
      <c r="AJ153" t="str">
        <f>LOWER(LEFT(Table134566[[#This Row],[Categoria]],1))</f>
        <v>p</v>
      </c>
      <c r="AK153" t="str">
        <f>_xlfn.CONCAT(Table134566[[#This Row],[ID]:[c021]])</f>
        <v>{id:151,title: "Noli me tangere", subtitle: "Juan 20,15-17", category: "PRECATECUMENADO", moments: ["Adviento", "Laudes/Visperas", "Antiguo Testamento"], url: "/cantos/resucito/n/nolimetangere.html/cantos/resucito/n/nolimetangere.html"},</v>
      </c>
      <c r="AL153" t="str">
        <f>UPPER(Table134566[[#This Row],[Titulo]])</f>
        <v>NOLI ME TANGERE</v>
      </c>
      <c r="AM153" t="str">
        <f>LOWER(SUBSTITUTE(Table134566[[#This Row],[CANTO]], " ", ""))</f>
        <v>nolimetangere</v>
      </c>
      <c r="AN153" t="str">
        <f>Table134566[[#This Row],[Subtitle5]]</f>
        <v>Juan 20,15-17</v>
      </c>
      <c r="AP153" t="str">
        <f>Table1[[#Headers],[CANTO]]</f>
        <v>CANTO</v>
      </c>
      <c r="AQ153" t="str">
        <f>Table134566[[#This Row],[CANTO]]</f>
        <v>NOLI ME TANGERE</v>
      </c>
      <c r="AR153" t="str">
        <f>_xlfn.CONCAT(Table134566[[#This Row],[Category]:[Entrada]])</f>
        <v>category: "PRECATECUMENADO", moments: ["Adviento", "Laudes/Visperas", "Antiguo Testamento</v>
      </c>
    </row>
    <row r="154" spans="1:44" x14ac:dyDescent="0.25">
      <c r="A154" t="str" cm="1">
        <f t="array" ref="A15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B154">
        <v>123</v>
      </c>
      <c r="C154" t="s">
        <v>297</v>
      </c>
      <c r="D154">
        <v>152</v>
      </c>
      <c r="E154" t="s">
        <v>298</v>
      </c>
      <c r="F154" t="s">
        <v>299</v>
      </c>
      <c r="G154" t="s">
        <v>300</v>
      </c>
      <c r="H154" t="s">
        <v>594</v>
      </c>
      <c r="I154" t="s">
        <v>302</v>
      </c>
      <c r="J154" t="s">
        <v>303</v>
      </c>
      <c r="K154" t="s">
        <v>300</v>
      </c>
      <c r="L154" t="s">
        <v>595</v>
      </c>
      <c r="M154" t="s">
        <v>305</v>
      </c>
      <c r="N154" t="s">
        <v>306</v>
      </c>
      <c r="O154" t="s">
        <v>300</v>
      </c>
      <c r="P154" t="s">
        <v>1089</v>
      </c>
      <c r="Q154" t="s">
        <v>300</v>
      </c>
      <c r="R154" t="s">
        <v>307</v>
      </c>
      <c r="S154" t="s">
        <v>300</v>
      </c>
      <c r="T154" t="s">
        <v>320</v>
      </c>
      <c r="U154" t="s">
        <v>308</v>
      </c>
      <c r="V154" t="s">
        <v>2210</v>
      </c>
      <c r="W154" t="s">
        <v>308</v>
      </c>
      <c r="X154" t="s">
        <v>313</v>
      </c>
      <c r="AE154" t="s">
        <v>310</v>
      </c>
      <c r="AF154" s="22" t="str" cm="1">
        <f t="array" ref="AF154">_xlfn.LET(
    _xlpm.texto_limpio, _xlfn.REDUCE(
        LOWER(Table134566[[#This Row],[Titulo]]),
        {"á";"é";"í";"ó";"ú";"ñ";",";" "},
        _xlfn.LAMBDA(_xlpm.acum,_xlpm.caracter, SUBSTITUTE(_xlpm.acum, _xlpm.caracter, CHOOSE(MATCH(_xlpm.caracter, {"á";"é";"í";"ó";"ú";"ñ";",";" "}, 0), "a","e","i","o","u","n","","")))
    ),
    _xlfn.CONCAT("/cantos/resucito/", AI154, "/", _xlpm.texto_limpio, ".html")
)</f>
        <v>/cantos/resucito/o/ohcieloslloveddeloalto.html</v>
      </c>
      <c r="AG154" s="22" t="str" cm="1">
        <f t="array" ref="AG154">_xlfn.LET(
    _xlpm.texto_limpio, _xlfn.REDUCE(
        LOWER(Table134566[[#This Row],[Titulo]]),
        {"á";"é";"í";"ó";"ú";"ñ";",";" "},
        _xlfn.LAMBDA(_xlpm.acum,_xlpm.caracter, SUBSTITUTE(_xlpm.acum, _xlpm.caracter, CHOOSE(MATCH(_xlpm.caracter, {"á";"é";"í";"ó";"ú";"ñ";",";" "}, 0), "a","e","i","o","u","n","","")))
    ),
    _xlfn.CONCAT("/cantos/resucito/", AI154, "/", _xlpm.texto_limpio, ".html")
)</f>
        <v>/cantos/resucito/o/ohcieloslloveddeloalto.html</v>
      </c>
      <c r="AH154" t="s">
        <v>311</v>
      </c>
      <c r="AI154" t="str">
        <f>LOWER(LEFT(Table134566[[#This Row],[Titulo]],1))</f>
        <v>o</v>
      </c>
      <c r="AJ154" t="str">
        <f>LOWER(LEFT(Table134566[[#This Row],[Categoria]],1))</f>
        <v>p</v>
      </c>
      <c r="AK154" t="str">
        <f>_xlfn.CONCAT(Table134566[[#This Row],[ID]:[c021]])</f>
        <v>{id:152,title: "Oh cielos, lloved de lo alto", subtitle: "Isaías 45,8", category: "PRECATECUMENADO", moments: ["Cuaresma", "Fracción del pan", "Comunión"], url: "/cantos/resucito/o/ohcieloslloveddeloalto.html/cantos/resucito/o/ohcieloslloveddeloalto.html"},</v>
      </c>
      <c r="AL154" t="str">
        <f>UPPER(Table134566[[#This Row],[Titulo]])</f>
        <v>OH CIELOS, LLOVED DE LO ALTO</v>
      </c>
      <c r="AM154" t="str">
        <f>LOWER(SUBSTITUTE(Table134566[[#This Row],[CANTO]], " ", ""))</f>
        <v>ohcielos,lloveddeloalto</v>
      </c>
      <c r="AN154" t="str">
        <f>Table134566[[#This Row],[Subtitle5]]</f>
        <v>Isaías 45,8</v>
      </c>
      <c r="AP154" t="str">
        <f>Table1[[#Headers],[CANTO]]</f>
        <v>CANTO</v>
      </c>
      <c r="AQ154" t="str">
        <f>Table134566[[#This Row],[CANTO]]</f>
        <v>OH CIELOS, LLOVED DE LO ALTO</v>
      </c>
      <c r="AR154" t="str">
        <f>_xlfn.CONCAT(Table134566[[#This Row],[Category]:[Entrada]])</f>
        <v>category: "PRECATECUMENADO", moments: ["Cuaresma", "Fracción del pan", "Comunión</v>
      </c>
    </row>
    <row r="155" spans="1:44" x14ac:dyDescent="0.25">
      <c r="A155" t="str" cm="1">
        <f t="array" ref="A15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B155">
        <v>124</v>
      </c>
      <c r="C155" t="s">
        <v>297</v>
      </c>
      <c r="D155">
        <v>153</v>
      </c>
      <c r="E155" t="s">
        <v>298</v>
      </c>
      <c r="F155" t="s">
        <v>299</v>
      </c>
      <c r="G155" t="s">
        <v>300</v>
      </c>
      <c r="H155" t="s">
        <v>596</v>
      </c>
      <c r="I155" t="s">
        <v>302</v>
      </c>
      <c r="J155" t="s">
        <v>303</v>
      </c>
      <c r="K155" t="s">
        <v>300</v>
      </c>
      <c r="L155" t="s">
        <v>259</v>
      </c>
      <c r="M155" t="s">
        <v>305</v>
      </c>
      <c r="N155" t="s">
        <v>306</v>
      </c>
      <c r="O155" t="s">
        <v>300</v>
      </c>
      <c r="P155" t="s">
        <v>1089</v>
      </c>
      <c r="Q155" t="s">
        <v>300</v>
      </c>
      <c r="R155" t="s">
        <v>307</v>
      </c>
      <c r="S155" t="s">
        <v>300</v>
      </c>
      <c r="T155" t="s">
        <v>282</v>
      </c>
      <c r="U155" t="s">
        <v>308</v>
      </c>
      <c r="V155" t="s">
        <v>315</v>
      </c>
      <c r="AE155" t="s">
        <v>310</v>
      </c>
      <c r="AF155" s="22" t="str" cm="1">
        <f t="array" ref="AF155">_xlfn.LET(
    _xlpm.texto_limpio, _xlfn.REDUCE(
        LOWER(Table134566[[#This Row],[Titulo]]),
        {"á";"é";"í";"ó";"ú";"ñ";",";" "},
        _xlfn.LAMBDA(_xlpm.acum,_xlpm.caracter, SUBSTITUTE(_xlpm.acum, _xlpm.caracter, CHOOSE(MATCH(_xlpm.caracter, {"á";"é";"í";"ó";"ú";"ñ";",";" "}, 0), "a","e","i","o","u","n","","")))
    ),
    _xlfn.CONCAT("/cantos/resucito/", AI155, "/", _xlpm.texto_limpio, ".html")
)</f>
        <v>/cantos/resucito/o/ohdiosportunombresalvame.html</v>
      </c>
      <c r="AG155" s="22" t="str" cm="1">
        <f t="array" ref="AG155">_xlfn.LET(
    _xlpm.texto_limpio, _xlfn.REDUCE(
        LOWER(Table134566[[#This Row],[Titulo]]),
        {"á";"é";"í";"ó";"ú";"ñ";",";" "},
        _xlfn.LAMBDA(_xlpm.acum,_xlpm.caracter, SUBSTITUTE(_xlpm.acum, _xlpm.caracter, CHOOSE(MATCH(_xlpm.caracter, {"á";"é";"í";"ó";"ú";"ñ";",";" "}, 0), "a","e","i","o","u","n","","")))
    ),
    _xlfn.CONCAT("/cantos/resucito/", AI155, "/", _xlpm.texto_limpio, ".html")
)</f>
        <v>/cantos/resucito/o/ohdiosportunombresalvame.html</v>
      </c>
      <c r="AH155" t="s">
        <v>311</v>
      </c>
      <c r="AI155" t="str">
        <f>LOWER(LEFT(Table134566[[#This Row],[Titulo]],1))</f>
        <v>o</v>
      </c>
      <c r="AJ155" t="str">
        <f>LOWER(LEFT(Table134566[[#This Row],[Categoria]],1))</f>
        <v>p</v>
      </c>
      <c r="AK155" t="str">
        <f>_xlfn.CONCAT(Table134566[[#This Row],[ID]:[c021]])</f>
        <v>{id:153,title: "Oh Dios, por tu nombre sálvame", subtitle: "Sal 54 (53)", category: "PRECATECUMENADO", moments: ["Pascua", "Nuevo Testamento"], url: "/cantos/resucito/o/ohdiosportunombresalvame.html/cantos/resucito/o/ohdiosportunombresalvame.html"},</v>
      </c>
      <c r="AL155" t="str">
        <f>UPPER(Table134566[[#This Row],[Titulo]])</f>
        <v>OH DIOS, POR TU NOMBRE SÁLVAME</v>
      </c>
      <c r="AM155" t="str">
        <f>LOWER(SUBSTITUTE(Table134566[[#This Row],[CANTO]], " ", ""))</f>
        <v>ohdios,portunombresálvame</v>
      </c>
      <c r="AN155" t="str">
        <f>Table134566[[#This Row],[Subtitle5]]</f>
        <v>Sal 54 (53)</v>
      </c>
      <c r="AP155" t="str">
        <f>Table1[[#Headers],[CANTO]]</f>
        <v>CANTO</v>
      </c>
      <c r="AQ155" t="str">
        <f>Table134566[[#This Row],[CANTO]]</f>
        <v>OH DIOS, POR TU NOMBRE SÁLVAME</v>
      </c>
      <c r="AR155" t="str">
        <f>_xlfn.CONCAT(Table134566[[#This Row],[Category]:[Entrada]])</f>
        <v>category: "PRECATECUMENADO", moments: ["Pascua", "Nuevo Testamento</v>
      </c>
    </row>
    <row r="156" spans="1:44" x14ac:dyDescent="0.25">
      <c r="A156" t="str" cm="1">
        <f t="array" ref="A15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B156">
        <v>125</v>
      </c>
      <c r="C156" t="s">
        <v>297</v>
      </c>
      <c r="D156">
        <v>154</v>
      </c>
      <c r="E156" t="s">
        <v>298</v>
      </c>
      <c r="F156" t="s">
        <v>299</v>
      </c>
      <c r="G156" t="s">
        <v>300</v>
      </c>
      <c r="H156" t="s">
        <v>597</v>
      </c>
      <c r="I156" t="s">
        <v>302</v>
      </c>
      <c r="J156" t="s">
        <v>303</v>
      </c>
      <c r="K156" t="s">
        <v>300</v>
      </c>
      <c r="L156" t="s">
        <v>261</v>
      </c>
      <c r="M156" t="s">
        <v>305</v>
      </c>
      <c r="N156" t="s">
        <v>306</v>
      </c>
      <c r="O156" t="s">
        <v>300</v>
      </c>
      <c r="P156" t="s">
        <v>1089</v>
      </c>
      <c r="Q156" t="s">
        <v>300</v>
      </c>
      <c r="R156" t="s">
        <v>307</v>
      </c>
      <c r="S156" t="s">
        <v>300</v>
      </c>
      <c r="T156" t="s">
        <v>321</v>
      </c>
      <c r="AE156" t="s">
        <v>310</v>
      </c>
      <c r="AF156" s="22" t="str" cm="1">
        <f t="array" ref="AF156">_xlfn.LET(
    _xlpm.texto_limpio, _xlfn.REDUCE(
        LOWER(Table134566[[#This Row],[Titulo]]),
        {"á";"é";"í";"ó";"ú";"ñ";",";" "},
        _xlfn.LAMBDA(_xlpm.acum,_xlpm.caracter, SUBSTITUTE(_xlpm.acum, _xlpm.caracter, CHOOSE(MATCH(_xlpm.caracter, {"á";"é";"í";"ó";"ú";"ñ";",";" "}, 0), "a","e","i","o","u","n","","")))
    ),
    _xlfn.CONCAT("/cantos/resucito/", AI156, "/", _xlpm.texto_limpio, ".html")
)</f>
        <v>/cantos/resucito/o/ohdiostueresmidios.html</v>
      </c>
      <c r="AG156" s="22" t="str" cm="1">
        <f t="array" ref="AG156">_xlfn.LET(
    _xlpm.texto_limpio, _xlfn.REDUCE(
        LOWER(Table134566[[#This Row],[Titulo]]),
        {"á";"é";"í";"ó";"ú";"ñ";",";" "},
        _xlfn.LAMBDA(_xlpm.acum,_xlpm.caracter, SUBSTITUTE(_xlpm.acum, _xlpm.caracter, CHOOSE(MATCH(_xlpm.caracter, {"á";"é";"í";"ó";"ú";"ñ";",";" "}, 0), "a","e","i","o","u","n","","")))
    ),
    _xlfn.CONCAT("/cantos/resucito/", AI156, "/", _xlpm.texto_limpio, ".html")
)</f>
        <v>/cantos/resucito/o/ohdiostueresmidios.html</v>
      </c>
      <c r="AH156" t="s">
        <v>311</v>
      </c>
      <c r="AI156" t="str">
        <f>LOWER(LEFT(Table134566[[#This Row],[Titulo]],1))</f>
        <v>o</v>
      </c>
      <c r="AJ156" t="str">
        <f>LOWER(LEFT(Table134566[[#This Row],[Categoria]],1))</f>
        <v>p</v>
      </c>
      <c r="AK156" t="str">
        <f>_xlfn.CONCAT(Table134566[[#This Row],[ID]:[c021]])</f>
        <v>{id:154,title: "Oh Dios, tú eres mi Dios", subtitle: "Sal 63 (62)", category: "PRECATECUMENADO", moments: ["Antiguo Testamento"], url: "/cantos/resucito/o/ohdiostueresmidios.html/cantos/resucito/o/ohdiostueresmidios.html"},</v>
      </c>
      <c r="AL156" t="str">
        <f>UPPER(Table134566[[#This Row],[Titulo]])</f>
        <v>OH DIOS, TÚ ERES MI DIOS</v>
      </c>
      <c r="AM156" t="str">
        <f>LOWER(SUBSTITUTE(Table134566[[#This Row],[CANTO]], " ", ""))</f>
        <v>ohdios,túeresmidios</v>
      </c>
      <c r="AN156" t="str">
        <f>Table134566[[#This Row],[Subtitle5]]</f>
        <v>Sal 63 (62)</v>
      </c>
      <c r="AP156" t="str">
        <f>Table1[[#Headers],[CANTO]]</f>
        <v>CANTO</v>
      </c>
      <c r="AQ156" t="str">
        <f>Table134566[[#This Row],[CANTO]]</f>
        <v>OH DIOS, TÚ ERES MI DIOS</v>
      </c>
      <c r="AR156" t="str">
        <f>_xlfn.CONCAT(Table134566[[#This Row],[Category]:[Entrada]])</f>
        <v>category: "PRECATECUMENADO", moments: ["Antiguo Testamento</v>
      </c>
    </row>
    <row r="157" spans="1:44" x14ac:dyDescent="0.25">
      <c r="A157" t="str" cm="1">
        <f t="array" ref="A15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ohjesusamormio</v>
      </c>
      <c r="B157">
        <v>126</v>
      </c>
      <c r="C157" t="s">
        <v>297</v>
      </c>
      <c r="D157">
        <v>155</v>
      </c>
      <c r="E157" t="s">
        <v>298</v>
      </c>
      <c r="F157" t="s">
        <v>299</v>
      </c>
      <c r="G157" t="s">
        <v>300</v>
      </c>
      <c r="H157" t="s">
        <v>598</v>
      </c>
      <c r="I157" t="s">
        <v>302</v>
      </c>
      <c r="J157" t="s">
        <v>303</v>
      </c>
      <c r="K157" t="s">
        <v>300</v>
      </c>
      <c r="L157" t="s">
        <v>263</v>
      </c>
      <c r="M157" t="s">
        <v>305</v>
      </c>
      <c r="N157" t="s">
        <v>306</v>
      </c>
      <c r="O157" t="s">
        <v>300</v>
      </c>
      <c r="P157" t="s">
        <v>1089</v>
      </c>
      <c r="Q157" t="s">
        <v>300</v>
      </c>
      <c r="R157" t="s">
        <v>307</v>
      </c>
      <c r="S157" t="s">
        <v>300</v>
      </c>
      <c r="T157" t="s">
        <v>309</v>
      </c>
      <c r="U157" t="s">
        <v>308</v>
      </c>
      <c r="V157" t="s">
        <v>292</v>
      </c>
      <c r="W157" t="s">
        <v>308</v>
      </c>
      <c r="X157" t="s">
        <v>313</v>
      </c>
      <c r="Y157" t="s">
        <v>308</v>
      </c>
      <c r="Z157" t="s">
        <v>321</v>
      </c>
      <c r="AE157" t="s">
        <v>310</v>
      </c>
      <c r="AF157" s="22" t="str" cm="1">
        <f t="array" ref="AF157">_xlfn.LET(
    _xlpm.texto_limpio, _xlfn.REDUCE(
        LOWER(Table134566[[#This Row],[Titulo]]),
        {"á";"é";"í";"ó";"ú";"ñ";",";" "},
        _xlfn.LAMBDA(_xlpm.acum,_xlpm.caracter, SUBSTITUTE(_xlpm.acum, _xlpm.caracter, CHOOSE(MATCH(_xlpm.caracter, {"á";"é";"í";"ó";"ú";"ñ";",";" "}, 0), "a","e","i","o","u","n","","")))
    ),
    _xlfn.CONCAT("/cantos/resucito/", AI157, "/", _xlpm.texto_limpio, ".html")
)</f>
        <v>/cantos/resucito/o/ohjesusamormio.html</v>
      </c>
      <c r="AG157" s="22" t="str" cm="1">
        <f t="array" ref="AG157">_xlfn.LET(
    _xlpm.texto_limpio, _xlfn.REDUCE(
        LOWER(Table134566[[#This Row],[Titulo]]),
        {"á";"é";"í";"ó";"ú";"ñ";",";" "},
        _xlfn.LAMBDA(_xlpm.acum,_xlpm.caracter, SUBSTITUTE(_xlpm.acum, _xlpm.caracter, CHOOSE(MATCH(_xlpm.caracter, {"á";"é";"í";"ó";"ú";"ñ";",";" "}, 0), "a","e","i","o","u","n","","")))
    ),
    _xlfn.CONCAT("/cantos/resucito/", AI157, "/", _xlpm.texto_limpio, ".html")
)</f>
        <v>/cantos/resucito/o/ohjesusamormio.html</v>
      </c>
      <c r="AH157" t="s">
        <v>311</v>
      </c>
      <c r="AI157" t="str">
        <f>LOWER(LEFT(Table134566[[#This Row],[Titulo]],1))</f>
        <v>o</v>
      </c>
      <c r="AJ157" t="str">
        <f>LOWER(LEFT(Table134566[[#This Row],[Categoria]],1))</f>
        <v>p</v>
      </c>
      <c r="AK157" t="str">
        <f>_xlfn.CONCAT(Table134566[[#This Row],[ID]:[c021]])</f>
        <v>{id:155,title: "Oh Jesús, amor mío", subtitle: "(Kiko Argüello)", category: "PRECATECUMENADO", moments: ["Laudes/Visperas", "Entrada", "Comunión", "Antiguo Testamento"], url: "/cantos/resucito/o/ohjesusamormio.html/cantos/resucito/o/ohjesusamormio.html"},</v>
      </c>
      <c r="AL157" t="str">
        <f>UPPER(Table134566[[#This Row],[Titulo]])</f>
        <v>OH JESÚS, AMOR MÍO</v>
      </c>
      <c r="AM157" t="str">
        <f>LOWER(SUBSTITUTE(Table134566[[#This Row],[CANTO]], " ", ""))</f>
        <v>ohjesús,amormío</v>
      </c>
      <c r="AN157" t="str">
        <f>Table134566[[#This Row],[Subtitle5]]</f>
        <v>(Kiko Argüello)</v>
      </c>
      <c r="AP157" t="str">
        <f>Table1[[#Headers],[CANTO]]</f>
        <v>CANTO</v>
      </c>
      <c r="AQ157" t="str">
        <f>Table134566[[#This Row],[CANTO]]</f>
        <v>OH JESÚS, AMOR MÍO</v>
      </c>
      <c r="AR157" t="str">
        <f>_xlfn.CONCAT(Table134566[[#This Row],[Category]:[Entrada]])</f>
        <v>category: "PRECATECUMENADO", moments: ["Laudes/Visperas", "Entrada", "Comunión", "Antiguo Testamento</v>
      </c>
    </row>
    <row r="158" spans="1:44" x14ac:dyDescent="0.25">
      <c r="A158" t="str" cm="1">
        <f t="array" ref="A15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B158">
        <v>127</v>
      </c>
      <c r="C158" t="s">
        <v>297</v>
      </c>
      <c r="D158">
        <v>156</v>
      </c>
      <c r="E158" t="s">
        <v>298</v>
      </c>
      <c r="F158" t="s">
        <v>299</v>
      </c>
      <c r="G158" t="s">
        <v>300</v>
      </c>
      <c r="H158" t="s">
        <v>599</v>
      </c>
      <c r="I158" t="s">
        <v>302</v>
      </c>
      <c r="J158" t="s">
        <v>303</v>
      </c>
      <c r="K158" t="s">
        <v>300</v>
      </c>
      <c r="L158" t="s">
        <v>600</v>
      </c>
      <c r="M158" t="s">
        <v>305</v>
      </c>
      <c r="N158" t="s">
        <v>306</v>
      </c>
      <c r="O158" t="s">
        <v>300</v>
      </c>
      <c r="P158" t="s">
        <v>1089</v>
      </c>
      <c r="Q158" t="s">
        <v>300</v>
      </c>
      <c r="R158" t="s">
        <v>307</v>
      </c>
      <c r="S158" t="s">
        <v>300</v>
      </c>
      <c r="T158" t="s">
        <v>292</v>
      </c>
      <c r="U158" t="s">
        <v>308</v>
      </c>
      <c r="V158" t="s">
        <v>321</v>
      </c>
      <c r="AE158" t="s">
        <v>310</v>
      </c>
      <c r="AF158" s="22" t="str" cm="1">
        <f t="array" ref="AF158">_xlfn.LET(
    _xlpm.texto_limpio, _xlfn.REDUCE(
        LOWER(Table134566[[#This Row],[Titulo]]),
        {"á";"é";"í";"ó";"ú";"ñ";",";" "},
        _xlfn.LAMBDA(_xlpm.acum,_xlpm.caracter, SUBSTITUTE(_xlpm.acum, _xlpm.caracter, CHOOSE(MATCH(_xlpm.caracter, {"á";"é";"í";"ó";"ú";"ñ";",";" "}, 0), "a","e","i","o","u","n","","")))
    ),
    _xlfn.CONCAT("/cantos/resucito/", AI158, "/", _xlpm.texto_limpio, ".html")
)</f>
        <v>/cantos/resucito/o/ohmuerte¿dondeestatuvictoria?.html</v>
      </c>
      <c r="AG158" s="22" t="str" cm="1">
        <f t="array" ref="AG158">_xlfn.LET(
    _xlpm.texto_limpio, _xlfn.REDUCE(
        LOWER(Table134566[[#This Row],[Titulo]]),
        {"á";"é";"í";"ó";"ú";"ñ";",";" "},
        _xlfn.LAMBDA(_xlpm.acum,_xlpm.caracter, SUBSTITUTE(_xlpm.acum, _xlpm.caracter, CHOOSE(MATCH(_xlpm.caracter, {"á";"é";"í";"ó";"ú";"ñ";",";" "}, 0), "a","e","i","o","u","n","","")))
    ),
    _xlfn.CONCAT("/cantos/resucito/", AI158, "/", _xlpm.texto_limpio, ".html")
)</f>
        <v>/cantos/resucito/o/ohmuerte¿dondeestatuvictoria?.html</v>
      </c>
      <c r="AH158" t="s">
        <v>311</v>
      </c>
      <c r="AI158" t="str">
        <f>LOWER(LEFT(Table134566[[#This Row],[Titulo]],1))</f>
        <v>o</v>
      </c>
      <c r="AJ158" t="str">
        <f>LOWER(LEFT(Table134566[[#This Row],[Categoria]],1))</f>
        <v>p</v>
      </c>
      <c r="AK158" t="str">
        <f>_xlfn.CONCAT(Table134566[[#This Row],[ID]:[c021]])</f>
        <v>{id:156,title: "Oh muerte, ¿dónde está tu victoria?", subtitle: "1 Corintios 15", category: "PRECATECUMENADO", moments: ["Entrada", "Antiguo Testamento"], url: "/cantos/resucito/o/ohmuerte¿dondeestatuvictoria?.html/cantos/resucito/o/ohmuerte¿dondeestatuvictoria?.html"},</v>
      </c>
      <c r="AL158" t="str">
        <f>UPPER(Table134566[[#This Row],[Titulo]])</f>
        <v>OH MUERTE, ¿DÓNDE ESTÁ TU VICTORIA?</v>
      </c>
      <c r="AM158" t="str">
        <f>LOWER(SUBSTITUTE(Table134566[[#This Row],[CANTO]], " ", ""))</f>
        <v>ohmuerte,¿dóndeestátuvictoria?</v>
      </c>
      <c r="AN158" t="str">
        <f>Table134566[[#This Row],[Subtitle5]]</f>
        <v>1 Corintios 15</v>
      </c>
      <c r="AP158" t="str">
        <f>Table1[[#Headers],[CANTO]]</f>
        <v>CANTO</v>
      </c>
      <c r="AQ158" t="str">
        <f>Table134566[[#This Row],[CANTO]]</f>
        <v>OH MUERTE, ¿DÓNDE ESTÁ TU VICTORIA?</v>
      </c>
      <c r="AR158" t="str">
        <f>_xlfn.CONCAT(Table134566[[#This Row],[Category]:[Entrada]])</f>
        <v>category: "PRECATECUMENADO", moments: ["Entrada", "Antiguo Testamento</v>
      </c>
    </row>
    <row r="159" spans="1:44" x14ac:dyDescent="0.25">
      <c r="A159" t="str" cm="1">
        <f t="array" ref="A15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B159">
        <v>232</v>
      </c>
      <c r="C159" t="s">
        <v>297</v>
      </c>
      <c r="D159">
        <v>157</v>
      </c>
      <c r="E159" t="s">
        <v>298</v>
      </c>
      <c r="F159" t="s">
        <v>299</v>
      </c>
      <c r="G159" t="s">
        <v>300</v>
      </c>
      <c r="H159" t="s">
        <v>601</v>
      </c>
      <c r="I159" t="s">
        <v>302</v>
      </c>
      <c r="J159" t="s">
        <v>303</v>
      </c>
      <c r="K159" t="s">
        <v>300</v>
      </c>
      <c r="L159" t="s">
        <v>602</v>
      </c>
      <c r="M159" t="s">
        <v>305</v>
      </c>
      <c r="N159" t="s">
        <v>306</v>
      </c>
      <c r="O159" t="s">
        <v>300</v>
      </c>
      <c r="P159" s="8" t="s">
        <v>1091</v>
      </c>
      <c r="Q159" t="s">
        <v>300</v>
      </c>
      <c r="R159" t="s">
        <v>307</v>
      </c>
      <c r="S159" t="s">
        <v>300</v>
      </c>
      <c r="AE159" t="s">
        <v>310</v>
      </c>
      <c r="AF159" s="22" t="str" cm="1">
        <f t="array" ref="AF159">_xlfn.LET(
    _xlpm.texto_limpio, _xlfn.REDUCE(
        LOWER(Table134566[[#This Row],[Titulo]]),
        {"á";"é";"í";"ó";"ú";"ñ";",";" "},
        _xlfn.LAMBDA(_xlpm.acum,_xlpm.caracter, SUBSTITUTE(_xlpm.acum, _xlpm.caracter, CHOOSE(MATCH(_xlpm.caracter, {"á";"é";"í";"ó";"ú";"ñ";",";" "}, 0), "a","e","i","o","u","n","","")))
    ),
    _xlfn.CONCAT("/cantos/resucito/", AI159, "/", _xlpm.texto_limpio, ".html")
)</f>
        <v>/cantos/resucito/o/ohsenormicorazonyanoesambicioso.html</v>
      </c>
      <c r="AG159" s="22" t="str" cm="1">
        <f t="array" ref="AG159">_xlfn.LET(
    _xlpm.texto_limpio, _xlfn.REDUCE(
        LOWER(Table134566[[#This Row],[Titulo]]),
        {"á";"é";"í";"ó";"ú";"ñ";",";" "},
        _xlfn.LAMBDA(_xlpm.acum,_xlpm.caracter, SUBSTITUTE(_xlpm.acum, _xlpm.caracter, CHOOSE(MATCH(_xlpm.caracter, {"á";"é";"í";"ó";"ú";"ñ";",";" "}, 0), "a","e","i","o","u","n","","")))
    ),
    _xlfn.CONCAT("/cantos/resucito/", AI159, "/", _xlpm.texto_limpio, ".html")
)</f>
        <v>/cantos/resucito/o/ohsenormicorazonyanoesambicioso.html</v>
      </c>
      <c r="AH159" t="s">
        <v>311</v>
      </c>
      <c r="AI159" t="str">
        <f>LOWER(LEFT(Table134566[[#This Row],[Titulo]],1))</f>
        <v>o</v>
      </c>
      <c r="AJ159" t="str">
        <f>LOWER(LEFT(Table134566[[#This Row],[Categoria]],1))</f>
        <v>c</v>
      </c>
      <c r="AK159" t="str">
        <f>_xlfn.CONCAT(Table134566[[#This Row],[ID]:[c021]])</f>
        <v>{id:157,title: "Oh Señor, mi corazón ya no es ambicioso", subtitle: "Sal 131 (130)", category: "CATECUMENADO", moments: [""], url: "/cantos/resucito/o/ohsenormicorazonyanoesambicioso.html/cantos/resucito/o/ohsenormicorazonyanoesambicioso.html"},</v>
      </c>
      <c r="AL159" t="str">
        <f>UPPER(Table134566[[#This Row],[Titulo]])</f>
        <v>OH SEÑOR, MI CORAZÓN YA NO ES AMBICIOSO</v>
      </c>
      <c r="AM159" t="str">
        <f>LOWER(SUBSTITUTE(Table134566[[#This Row],[CANTO]], " ", ""))</f>
        <v>ohseñor,micorazónyanoesambicioso</v>
      </c>
      <c r="AN159" t="str">
        <f>Table134566[[#This Row],[Subtitle5]]</f>
        <v>Sal 131 (130)</v>
      </c>
      <c r="AP159" t="str">
        <f>Table1[[#Headers],[CANTO]]</f>
        <v>CANTO</v>
      </c>
      <c r="AQ159" t="str">
        <f>Table134566[[#This Row],[CANTO]]</f>
        <v>OH SEÑOR, MI CORAZÓN YA NO ES AMBICIOSO</v>
      </c>
      <c r="AR159" t="str">
        <f>_xlfn.CONCAT(Table134566[[#This Row],[Category]:[Entrada]])</f>
        <v>category: "CATECUMENADO", moments: ["</v>
      </c>
    </row>
    <row r="160" spans="1:44" x14ac:dyDescent="0.25">
      <c r="A160" t="str" cm="1">
        <f t="array" ref="A16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B160">
        <v>128</v>
      </c>
      <c r="C160" t="s">
        <v>297</v>
      </c>
      <c r="D160">
        <v>158</v>
      </c>
      <c r="E160" t="s">
        <v>298</v>
      </c>
      <c r="F160" t="s">
        <v>299</v>
      </c>
      <c r="G160" t="s">
        <v>300</v>
      </c>
      <c r="H160" t="s">
        <v>603</v>
      </c>
      <c r="I160" t="s">
        <v>302</v>
      </c>
      <c r="J160" t="s">
        <v>303</v>
      </c>
      <c r="K160" t="s">
        <v>300</v>
      </c>
      <c r="L160" t="s">
        <v>604</v>
      </c>
      <c r="M160" t="s">
        <v>305</v>
      </c>
      <c r="N160" t="s">
        <v>306</v>
      </c>
      <c r="O160" t="s">
        <v>300</v>
      </c>
      <c r="P160" t="s">
        <v>1089</v>
      </c>
      <c r="Q160" t="s">
        <v>300</v>
      </c>
      <c r="R160" t="s">
        <v>307</v>
      </c>
      <c r="S160" t="s">
        <v>300</v>
      </c>
      <c r="T160" t="s">
        <v>286</v>
      </c>
      <c r="AE160" t="s">
        <v>310</v>
      </c>
      <c r="AF160" s="22" t="str" cm="1">
        <f t="array" ref="AF160">_xlfn.LET(
    _xlpm.texto_limpio, _xlfn.REDUCE(
        LOWER(Table134566[[#This Row],[Titulo]]),
        {"á";"é";"í";"ó";"ú";"ñ";",";" "},
        _xlfn.LAMBDA(_xlpm.acum,_xlpm.caracter, SUBSTITUTE(_xlpm.acum, _xlpm.caracter, CHOOSE(MATCH(_xlpm.caracter, {"á";"é";"í";"ó";"ú";"ñ";",";" "}, 0), "a","e","i","o","u","n","","")))
    ),
    _xlfn.CONCAT("/cantos/resucito/", AI160, "/", _xlpm.texto_limpio, ".html")
)</f>
        <v>/cantos/resucito/o/ohsenornuestrodios.html</v>
      </c>
      <c r="AG160" s="22" t="str" cm="1">
        <f t="array" ref="AG160">_xlfn.LET(
    _xlpm.texto_limpio, _xlfn.REDUCE(
        LOWER(Table134566[[#This Row],[Titulo]]),
        {"á";"é";"í";"ó";"ú";"ñ";",";" "},
        _xlfn.LAMBDA(_xlpm.acum,_xlpm.caracter, SUBSTITUTE(_xlpm.acum, _xlpm.caracter, CHOOSE(MATCH(_xlpm.caracter, {"á";"é";"í";"ó";"ú";"ñ";",";" "}, 0), "a","e","i","o","u","n","","")))
    ),
    _xlfn.CONCAT("/cantos/resucito/", AI160, "/", _xlpm.texto_limpio, ".html")
)</f>
        <v>/cantos/resucito/o/ohsenornuestrodios.html</v>
      </c>
      <c r="AH160" t="s">
        <v>311</v>
      </c>
      <c r="AI160" t="str">
        <f>LOWER(LEFT(Table134566[[#This Row],[Titulo]],1))</f>
        <v>o</v>
      </c>
      <c r="AJ160" t="str">
        <f>LOWER(LEFT(Table134566[[#This Row],[Categoria]],1))</f>
        <v>p</v>
      </c>
      <c r="AK160" t="str">
        <f>_xlfn.CONCAT(Table134566[[#This Row],[ID]:[c021]])</f>
        <v>{id:158,title: "Oh Señor, nuestro Dios", subtitle: "Salmo 8", category: "PRECATECUMENADO", moments: ["Virgen"], url: "/cantos/resucito/o/ohsenornuestrodios.html/cantos/resucito/o/ohsenornuestrodios.html"},</v>
      </c>
      <c r="AL160" t="str">
        <f>UPPER(Table134566[[#This Row],[Titulo]])</f>
        <v>OH SEÑOR, NUESTRO DIOS</v>
      </c>
      <c r="AM160" t="str">
        <f>LOWER(SUBSTITUTE(Table134566[[#This Row],[CANTO]], " ", ""))</f>
        <v>ohseñor,nuestrodios</v>
      </c>
      <c r="AN160" t="str">
        <f>Table134566[[#This Row],[Subtitle5]]</f>
        <v>Salmo 8</v>
      </c>
      <c r="AP160" t="str">
        <f>Table1[[#Headers],[CANTO]]</f>
        <v>CANTO</v>
      </c>
      <c r="AQ160" t="str">
        <f>Table134566[[#This Row],[CANTO]]</f>
        <v>OH SEÑOR, NUESTRO DIOS</v>
      </c>
      <c r="AR160" t="str">
        <f>_xlfn.CONCAT(Table134566[[#This Row],[Category]:[Entrada]])</f>
        <v>category: "PRECATECUMENADO", moments: ["Virgen</v>
      </c>
    </row>
    <row r="161" spans="1:44" x14ac:dyDescent="0.25">
      <c r="A161" t="str" cm="1">
        <f t="array" ref="A16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B161">
        <v>129</v>
      </c>
      <c r="C161" t="s">
        <v>297</v>
      </c>
      <c r="D161">
        <v>159</v>
      </c>
      <c r="E161" t="s">
        <v>298</v>
      </c>
      <c r="F161" t="s">
        <v>299</v>
      </c>
      <c r="G161" t="s">
        <v>300</v>
      </c>
      <c r="H161" t="s">
        <v>605</v>
      </c>
      <c r="I161" t="s">
        <v>302</v>
      </c>
      <c r="J161" t="s">
        <v>303</v>
      </c>
      <c r="K161" t="s">
        <v>300</v>
      </c>
      <c r="L161" t="s">
        <v>606</v>
      </c>
      <c r="M161" t="s">
        <v>305</v>
      </c>
      <c r="N161" t="s">
        <v>306</v>
      </c>
      <c r="O161" t="s">
        <v>300</v>
      </c>
      <c r="P161" t="s">
        <v>1089</v>
      </c>
      <c r="Q161" t="s">
        <v>300</v>
      </c>
      <c r="R161" t="s">
        <v>307</v>
      </c>
      <c r="S161" t="s">
        <v>300</v>
      </c>
      <c r="T161" t="s">
        <v>284</v>
      </c>
      <c r="U161" t="s">
        <v>308</v>
      </c>
      <c r="V161" t="s">
        <v>313</v>
      </c>
      <c r="AE161" t="s">
        <v>310</v>
      </c>
      <c r="AF161" s="22" t="str" cm="1">
        <f t="array" ref="AF161">_xlfn.LET(
    _xlpm.texto_limpio, _xlfn.REDUCE(
        LOWER(Table134566[[#This Row],[Titulo]]),
        {"á";"é";"í";"ó";"ú";"ñ";",";" "},
        _xlfn.LAMBDA(_xlpm.acum,_xlpm.caracter, SUBSTITUTE(_xlpm.acum, _xlpm.caracter, CHOOSE(MATCH(_xlpm.caracter, {"á";"é";"í";"ó";"ú";"ñ";",";" "}, 0), "a","e","i","o","u","n","","")))
    ),
    _xlfn.CONCAT("/cantos/resucito/", AI161, "/", _xlpm.texto_limpio, ".html")
)</f>
        <v>/cantos/resucito/o/ostomaredeentrelasnaciones.html</v>
      </c>
      <c r="AG161" s="22" t="str" cm="1">
        <f t="array" ref="AG161">_xlfn.LET(
    _xlpm.texto_limpio, _xlfn.REDUCE(
        LOWER(Table134566[[#This Row],[Titulo]]),
        {"á";"é";"í";"ó";"ú";"ñ";",";" "},
        _xlfn.LAMBDA(_xlpm.acum,_xlpm.caracter, SUBSTITUTE(_xlpm.acum, _xlpm.caracter, CHOOSE(MATCH(_xlpm.caracter, {"á";"é";"í";"ó";"ú";"ñ";",";" "}, 0), "a","e","i","o","u","n","","")))
    ),
    _xlfn.CONCAT("/cantos/resucito/", AI161, "/", _xlpm.texto_limpio, ".html")
)</f>
        <v>/cantos/resucito/o/ostomaredeentrelasnaciones.html</v>
      </c>
      <c r="AH161" t="s">
        <v>311</v>
      </c>
      <c r="AI161" t="str">
        <f>LOWER(LEFT(Table134566[[#This Row],[Titulo]],1))</f>
        <v>o</v>
      </c>
      <c r="AJ161" t="str">
        <f>LOWER(LEFT(Table134566[[#This Row],[Categoria]],1))</f>
        <v>p</v>
      </c>
      <c r="AK161" t="str">
        <f>_xlfn.CONCAT(Table134566[[#This Row],[ID]:[c021]])</f>
        <v>{id:159,title: "Os tomaré de entre las naciones", subtitle: "Ezequiel 36,24-28", category: "PRECATECUMENADO", moments: ["Pentecostés", "Comunión"], url: "/cantos/resucito/o/ostomaredeentrelasnaciones.html/cantos/resucito/o/ostomaredeentrelasnaciones.html"},</v>
      </c>
      <c r="AL161" t="str">
        <f>UPPER(Table134566[[#This Row],[Titulo]])</f>
        <v>OS TOMARÉ DE ENTRE LAS NACIONES</v>
      </c>
      <c r="AM161" t="str">
        <f>LOWER(SUBSTITUTE(Table134566[[#This Row],[CANTO]], " ", ""))</f>
        <v>ostomarédeentrelasnaciones</v>
      </c>
      <c r="AN161" t="str">
        <f>Table134566[[#This Row],[Subtitle5]]</f>
        <v>Ezequiel 36,24-28</v>
      </c>
      <c r="AP161" t="str">
        <f>Table1[[#Headers],[CANTO]]</f>
        <v>CANTO</v>
      </c>
      <c r="AQ161" t="str">
        <f>Table134566[[#This Row],[CANTO]]</f>
        <v>OS TOMARÉ DE ENTRE LAS NACIONES</v>
      </c>
      <c r="AR161" t="str">
        <f>_xlfn.CONCAT(Table134566[[#This Row],[Category]:[Entrada]])</f>
        <v>category: "PRECATECUMENADO", moments: ["Pentecostés", "Comunión</v>
      </c>
    </row>
    <row r="162" spans="1:44" x14ac:dyDescent="0.25">
      <c r="A162" t="str" cm="1">
        <f t="array" ref="A16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padrenuestro</v>
      </c>
      <c r="B162">
        <v>193</v>
      </c>
      <c r="C162" t="s">
        <v>297</v>
      </c>
      <c r="D162">
        <v>160</v>
      </c>
      <c r="E162" t="s">
        <v>298</v>
      </c>
      <c r="F162" t="s">
        <v>299</v>
      </c>
      <c r="G162" t="s">
        <v>300</v>
      </c>
      <c r="H162" t="s">
        <v>607</v>
      </c>
      <c r="I162" t="s">
        <v>302</v>
      </c>
      <c r="J162" t="s">
        <v>303</v>
      </c>
      <c r="K162" t="s">
        <v>300</v>
      </c>
      <c r="L162" t="s">
        <v>608</v>
      </c>
      <c r="M162" t="s">
        <v>305</v>
      </c>
      <c r="N162" t="s">
        <v>306</v>
      </c>
      <c r="O162" t="s">
        <v>300</v>
      </c>
      <c r="P162" s="7" t="s">
        <v>1093</v>
      </c>
      <c r="Q162" t="s">
        <v>300</v>
      </c>
      <c r="R162" t="s">
        <v>307</v>
      </c>
      <c r="S162" t="s">
        <v>300</v>
      </c>
      <c r="AE162" t="s">
        <v>310</v>
      </c>
      <c r="AF162" s="22" t="str" cm="1">
        <f t="array" ref="AF162">_xlfn.LET(
    _xlpm.texto_limpio, _xlfn.REDUCE(
        LOWER(Table134566[[#This Row],[Titulo]]),
        {"á";"é";"í";"ó";"ú";"ñ";",";" "},
        _xlfn.LAMBDA(_xlpm.acum,_xlpm.caracter, SUBSTITUTE(_xlpm.acum, _xlpm.caracter, CHOOSE(MATCH(_xlpm.caracter, {"á";"é";"í";"ó";"ú";"ñ";",";" "}, 0), "a","e","i","o","u","n","","")))
    ),
    _xlfn.CONCAT("/cantos/resucito/", AI162, "/", _xlpm.texto_limpio, ".html")
)</f>
        <v>/cantos/resucito/p/padrenuestro.html</v>
      </c>
      <c r="AG162" s="22" t="str" cm="1">
        <f t="array" ref="AG162">_xlfn.LET(
    _xlpm.texto_limpio, _xlfn.REDUCE(
        LOWER(Table134566[[#This Row],[Titulo]]),
        {"á";"é";"í";"ó";"ú";"ñ";",";" "},
        _xlfn.LAMBDA(_xlpm.acum,_xlpm.caracter, SUBSTITUTE(_xlpm.acum, _xlpm.caracter, CHOOSE(MATCH(_xlpm.caracter, {"á";"é";"í";"ó";"ú";"ñ";",";" "}, 0), "a","e","i","o","u","n","","")))
    ),
    _xlfn.CONCAT("/cantos/resucito/", AI162, "/", _xlpm.texto_limpio, ".html")
)</f>
        <v>/cantos/resucito/p/padrenuestro.html</v>
      </c>
      <c r="AH162" t="s">
        <v>311</v>
      </c>
      <c r="AI162" t="str">
        <f>LOWER(LEFT(Table134566[[#This Row],[Titulo]],1))</f>
        <v>p</v>
      </c>
      <c r="AJ162" t="str">
        <f>LOWER(LEFT(Table134566[[#This Row],[Categoria]],1))</f>
        <v>l</v>
      </c>
      <c r="AK162" t="str">
        <f>_xlfn.CONCAT(Table134566[[#This Row],[ID]:[c021]])</f>
        <v>{id:160,title: "Padre nuestro", subtitle: "Tiempo de la Elección", category: "LITÚRGICOS", moments: [""], url: "/cantos/resucito/p/padrenuestro.html/cantos/resucito/p/padrenuestro.html"},</v>
      </c>
      <c r="AL162" t="str">
        <f>UPPER(Table134566[[#This Row],[Titulo]])</f>
        <v>PADRE NUESTRO</v>
      </c>
      <c r="AM162" t="str">
        <f>LOWER(SUBSTITUTE(Table134566[[#This Row],[CANTO]], " ", ""))</f>
        <v>padrenuestro</v>
      </c>
      <c r="AN162" t="str">
        <f>Table134566[[#This Row],[Subtitle5]]</f>
        <v>Tiempo de la Elección</v>
      </c>
      <c r="AP162" t="str">
        <f>Table1[[#Headers],[CANTO]]</f>
        <v>CANTO</v>
      </c>
      <c r="AQ162" t="str">
        <f>Table134566[[#This Row],[CANTO]]</f>
        <v>PADRE NUESTRO</v>
      </c>
      <c r="AR162" t="str">
        <f>_xlfn.CONCAT(Table134566[[#This Row],[Category]:[Entrada]])</f>
        <v>category: "LITÚRGICOS", moments: ["</v>
      </c>
    </row>
    <row r="163" spans="1:44" x14ac:dyDescent="0.25">
      <c r="A163" t="str" cm="1">
        <f t="array" ref="A16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palomaincorrupta</v>
      </c>
      <c r="B163">
        <v>130</v>
      </c>
      <c r="C163" t="s">
        <v>297</v>
      </c>
      <c r="D163">
        <v>161</v>
      </c>
      <c r="E163" t="s">
        <v>298</v>
      </c>
      <c r="F163" t="s">
        <v>299</v>
      </c>
      <c r="G163" t="s">
        <v>300</v>
      </c>
      <c r="H163" t="s">
        <v>609</v>
      </c>
      <c r="I163" t="s">
        <v>302</v>
      </c>
      <c r="J163" t="s">
        <v>303</v>
      </c>
      <c r="K163" t="s">
        <v>300</v>
      </c>
      <c r="L163" t="s">
        <v>610</v>
      </c>
      <c r="M163" t="s">
        <v>305</v>
      </c>
      <c r="N163" t="s">
        <v>306</v>
      </c>
      <c r="O163" t="s">
        <v>300</v>
      </c>
      <c r="P163" t="s">
        <v>1089</v>
      </c>
      <c r="Q163" t="s">
        <v>300</v>
      </c>
      <c r="R163" t="s">
        <v>307</v>
      </c>
      <c r="S163" t="s">
        <v>300</v>
      </c>
      <c r="AE163" t="s">
        <v>310</v>
      </c>
      <c r="AF163" s="22" t="str" cm="1">
        <f t="array" ref="AF163">_xlfn.LET(
    _xlpm.texto_limpio, _xlfn.REDUCE(
        LOWER(Table134566[[#This Row],[Titulo]]),
        {"á";"é";"í";"ó";"ú";"ñ";",";" "},
        _xlfn.LAMBDA(_xlpm.acum,_xlpm.caracter, SUBSTITUTE(_xlpm.acum, _xlpm.caracter, CHOOSE(MATCH(_xlpm.caracter, {"á";"é";"í";"ó";"ú";"ñ";",";" "}, 0), "a","e","i","o","u","n","","")))
    ),
    _xlfn.CONCAT("/cantos/resucito/", AI163, "/", _xlpm.texto_limpio, ".html")
)</f>
        <v>/cantos/resucito/p/palomaincorrupta.html</v>
      </c>
      <c r="AG163" s="22" t="str" cm="1">
        <f t="array" ref="AG163">_xlfn.LET(
    _xlpm.texto_limpio, _xlfn.REDUCE(
        LOWER(Table134566[[#This Row],[Titulo]]),
        {"á";"é";"í";"ó";"ú";"ñ";",";" "},
        _xlfn.LAMBDA(_xlpm.acum,_xlpm.caracter, SUBSTITUTE(_xlpm.acum, _xlpm.caracter, CHOOSE(MATCH(_xlpm.caracter, {"á";"é";"í";"ó";"ú";"ñ";",";" "}, 0), "a","e","i","o","u","n","","")))
    ),
    _xlfn.CONCAT("/cantos/resucito/", AI163, "/", _xlpm.texto_limpio, ".html")
)</f>
        <v>/cantos/resucito/p/palomaincorrupta.html</v>
      </c>
      <c r="AH163" t="s">
        <v>311</v>
      </c>
      <c r="AI163" t="str">
        <f>LOWER(LEFT(Table134566[[#This Row],[Titulo]],1))</f>
        <v>p</v>
      </c>
      <c r="AJ163" t="str">
        <f>LOWER(LEFT(Table134566[[#This Row],[Categoria]],1))</f>
        <v>p</v>
      </c>
      <c r="AK163" t="str">
        <f>_xlfn.CONCAT(Table134566[[#This Row],[ID]:[c021]])</f>
        <v>{id:161,title: "Paloma incorrupta", subtitle: "Kontákion (Romano el Meloda)", category: "PRECATECUMENADO", moments: [""], url: "/cantos/resucito/p/palomaincorrupta.html/cantos/resucito/p/palomaincorrupta.html"},</v>
      </c>
      <c r="AL163" t="str">
        <f>UPPER(Table134566[[#This Row],[Titulo]])</f>
        <v>PALOMA INCORRUPTA</v>
      </c>
      <c r="AM163" t="str">
        <f>LOWER(SUBSTITUTE(Table134566[[#This Row],[CANTO]], " ", ""))</f>
        <v>palomaincorrupta</v>
      </c>
      <c r="AN163" t="str">
        <f>Table134566[[#This Row],[Subtitle5]]</f>
        <v>Kontákion (Romano el Meloda)</v>
      </c>
      <c r="AP163" t="str">
        <f>Table1[[#Headers],[CANTO]]</f>
        <v>CANTO</v>
      </c>
      <c r="AQ163" t="str">
        <f>Table134566[[#This Row],[CANTO]]</f>
        <v>PALOMA INCORRUPTA</v>
      </c>
      <c r="AR163" t="str">
        <f>_xlfn.CONCAT(Table134566[[#This Row],[Category]:[Entrada]])</f>
        <v>category: "PRECATECUMENADO", moments: ["</v>
      </c>
    </row>
    <row r="164" spans="1:44" x14ac:dyDescent="0.25">
      <c r="A164" t="str" cm="1">
        <f t="array" ref="A16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pentecostes</v>
      </c>
      <c r="B164">
        <v>131</v>
      </c>
      <c r="C164" t="s">
        <v>297</v>
      </c>
      <c r="D164">
        <v>162</v>
      </c>
      <c r="E164" t="s">
        <v>298</v>
      </c>
      <c r="F164" t="s">
        <v>299</v>
      </c>
      <c r="G164" t="s">
        <v>300</v>
      </c>
      <c r="H164" t="s">
        <v>284</v>
      </c>
      <c r="I164" t="s">
        <v>302</v>
      </c>
      <c r="J164" t="s">
        <v>303</v>
      </c>
      <c r="K164" t="s">
        <v>300</v>
      </c>
      <c r="L164" t="s">
        <v>611</v>
      </c>
      <c r="M164" t="s">
        <v>305</v>
      </c>
      <c r="N164" t="s">
        <v>306</v>
      </c>
      <c r="O164" t="s">
        <v>300</v>
      </c>
      <c r="P164" t="s">
        <v>1089</v>
      </c>
      <c r="Q164" t="s">
        <v>300</v>
      </c>
      <c r="R164" t="s">
        <v>307</v>
      </c>
      <c r="S164" t="s">
        <v>300</v>
      </c>
      <c r="AE164" t="s">
        <v>310</v>
      </c>
      <c r="AF164" s="22" t="str" cm="1">
        <f t="array" ref="AF164">_xlfn.LET(
    _xlpm.texto_limpio, _xlfn.REDUCE(
        LOWER(Table134566[[#This Row],[Titulo]]),
        {"á";"é";"í";"ó";"ú";"ñ";",";" "},
        _xlfn.LAMBDA(_xlpm.acum,_xlpm.caracter, SUBSTITUTE(_xlpm.acum, _xlpm.caracter, CHOOSE(MATCH(_xlpm.caracter, {"á";"é";"í";"ó";"ú";"ñ";",";" "}, 0), "a","e","i","o","u","n","","")))
    ),
    _xlfn.CONCAT("/cantos/resucito/", AI164, "/", _xlpm.texto_limpio, ".html")
)</f>
        <v>/cantos/resucito/p/pentecostes.html</v>
      </c>
      <c r="AG164" s="22" t="str" cm="1">
        <f t="array" ref="AG164">_xlfn.LET(
    _xlpm.texto_limpio, _xlfn.REDUCE(
        LOWER(Table134566[[#This Row],[Titulo]]),
        {"á";"é";"í";"ó";"ú";"ñ";",";" "},
        _xlfn.LAMBDA(_xlpm.acum,_xlpm.caracter, SUBSTITUTE(_xlpm.acum, _xlpm.caracter, CHOOSE(MATCH(_xlpm.caracter, {"á";"é";"í";"ó";"ú";"ñ";",";" "}, 0), "a","e","i","o","u","n","","")))
    ),
    _xlfn.CONCAT("/cantos/resucito/", AI164, "/", _xlpm.texto_limpio, ".html")
)</f>
        <v>/cantos/resucito/p/pentecostes.html</v>
      </c>
      <c r="AH164" t="s">
        <v>311</v>
      </c>
      <c r="AI164" t="str">
        <f>LOWER(LEFT(Table134566[[#This Row],[Titulo]],1))</f>
        <v>p</v>
      </c>
      <c r="AJ164" t="str">
        <f>LOWER(LEFT(Table134566[[#This Row],[Categoria]],1))</f>
        <v>p</v>
      </c>
      <c r="AK164" t="str">
        <f>_xlfn.CONCAT(Table134566[[#This Row],[ID]:[c021]])</f>
        <v>{id:162,title: "Pentecostés", subtitle: "Hchos de los Apostoles 2,1-13 ", category: "PRECATECUMENADO", moments: [""], url: "/cantos/resucito/p/pentecostes.html/cantos/resucito/p/pentecostes.html"},</v>
      </c>
      <c r="AL164" t="str">
        <f>UPPER(Table134566[[#This Row],[Titulo]])</f>
        <v>PENTECOSTÉS</v>
      </c>
      <c r="AM164" t="str">
        <f>LOWER(SUBSTITUTE(Table134566[[#This Row],[CANTO]], " ", ""))</f>
        <v>pentecostés</v>
      </c>
      <c r="AN164" t="str">
        <f>Table134566[[#This Row],[Subtitle5]]</f>
        <v xml:space="preserve">Hchos de los Apostoles 2,1-13 </v>
      </c>
      <c r="AP164" t="str">
        <f>Table1[[#Headers],[CANTO]]</f>
        <v>CANTO</v>
      </c>
      <c r="AQ164" t="str">
        <f>Table134566[[#This Row],[CANTO]]</f>
        <v>PENTECOSTÉS</v>
      </c>
      <c r="AR164" t="str">
        <f>_xlfn.CONCAT(Table134566[[#This Row],[Category]:[Entrada]])</f>
        <v>category: "PRECATECUMENADO", moments: ["</v>
      </c>
    </row>
    <row r="165" spans="1:44" x14ac:dyDescent="0.25">
      <c r="A165" t="str" cm="1">
        <f t="array" ref="A16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B165">
        <v>194</v>
      </c>
      <c r="C165" t="s">
        <v>297</v>
      </c>
      <c r="D165">
        <v>163</v>
      </c>
      <c r="E165" t="s">
        <v>298</v>
      </c>
      <c r="F165" t="s">
        <v>299</v>
      </c>
      <c r="G165" t="s">
        <v>300</v>
      </c>
      <c r="H165" t="s">
        <v>612</v>
      </c>
      <c r="I165" t="s">
        <v>302</v>
      </c>
      <c r="J165" t="s">
        <v>303</v>
      </c>
      <c r="K165" t="s">
        <v>300</v>
      </c>
      <c r="L165" t="s">
        <v>613</v>
      </c>
      <c r="M165" t="s">
        <v>305</v>
      </c>
      <c r="N165" t="s">
        <v>306</v>
      </c>
      <c r="O165" t="s">
        <v>300</v>
      </c>
      <c r="P165" s="7" t="s">
        <v>1093</v>
      </c>
      <c r="Q165" t="s">
        <v>300</v>
      </c>
      <c r="R165" t="s">
        <v>307</v>
      </c>
      <c r="S165" t="s">
        <v>300</v>
      </c>
      <c r="AE165" t="s">
        <v>310</v>
      </c>
      <c r="AF165" s="22" t="str" cm="1">
        <f t="array" ref="AF165">_xlfn.LET(
    _xlpm.texto_limpio, _xlfn.REDUCE(
        LOWER(Table134566[[#This Row],[Titulo]]),
        {"á";"é";"í";"ó";"ú";"ñ";",";" "},
        _xlfn.LAMBDA(_xlpm.acum,_xlpm.caracter, SUBSTITUTE(_xlpm.acum, _xlpm.caracter, CHOOSE(MATCH(_xlpm.caracter, {"á";"é";"í";"ó";"ú";"ñ";",";" "}, 0), "a","e","i","o","u","n","","")))
    ),
    _xlfn.CONCAT("/cantos/resucito/", AI165, "/", _xlpm.texto_limpio, ".html")
)</f>
        <v>/cantos/resucito/p/plegariaeucaristicaii.html</v>
      </c>
      <c r="AG165" s="22" t="str" cm="1">
        <f t="array" ref="AG165">_xlfn.LET(
    _xlpm.texto_limpio, _xlfn.REDUCE(
        LOWER(Table134566[[#This Row],[Titulo]]),
        {"á";"é";"í";"ó";"ú";"ñ";",";" "},
        _xlfn.LAMBDA(_xlpm.acum,_xlpm.caracter, SUBSTITUTE(_xlpm.acum, _xlpm.caracter, CHOOSE(MATCH(_xlpm.caracter, {"á";"é";"í";"ó";"ú";"ñ";",";" "}, 0), "a","e","i","o","u","n","","")))
    ),
    _xlfn.CONCAT("/cantos/resucito/", AI165, "/", _xlpm.texto_limpio, ".html")
)</f>
        <v>/cantos/resucito/p/plegariaeucaristicaii.html</v>
      </c>
      <c r="AH165" t="s">
        <v>311</v>
      </c>
      <c r="AI165" t="str">
        <f>LOWER(LEFT(Table134566[[#This Row],[Titulo]],1))</f>
        <v>p</v>
      </c>
      <c r="AJ165" t="str">
        <f>LOWER(LEFT(Table134566[[#This Row],[Categoria]],1))</f>
        <v>l</v>
      </c>
      <c r="AK165" t="str">
        <f>_xlfn.CONCAT(Table134566[[#This Row],[ID]:[c021]])</f>
        <v>{id:163,title: "Plegaria Eucarística II", subtitle: "Modelo I", category: "LITÚRGICOS", moments: [""], url: "/cantos/resucito/p/plegariaeucaristicaii.html/cantos/resucito/p/plegariaeucaristicaii.html"},</v>
      </c>
      <c r="AL165" t="str">
        <f>UPPER(Table134566[[#This Row],[Titulo]])</f>
        <v>PLEGARIA EUCARÍSTICA II</v>
      </c>
      <c r="AM165" t="str">
        <f>LOWER(SUBSTITUTE(Table134566[[#This Row],[CANTO]], " ", ""))</f>
        <v>plegariaeucarísticaii</v>
      </c>
      <c r="AN165" t="str">
        <f>Table134566[[#This Row],[Subtitle5]]</f>
        <v>Modelo I</v>
      </c>
      <c r="AP165" t="str">
        <f>Table1[[#Headers],[CANTO]]</f>
        <v>CANTO</v>
      </c>
      <c r="AQ165" t="str">
        <f>Table134566[[#This Row],[CANTO]]</f>
        <v>PLEGARIA EUCARÍSTICA II</v>
      </c>
      <c r="AR165" t="str">
        <f>_xlfn.CONCAT(Table134566[[#This Row],[Category]:[Entrada]])</f>
        <v>category: "LITÚRGICOS", moments: ["</v>
      </c>
    </row>
    <row r="166" spans="1:44" x14ac:dyDescent="0.25">
      <c r="A166" t="str" cm="1">
        <f t="array" ref="A16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B166">
        <v>197</v>
      </c>
      <c r="C166" t="s">
        <v>297</v>
      </c>
      <c r="D166">
        <v>164</v>
      </c>
      <c r="E166" t="s">
        <v>298</v>
      </c>
      <c r="F166" t="s">
        <v>299</v>
      </c>
      <c r="G166" t="s">
        <v>300</v>
      </c>
      <c r="H166" t="s">
        <v>612</v>
      </c>
      <c r="I166" t="s">
        <v>302</v>
      </c>
      <c r="J166" t="s">
        <v>303</v>
      </c>
      <c r="K166" t="s">
        <v>300</v>
      </c>
      <c r="L166" t="s">
        <v>614</v>
      </c>
      <c r="M166" t="s">
        <v>305</v>
      </c>
      <c r="N166" t="s">
        <v>306</v>
      </c>
      <c r="O166" t="s">
        <v>300</v>
      </c>
      <c r="P166" s="7" t="s">
        <v>1093</v>
      </c>
      <c r="Q166" t="s">
        <v>300</v>
      </c>
      <c r="R166" t="s">
        <v>307</v>
      </c>
      <c r="S166" t="s">
        <v>300</v>
      </c>
      <c r="AE166" t="s">
        <v>310</v>
      </c>
      <c r="AF166" s="22" t="str" cm="1">
        <f t="array" ref="AF166">_xlfn.LET(
    _xlpm.texto_limpio, _xlfn.REDUCE(
        LOWER(Table134566[[#This Row],[Titulo]]),
        {"á";"é";"í";"ó";"ú";"ñ";",";" "},
        _xlfn.LAMBDA(_xlpm.acum,_xlpm.caracter, SUBSTITUTE(_xlpm.acum, _xlpm.caracter, CHOOSE(MATCH(_xlpm.caracter, {"á";"é";"í";"ó";"ú";"ñ";",";" "}, 0), "a","e","i","o","u","n","","")))
    ),
    _xlfn.CONCAT("/cantos/resucito/", AI166, "/", _xlpm.texto_limpio, ".html")
)</f>
        <v>/cantos/resucito/p/plegariaeucaristicaii.html</v>
      </c>
      <c r="AG166" s="22" t="str" cm="1">
        <f t="array" ref="AG166">_xlfn.LET(
    _xlpm.texto_limpio, _xlfn.REDUCE(
        LOWER(Table134566[[#This Row],[Titulo]]),
        {"á";"é";"í";"ó";"ú";"ñ";",";" "},
        _xlfn.LAMBDA(_xlpm.acum,_xlpm.caracter, SUBSTITUTE(_xlpm.acum, _xlpm.caracter, CHOOSE(MATCH(_xlpm.caracter, {"á";"é";"í";"ó";"ú";"ñ";",";" "}, 0), "a","e","i","o","u","n","","")))
    ),
    _xlfn.CONCAT("/cantos/resucito/", AI166, "/", _xlpm.texto_limpio, ".html")
)</f>
        <v>/cantos/resucito/p/plegariaeucaristicaii.html</v>
      </c>
      <c r="AH166" t="s">
        <v>311</v>
      </c>
      <c r="AI166" t="str">
        <f>LOWER(LEFT(Table134566[[#This Row],[Titulo]],1))</f>
        <v>p</v>
      </c>
      <c r="AJ166" t="str">
        <f>LOWER(LEFT(Table134566[[#This Row],[Categoria]],1))</f>
        <v>l</v>
      </c>
      <c r="AK166" t="str">
        <f>_xlfn.CONCAT(Table134566[[#This Row],[ID]:[c021]])</f>
        <v>{id:164,title: "Plegaria Eucarística II", subtitle: "Modelo II (1987)", category: "LITÚRGICOS", moments: [""], url: "/cantos/resucito/p/plegariaeucaristicaii.html/cantos/resucito/p/plegariaeucaristicaii.html"},</v>
      </c>
      <c r="AL166" t="str">
        <f>UPPER(Table134566[[#This Row],[Titulo]])</f>
        <v>PLEGARIA EUCARÍSTICA II</v>
      </c>
      <c r="AM166" t="str">
        <f>LOWER(SUBSTITUTE(Table134566[[#This Row],[CANTO]], " ", ""))</f>
        <v>plegariaeucarísticaii</v>
      </c>
      <c r="AN166" t="str">
        <f>Table134566[[#This Row],[Subtitle5]]</f>
        <v>Modelo II (1987)</v>
      </c>
      <c r="AP166" t="str">
        <f>Table1[[#Headers],[CANTO]]</f>
        <v>CANTO</v>
      </c>
      <c r="AQ166" t="str">
        <f>Table134566[[#This Row],[CANTO]]</f>
        <v>PLEGARIA EUCARÍSTICA II</v>
      </c>
      <c r="AR166" t="str">
        <f>_xlfn.CONCAT(Table134566[[#This Row],[Category]:[Entrada]])</f>
        <v>category: "LITÚRGICOS", moments: ["</v>
      </c>
    </row>
    <row r="167" spans="1:44" x14ac:dyDescent="0.25">
      <c r="A167" t="str" cm="1">
        <f t="array" ref="A16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B167">
        <v>200</v>
      </c>
      <c r="C167" t="s">
        <v>297</v>
      </c>
      <c r="D167">
        <v>165</v>
      </c>
      <c r="E167" t="s">
        <v>298</v>
      </c>
      <c r="F167" t="s">
        <v>299</v>
      </c>
      <c r="G167" t="s">
        <v>300</v>
      </c>
      <c r="H167" t="s">
        <v>615</v>
      </c>
      <c r="I167" t="s">
        <v>302</v>
      </c>
      <c r="J167" t="s">
        <v>303</v>
      </c>
      <c r="K167" t="s">
        <v>300</v>
      </c>
      <c r="L167" s="9" t="s">
        <v>616</v>
      </c>
      <c r="M167" t="s">
        <v>305</v>
      </c>
      <c r="N167" t="s">
        <v>306</v>
      </c>
      <c r="O167" t="s">
        <v>300</v>
      </c>
      <c r="P167" s="7" t="s">
        <v>1093</v>
      </c>
      <c r="Q167" t="s">
        <v>300</v>
      </c>
      <c r="R167" t="s">
        <v>307</v>
      </c>
      <c r="S167" t="s">
        <v>300</v>
      </c>
      <c r="AE167" t="s">
        <v>310</v>
      </c>
      <c r="AF167" s="22" t="str" cm="1">
        <f t="array" ref="AF167">_xlfn.LET(
    _xlpm.texto_limpio, _xlfn.REDUCE(
        LOWER(Table134566[[#This Row],[Titulo]]),
        {"á";"é";"í";"ó";"ú";"ñ";",";" "},
        _xlfn.LAMBDA(_xlpm.acum,_xlpm.caracter, SUBSTITUTE(_xlpm.acum, _xlpm.caracter, CHOOSE(MATCH(_xlpm.caracter, {"á";"é";"í";"ó";"ú";"ñ";",";" "}, 0), "a","e","i","o","u","n","","")))
    ),
    _xlfn.CONCAT("/cantos/resucito/", AI167, "/", _xlpm.texto_limpio, ".html")
)</f>
        <v>/cantos/resucito/p/plegariaeucaristicaiv.html</v>
      </c>
      <c r="AG167" s="22" t="str" cm="1">
        <f t="array" ref="AG167">_xlfn.LET(
    _xlpm.texto_limpio, _xlfn.REDUCE(
        LOWER(Table134566[[#This Row],[Titulo]]),
        {"á";"é";"í";"ó";"ú";"ñ";",";" "},
        _xlfn.LAMBDA(_xlpm.acum,_xlpm.caracter, SUBSTITUTE(_xlpm.acum, _xlpm.caracter, CHOOSE(MATCH(_xlpm.caracter, {"á";"é";"í";"ó";"ú";"ñ";",";" "}, 0), "a","e","i","o","u","n","","")))
    ),
    _xlfn.CONCAT("/cantos/resucito/", AI167, "/", _xlpm.texto_limpio, ".html")
)</f>
        <v>/cantos/resucito/p/plegariaeucaristicaiv.html</v>
      </c>
      <c r="AH167" t="s">
        <v>311</v>
      </c>
      <c r="AI167" t="str">
        <f>LOWER(LEFT(Table134566[[#This Row],[Titulo]],1))</f>
        <v>p</v>
      </c>
      <c r="AJ167" t="str">
        <f>LOWER(LEFT(Table134566[[#This Row],[Categoria]],1))</f>
        <v>l</v>
      </c>
      <c r="AK167" t="str">
        <f>_xlfn.CONCAT(Table134566[[#This Row],[ID]:[c021]])</f>
        <v>{id:165,title: "Plegaria Eucarística IV ", subtitle: "(1988)", category: "LITÚRGICOS", moments: [""], url: "/cantos/resucito/p/plegariaeucaristicaiv.html/cantos/resucito/p/plegariaeucaristicaiv.html"},</v>
      </c>
      <c r="AL167" t="str">
        <f>UPPER(Table134566[[#This Row],[Titulo]])</f>
        <v xml:space="preserve">PLEGARIA EUCARÍSTICA IV </v>
      </c>
      <c r="AM167" t="str">
        <f>LOWER(SUBSTITUTE(Table134566[[#This Row],[CANTO]], " ", ""))</f>
        <v>plegariaeucarísticaiv</v>
      </c>
      <c r="AN167" t="str">
        <f>Table134566[[#This Row],[Subtitle5]]</f>
        <v>(1988)</v>
      </c>
      <c r="AP167" t="str">
        <f>Table1[[#Headers],[CANTO]]</f>
        <v>CANTO</v>
      </c>
      <c r="AQ167" t="str">
        <f>Table134566[[#This Row],[CANTO]]</f>
        <v xml:space="preserve">PLEGARIA EUCARÍSTICA IV </v>
      </c>
      <c r="AR167" t="str">
        <f>_xlfn.CONCAT(Table134566[[#This Row],[Category]:[Entrada]])</f>
        <v>category: "LITÚRGICOS", moments: ["</v>
      </c>
    </row>
    <row r="168" spans="1:44" x14ac:dyDescent="0.25">
      <c r="A168" t="str" cm="1">
        <f t="array" ref="A16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B168">
        <v>132</v>
      </c>
      <c r="C168" t="s">
        <v>297</v>
      </c>
      <c r="D168">
        <v>166</v>
      </c>
      <c r="E168" t="s">
        <v>298</v>
      </c>
      <c r="F168" t="s">
        <v>299</v>
      </c>
      <c r="G168" t="s">
        <v>300</v>
      </c>
      <c r="H168" t="s">
        <v>617</v>
      </c>
      <c r="I168" t="s">
        <v>302</v>
      </c>
      <c r="J168" t="s">
        <v>303</v>
      </c>
      <c r="K168" t="s">
        <v>300</v>
      </c>
      <c r="L168" s="9" t="s">
        <v>618</v>
      </c>
      <c r="M168" t="s">
        <v>305</v>
      </c>
      <c r="N168" t="s">
        <v>306</v>
      </c>
      <c r="O168" t="s">
        <v>300</v>
      </c>
      <c r="P168" t="s">
        <v>1089</v>
      </c>
      <c r="Q168" t="s">
        <v>300</v>
      </c>
      <c r="R168" t="s">
        <v>307</v>
      </c>
      <c r="S168" t="s">
        <v>300</v>
      </c>
      <c r="AE168" t="s">
        <v>310</v>
      </c>
      <c r="AF168" s="22" t="str" cm="1">
        <f t="array" ref="AF168">_xlfn.LET(
    _xlpm.texto_limpio, _xlfn.REDUCE(
        LOWER(Table134566[[#This Row],[Titulo]]),
        {"á";"é";"í";"ó";"ú";"ñ";",";" "},
        _xlfn.LAMBDA(_xlpm.acum,_xlpm.caracter, SUBSTITUTE(_xlpm.acum, _xlpm.caracter, CHOOSE(MATCH(_xlpm.caracter, {"á";"é";"í";"ó";"ú";"ñ";",";" "}, 0), "a","e","i","o","u","n","","")))
    ),
    _xlfn.CONCAT("/cantos/resucito/", AI168, "/", _xlpm.texto_limpio, ".html")
)</f>
        <v>/cantos/resucito/p/porelamordemisamigos.html</v>
      </c>
      <c r="AG168" s="22" t="str" cm="1">
        <f t="array" ref="AG168">_xlfn.LET(
    _xlpm.texto_limpio, _xlfn.REDUCE(
        LOWER(Table134566[[#This Row],[Titulo]]),
        {"á";"é";"í";"ó";"ú";"ñ";",";" "},
        _xlfn.LAMBDA(_xlpm.acum,_xlpm.caracter, SUBSTITUTE(_xlpm.acum, _xlpm.caracter, CHOOSE(MATCH(_xlpm.caracter, {"á";"é";"í";"ó";"ú";"ñ";",";" "}, 0), "a","e","i","o","u","n","","")))
    ),
    _xlfn.CONCAT("/cantos/resucito/", AI168, "/", _xlpm.texto_limpio, ".html")
)</f>
        <v>/cantos/resucito/p/porelamordemisamigos.html</v>
      </c>
      <c r="AH168" t="s">
        <v>311</v>
      </c>
      <c r="AI168" t="str">
        <f>LOWER(LEFT(Table134566[[#This Row],[Titulo]],1))</f>
        <v>p</v>
      </c>
      <c r="AJ168" t="str">
        <f>LOWER(LEFT(Table134566[[#This Row],[Categoria]],1))</f>
        <v>p</v>
      </c>
      <c r="AK168" t="str">
        <f>_xlfn.CONCAT(Table134566[[#This Row],[ID]:[c021]])</f>
        <v>{id:166,title: "Por el amor de mis amigos", subtitle: "Sal 122 (121) - Melodía hebraica ", category: "PRECATECUMENADO", moments: [""], url: "/cantos/resucito/p/porelamordemisamigos.html/cantos/resucito/p/porelamordemisamigos.html"},</v>
      </c>
      <c r="AL168" t="str">
        <f>UPPER(Table134566[[#This Row],[Titulo]])</f>
        <v>POR EL AMOR DE MIS AMIGOS</v>
      </c>
      <c r="AM168" t="str">
        <f>LOWER(SUBSTITUTE(Table134566[[#This Row],[CANTO]], " ", ""))</f>
        <v>porelamordemisamigos</v>
      </c>
      <c r="AN168" t="str">
        <f>Table134566[[#This Row],[Subtitle5]]</f>
        <v xml:space="preserve">Sal 122 (121) - Melodía hebraica </v>
      </c>
      <c r="AP168" t="str">
        <f>Table1[[#Headers],[CANTO]]</f>
        <v>CANTO</v>
      </c>
      <c r="AQ168" t="str">
        <f>Table134566[[#This Row],[CANTO]]</f>
        <v>POR EL AMOR DE MIS AMIGOS</v>
      </c>
      <c r="AR168" t="str">
        <f>_xlfn.CONCAT(Table134566[[#This Row],[Category]:[Entrada]])</f>
        <v>category: "PRECATECUMENADO", moments: ["</v>
      </c>
    </row>
    <row r="169" spans="1:44" x14ac:dyDescent="0.25">
      <c r="A169" t="str" cm="1">
        <f t="array" ref="A16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B169">
        <v>133</v>
      </c>
      <c r="C169" t="s">
        <v>297</v>
      </c>
      <c r="D169">
        <v>167</v>
      </c>
      <c r="E169" t="s">
        <v>298</v>
      </c>
      <c r="F169" t="s">
        <v>299</v>
      </c>
      <c r="G169" t="s">
        <v>300</v>
      </c>
      <c r="H169" t="s">
        <v>619</v>
      </c>
      <c r="I169" t="s">
        <v>302</v>
      </c>
      <c r="J169" t="s">
        <v>303</v>
      </c>
      <c r="K169" t="s">
        <v>300</v>
      </c>
      <c r="L169" t="s">
        <v>620</v>
      </c>
      <c r="M169" t="s">
        <v>305</v>
      </c>
      <c r="N169" t="s">
        <v>306</v>
      </c>
      <c r="O169" t="s">
        <v>300</v>
      </c>
      <c r="P169" t="s">
        <v>1089</v>
      </c>
      <c r="Q169" t="s">
        <v>300</v>
      </c>
      <c r="R169" t="s">
        <v>307</v>
      </c>
      <c r="S169" t="s">
        <v>300</v>
      </c>
      <c r="AE169" t="s">
        <v>310</v>
      </c>
      <c r="AF169" s="22" t="str" cm="1">
        <f t="array" ref="AF169">_xlfn.LET(
    _xlpm.texto_limpio, _xlfn.REDUCE(
        LOWER(Table134566[[#This Row],[Titulo]]),
        {"á";"é";"í";"ó";"ú";"ñ";",";" "},
        _xlfn.LAMBDA(_xlpm.acum,_xlpm.caracter, SUBSTITUTE(_xlpm.acum, _xlpm.caracter, CHOOSE(MATCH(_xlpm.caracter, {"á";"é";"í";"ó";"ú";"ñ";",";" "}, 0), "a","e","i","o","u","n","","")))
    ),
    _xlfn.CONCAT("/cantos/resucito/", AI169, "/", _xlpm.texto_limpio, ".html")
)</f>
        <v>/cantos/resucito/p/porqueestanocheesdiferente.html</v>
      </c>
      <c r="AG169" s="22" t="str" cm="1">
        <f t="array" ref="AG169">_xlfn.LET(
    _xlpm.texto_limpio, _xlfn.REDUCE(
        LOWER(Table134566[[#This Row],[Titulo]]),
        {"á";"é";"í";"ó";"ú";"ñ";",";" "},
        _xlfn.LAMBDA(_xlpm.acum,_xlpm.caracter, SUBSTITUTE(_xlpm.acum, _xlpm.caracter, CHOOSE(MATCH(_xlpm.caracter, {"á";"é";"í";"ó";"ú";"ñ";",";" "}, 0), "a","e","i","o","u","n","","")))
    ),
    _xlfn.CONCAT("/cantos/resucito/", AI169, "/", _xlpm.texto_limpio, ".html")
)</f>
        <v>/cantos/resucito/p/porqueestanocheesdiferente.html</v>
      </c>
      <c r="AH169" t="s">
        <v>311</v>
      </c>
      <c r="AI169" t="str">
        <f>LOWER(LEFT(Table134566[[#This Row],[Titulo]],1))</f>
        <v>p</v>
      </c>
      <c r="AJ169" t="str">
        <f>LOWER(LEFT(Table134566[[#This Row],[Categoria]],1))</f>
        <v>p</v>
      </c>
      <c r="AK169" t="str">
        <f>_xlfn.CONCAT(Table134566[[#This Row],[ID]:[c021]])</f>
        <v>{id:167,title: "Por qué esta noche es diferente", subtitle: "Haggadá de Pesaj - Melodía hebraica", category: "PRECATECUMENADO", moments: [""], url: "/cantos/resucito/p/porqueestanocheesdiferente.html/cantos/resucito/p/porqueestanocheesdiferente.html"},</v>
      </c>
      <c r="AL169" t="str">
        <f>UPPER(Table134566[[#This Row],[Titulo]])</f>
        <v>POR QUÉ ESTA NOCHE ES DIFERENTE</v>
      </c>
      <c r="AM169" t="str">
        <f>LOWER(SUBSTITUTE(Table134566[[#This Row],[CANTO]], " ", ""))</f>
        <v>porquéestanocheesdiferente</v>
      </c>
      <c r="AN169" t="str">
        <f>Table134566[[#This Row],[Subtitle5]]</f>
        <v>Haggadá de Pesaj - Melodía hebraica</v>
      </c>
      <c r="AP169" t="str">
        <f>Table1[[#Headers],[CANTO]]</f>
        <v>CANTO</v>
      </c>
      <c r="AQ169" t="str">
        <f>Table134566[[#This Row],[CANTO]]</f>
        <v>POR QUÉ ESTA NOCHE ES DIFERENTE</v>
      </c>
      <c r="AR169" t="str">
        <f>_xlfn.CONCAT(Table134566[[#This Row],[Category]:[Entrada]])</f>
        <v>category: "PRECATECUMENADO", moments: ["</v>
      </c>
    </row>
    <row r="170" spans="1:44" x14ac:dyDescent="0.25">
      <c r="A170" t="str" cm="1">
        <f t="array" ref="A17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B170">
        <v>134</v>
      </c>
      <c r="C170" t="s">
        <v>297</v>
      </c>
      <c r="D170">
        <v>168</v>
      </c>
      <c r="E170" t="s">
        <v>298</v>
      </c>
      <c r="F170" t="s">
        <v>299</v>
      </c>
      <c r="G170" t="s">
        <v>300</v>
      </c>
      <c r="H170" t="s">
        <v>621</v>
      </c>
      <c r="I170" t="s">
        <v>302</v>
      </c>
      <c r="J170" t="s">
        <v>303</v>
      </c>
      <c r="K170" t="s">
        <v>300</v>
      </c>
      <c r="L170" s="9" t="s">
        <v>622</v>
      </c>
      <c r="M170" t="s">
        <v>305</v>
      </c>
      <c r="N170" t="s">
        <v>306</v>
      </c>
      <c r="O170" t="s">
        <v>300</v>
      </c>
      <c r="P170" t="s">
        <v>1089</v>
      </c>
      <c r="Q170" t="s">
        <v>300</v>
      </c>
      <c r="R170" t="s">
        <v>307</v>
      </c>
      <c r="S170" t="s">
        <v>300</v>
      </c>
      <c r="AE170" t="s">
        <v>310</v>
      </c>
      <c r="AF170" s="22" t="str" cm="1">
        <f t="array" ref="AF170">_xlfn.LET(
    _xlpm.texto_limpio, _xlfn.REDUCE(
        LOWER(Table134566[[#This Row],[Titulo]]),
        {"á";"é";"í";"ó";"ú";"ñ";",";" "},
        _xlfn.LAMBDA(_xlpm.acum,_xlpm.caracter, SUBSTITUTE(_xlpm.acum, _xlpm.caracter, CHOOSE(MATCH(_xlpm.caracter, {"á";"é";"í";"ó";"ú";"ñ";",";" "}, 0), "a","e","i","o","u","n","","")))
    ),
    _xlfn.CONCAT("/cantos/resucito/", AI170, "/", _xlpm.texto_limpio, ".html")
)</f>
        <v>/cantos/resucito/p/porquelasgentesconjuran.html</v>
      </c>
      <c r="AG170" s="22" t="str" cm="1">
        <f t="array" ref="AG170">_xlfn.LET(
    _xlpm.texto_limpio, _xlfn.REDUCE(
        LOWER(Table134566[[#This Row],[Titulo]]),
        {"á";"é";"í";"ó";"ú";"ñ";",";" "},
        _xlfn.LAMBDA(_xlpm.acum,_xlpm.caracter, SUBSTITUTE(_xlpm.acum, _xlpm.caracter, CHOOSE(MATCH(_xlpm.caracter, {"á";"é";"í";"ó";"ú";"ñ";",";" "}, 0), "a","e","i","o","u","n","","")))
    ),
    _xlfn.CONCAT("/cantos/resucito/", AI170, "/", _xlpm.texto_limpio, ".html")
)</f>
        <v>/cantos/resucito/p/porquelasgentesconjuran.html</v>
      </c>
      <c r="AH170" t="s">
        <v>311</v>
      </c>
      <c r="AI170" t="str">
        <f>LOWER(LEFT(Table134566[[#This Row],[Titulo]],1))</f>
        <v>p</v>
      </c>
      <c r="AJ170" t="str">
        <f>LOWER(LEFT(Table134566[[#This Row],[Categoria]],1))</f>
        <v>p</v>
      </c>
      <c r="AK170" t="str">
        <f>_xlfn.CONCAT(Table134566[[#This Row],[ID]:[c021]])</f>
        <v>{id:168,title: "Por qué las gentes conjuran", subtitle: "Salmo 2", category: "PRECATECUMENADO", moments: [""], url: "/cantos/resucito/p/porquelasgentesconjuran.html/cantos/resucito/p/porquelasgentesconjuran.html"},</v>
      </c>
      <c r="AL170" t="str">
        <f>UPPER(Table134566[[#This Row],[Titulo]])</f>
        <v>POR QUÉ LAS GENTES CONJURAN</v>
      </c>
      <c r="AM170" t="str">
        <f>LOWER(SUBSTITUTE(Table134566[[#This Row],[CANTO]], " ", ""))</f>
        <v>porquélasgentesconjuran</v>
      </c>
      <c r="AN170" t="str">
        <f>Table134566[[#This Row],[Subtitle5]]</f>
        <v>Salmo 2</v>
      </c>
      <c r="AP170" t="str">
        <f>Table1[[#Headers],[CANTO]]</f>
        <v>CANTO</v>
      </c>
      <c r="AQ170" t="str">
        <f>Table134566[[#This Row],[CANTO]]</f>
        <v>POR QUÉ LAS GENTES CONJURAN</v>
      </c>
      <c r="AR170" t="str">
        <f>_xlfn.CONCAT(Table134566[[#This Row],[Category]:[Entrada]])</f>
        <v>category: "PRECATECUMENADO", moments: ["</v>
      </c>
    </row>
    <row r="171" spans="1:44" x14ac:dyDescent="0.25">
      <c r="A171" t="str" cm="1">
        <f t="array" ref="A17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B171">
        <v>135</v>
      </c>
      <c r="C171" t="s">
        <v>297</v>
      </c>
      <c r="D171">
        <v>169</v>
      </c>
      <c r="E171" t="s">
        <v>298</v>
      </c>
      <c r="F171" t="s">
        <v>299</v>
      </c>
      <c r="G171" t="s">
        <v>300</v>
      </c>
      <c r="H171" t="s">
        <v>623</v>
      </c>
      <c r="I171" t="s">
        <v>302</v>
      </c>
      <c r="J171" t="s">
        <v>303</v>
      </c>
      <c r="K171" t="s">
        <v>300</v>
      </c>
      <c r="L171" t="s">
        <v>624</v>
      </c>
      <c r="M171" t="s">
        <v>305</v>
      </c>
      <c r="N171" t="s">
        <v>306</v>
      </c>
      <c r="O171" t="s">
        <v>300</v>
      </c>
      <c r="P171" t="s">
        <v>1089</v>
      </c>
      <c r="Q171" t="s">
        <v>300</v>
      </c>
      <c r="R171" t="s">
        <v>307</v>
      </c>
      <c r="S171" t="s">
        <v>300</v>
      </c>
      <c r="AE171" t="s">
        <v>310</v>
      </c>
      <c r="AF171" s="22" t="str" cm="1">
        <f t="array" ref="AF171">_xlfn.LET(
    _xlpm.texto_limpio, _xlfn.REDUCE(
        LOWER(Table134566[[#This Row],[Titulo]]),
        {"á";"é";"í";"ó";"ú";"ñ";",";" "},
        _xlfn.LAMBDA(_xlpm.acum,_xlpm.caracter, SUBSTITUTE(_xlpm.acum, _xlpm.caracter, CHOOSE(MATCH(_xlpm.caracter, {"á";"é";"í";"ó";"ú";"ñ";",";" "}, 0), "a","e","i","o","u","n","","")))
    ),
    _xlfn.CONCAT("/cantos/resucito/", AI171, "/", _xlpm.texto_limpio, ".html")
)</f>
        <v>/cantos/resucito/p/porquemiyugoessuave.html</v>
      </c>
      <c r="AG171" s="22" t="str" cm="1">
        <f t="array" ref="AG171">_xlfn.LET(
    _xlpm.texto_limpio, _xlfn.REDUCE(
        LOWER(Table134566[[#This Row],[Titulo]]),
        {"á";"é";"í";"ó";"ú";"ñ";",";" "},
        _xlfn.LAMBDA(_xlpm.acum,_xlpm.caracter, SUBSTITUTE(_xlpm.acum, _xlpm.caracter, CHOOSE(MATCH(_xlpm.caracter, {"á";"é";"í";"ó";"ú";"ñ";",";" "}, 0), "a","e","i","o","u","n","","")))
    ),
    _xlfn.CONCAT("/cantos/resucito/", AI171, "/", _xlpm.texto_limpio, ".html")
)</f>
        <v>/cantos/resucito/p/porquemiyugoessuave.html</v>
      </c>
      <c r="AH171" t="s">
        <v>311</v>
      </c>
      <c r="AI171" t="str">
        <f>LOWER(LEFT(Table134566[[#This Row],[Titulo]],1))</f>
        <v>p</v>
      </c>
      <c r="AJ171" t="str">
        <f>LOWER(LEFT(Table134566[[#This Row],[Categoria]],1))</f>
        <v>p</v>
      </c>
      <c r="AK171" t="str">
        <f>_xlfn.CONCAT(Table134566[[#This Row],[ID]:[c021]])</f>
        <v>{id:169,title: "Porque mi yugo es suave", subtitle: "Mateo 11,28ss", category: "PRECATECUMENADO", moments: [""], url: "/cantos/resucito/p/porquemiyugoessuave.html/cantos/resucito/p/porquemiyugoessuave.html"},</v>
      </c>
      <c r="AL171" t="str">
        <f>UPPER(Table134566[[#This Row],[Titulo]])</f>
        <v>PORQUE MI YUGO ES SUAVE</v>
      </c>
      <c r="AM171" t="str">
        <f>LOWER(SUBSTITUTE(Table134566[[#This Row],[CANTO]], " ", ""))</f>
        <v>porquemiyugoessuave</v>
      </c>
      <c r="AN171" t="str">
        <f>Table134566[[#This Row],[Subtitle5]]</f>
        <v>Mateo 11,28ss</v>
      </c>
      <c r="AP171" t="str">
        <f>Table1[[#Headers],[CANTO]]</f>
        <v>CANTO</v>
      </c>
      <c r="AQ171" t="str">
        <f>Table134566[[#This Row],[CANTO]]</f>
        <v>PORQUE MI YUGO ES SUAVE</v>
      </c>
      <c r="AR171" t="str">
        <f>_xlfn.CONCAT(Table134566[[#This Row],[Category]:[Entrada]])</f>
        <v>category: "PRECATECUMENADO", moments: ["</v>
      </c>
    </row>
    <row r="172" spans="1:44" x14ac:dyDescent="0.25">
      <c r="A172" t="str" cm="1">
        <f t="array" ref="A17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B172">
        <v>204</v>
      </c>
      <c r="C172" t="s">
        <v>297</v>
      </c>
      <c r="D172">
        <v>170</v>
      </c>
      <c r="E172" t="s">
        <v>298</v>
      </c>
      <c r="F172" t="s">
        <v>299</v>
      </c>
      <c r="G172" t="s">
        <v>300</v>
      </c>
      <c r="H172" t="s">
        <v>625</v>
      </c>
      <c r="I172" t="s">
        <v>302</v>
      </c>
      <c r="J172" t="s">
        <v>303</v>
      </c>
      <c r="K172" t="s">
        <v>300</v>
      </c>
      <c r="L172" t="s">
        <v>626</v>
      </c>
      <c r="M172" t="s">
        <v>305</v>
      </c>
      <c r="N172" t="s">
        <v>306</v>
      </c>
      <c r="O172" t="s">
        <v>300</v>
      </c>
      <c r="P172" s="7" t="s">
        <v>1093</v>
      </c>
      <c r="Q172" t="s">
        <v>300</v>
      </c>
      <c r="R172" t="s">
        <v>307</v>
      </c>
      <c r="S172" t="s">
        <v>300</v>
      </c>
      <c r="T172" t="s">
        <v>351</v>
      </c>
      <c r="U172" t="s">
        <v>308</v>
      </c>
      <c r="V172" t="s">
        <v>321</v>
      </c>
      <c r="AE172" t="s">
        <v>310</v>
      </c>
      <c r="AF172" s="22" t="str" cm="1">
        <f t="array" ref="AF172">_xlfn.LET(
    _xlpm.texto_limpio, _xlfn.REDUCE(
        LOWER(Table134566[[#This Row],[Titulo]]),
        {"á";"é";"í";"ó";"ú";"ñ";",";" "},
        _xlfn.LAMBDA(_xlpm.acum,_xlpm.caracter, SUBSTITUTE(_xlpm.acum, _xlpm.caracter, CHOOSE(MATCH(_xlpm.caracter, {"á";"é";"í";"ó";"ú";"ñ";",";" "}, 0), "a","e","i","o","u","n","","")))
    ),
    _xlfn.CONCAT("/cantos/resucito/", AI172, "/", _xlpm.texto_limpio, ".html")
)</f>
        <v>/cantos/resucito/p/prefacioparaadvientoynavidad.html</v>
      </c>
      <c r="AG172" s="22" t="str" cm="1">
        <f t="array" ref="AG172">_xlfn.LET(
    _xlpm.texto_limpio, _xlfn.REDUCE(
        LOWER(Table134566[[#This Row],[Titulo]]),
        {"á";"é";"í";"ó";"ú";"ñ";",";" "},
        _xlfn.LAMBDA(_xlpm.acum,_xlpm.caracter, SUBSTITUTE(_xlpm.acum, _xlpm.caracter, CHOOSE(MATCH(_xlpm.caracter, {"á";"é";"í";"ó";"ú";"ñ";",";" "}, 0), "a","e","i","o","u","n","","")))
    ),
    _xlfn.CONCAT("/cantos/resucito/", AI172, "/", _xlpm.texto_limpio, ".html")
)</f>
        <v>/cantos/resucito/p/prefacioparaadvientoynavidad.html</v>
      </c>
      <c r="AH172" t="s">
        <v>311</v>
      </c>
      <c r="AI172" t="str">
        <f>LOWER(LEFT(Table134566[[#This Row],[Titulo]],1))</f>
        <v>p</v>
      </c>
      <c r="AJ172" t="str">
        <f>LOWER(LEFT(Table134566[[#This Row],[Categoria]],1))</f>
        <v>l</v>
      </c>
      <c r="AK172" t="str">
        <f>_xlfn.CONCAT(Table134566[[#This Row],[ID]:[c021]])</f>
        <v>{id:170,title: "Prefacio para Adviento y Navidad", subtitle: "Prefacio IV de Adviento*", category: "LITÚRGICOS", moments: ["Paz", "Antiguo Testamento"], url: "/cantos/resucito/p/prefacioparaadvientoynavidad.html/cantos/resucito/p/prefacioparaadvientoynavidad.html"},</v>
      </c>
      <c r="AL172" t="str">
        <f>UPPER(Table134566[[#This Row],[Titulo]])</f>
        <v>PREFACIO PARA ADVIENTO Y NAVIDAD</v>
      </c>
      <c r="AM172" t="str">
        <f>LOWER(SUBSTITUTE(Table134566[[#This Row],[CANTO]], " ", ""))</f>
        <v>prefacioparaadvientoynavidad</v>
      </c>
      <c r="AN172" t="str">
        <f>Table134566[[#This Row],[Subtitle5]]</f>
        <v>Prefacio IV de Adviento*</v>
      </c>
      <c r="AP172" t="str">
        <f>Table1[[#Headers],[CANTO]]</f>
        <v>CANTO</v>
      </c>
      <c r="AQ172" t="str">
        <f>Table134566[[#This Row],[CANTO]]</f>
        <v>PREFACIO PARA ADVIENTO Y NAVIDAD</v>
      </c>
      <c r="AR172" t="str">
        <f>_xlfn.CONCAT(Table134566[[#This Row],[Category]:[Entrada]])</f>
        <v>category: "LITÚRGICOS", moments: ["Paz", "Antiguo Testamento</v>
      </c>
    </row>
    <row r="173" spans="1:44" x14ac:dyDescent="0.25">
      <c r="A173" t="str" cm="1">
        <f t="array" ref="A17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B173">
        <v>205</v>
      </c>
      <c r="C173" t="s">
        <v>297</v>
      </c>
      <c r="D173">
        <v>171</v>
      </c>
      <c r="E173" t="s">
        <v>298</v>
      </c>
      <c r="F173" t="s">
        <v>299</v>
      </c>
      <c r="G173" t="s">
        <v>300</v>
      </c>
      <c r="H173" t="s">
        <v>627</v>
      </c>
      <c r="I173" t="s">
        <v>302</v>
      </c>
      <c r="J173" t="s">
        <v>303</v>
      </c>
      <c r="K173" t="s">
        <v>300</v>
      </c>
      <c r="L173" t="s">
        <v>628</v>
      </c>
      <c r="M173" t="s">
        <v>305</v>
      </c>
      <c r="N173" t="s">
        <v>306</v>
      </c>
      <c r="O173" t="s">
        <v>300</v>
      </c>
      <c r="P173" s="7" t="s">
        <v>1093</v>
      </c>
      <c r="Q173" t="s">
        <v>300</v>
      </c>
      <c r="R173" t="s">
        <v>307</v>
      </c>
      <c r="S173" t="s">
        <v>300</v>
      </c>
      <c r="T173" t="s">
        <v>282</v>
      </c>
      <c r="U173" t="s">
        <v>308</v>
      </c>
      <c r="V173" t="s">
        <v>288</v>
      </c>
      <c r="W173" t="s">
        <v>308</v>
      </c>
      <c r="X173" t="s">
        <v>351</v>
      </c>
      <c r="AE173" t="s">
        <v>310</v>
      </c>
      <c r="AF173" s="22" t="str" cm="1">
        <f t="array" ref="AF173">_xlfn.LET(
    _xlpm.texto_limpio, _xlfn.REDUCE(
        LOWER(Table134566[[#This Row],[Titulo]]),
        {"á";"é";"í";"ó";"ú";"ñ";",";" "},
        _xlfn.LAMBDA(_xlpm.acum,_xlpm.caracter, SUBSTITUTE(_xlpm.acum, _xlpm.caracter, CHOOSE(MATCH(_xlpm.caracter, {"á";"é";"í";"ó";"ú";"ñ";",";" "}, 0), "a","e","i","o","u","n","","")))
    ),
    _xlfn.CONCAT("/cantos/resucito/", AI173, "/", _xlpm.texto_limpio, ".html")
)</f>
        <v>/cantos/resucito/p/prefacioparaeltiempopascual.html</v>
      </c>
      <c r="AG173" s="22" t="str" cm="1">
        <f t="array" ref="AG173">_xlfn.LET(
    _xlpm.texto_limpio, _xlfn.REDUCE(
        LOWER(Table134566[[#This Row],[Titulo]]),
        {"á";"é";"í";"ó";"ú";"ñ";",";" "},
        _xlfn.LAMBDA(_xlpm.acum,_xlpm.caracter, SUBSTITUTE(_xlpm.acum, _xlpm.caracter, CHOOSE(MATCH(_xlpm.caracter, {"á";"é";"í";"ó";"ú";"ñ";",";" "}, 0), "a","e","i","o","u","n","","")))
    ),
    _xlfn.CONCAT("/cantos/resucito/", AI173, "/", _xlpm.texto_limpio, ".html")
)</f>
        <v>/cantos/resucito/p/prefacioparaeltiempopascual.html</v>
      </c>
      <c r="AH173" t="s">
        <v>311</v>
      </c>
      <c r="AI173" t="str">
        <f>LOWER(LEFT(Table134566[[#This Row],[Titulo]],1))</f>
        <v>p</v>
      </c>
      <c r="AJ173" t="str">
        <f>LOWER(LEFT(Table134566[[#This Row],[Categoria]],1))</f>
        <v>l</v>
      </c>
      <c r="AK173" t="str">
        <f>_xlfn.CONCAT(Table134566[[#This Row],[ID]:[c021]])</f>
        <v>{id:171,title: "Prefacio para el tiempo Pascual", subtitle: "Prefacio I de Pascua*", category: "LITÚRGICOS", moments: ["Pascua", "Niños", "Paz"], url: "/cantos/resucito/p/prefacioparaeltiempopascual.html/cantos/resucito/p/prefacioparaeltiempopascual.html"},</v>
      </c>
      <c r="AL173" t="str">
        <f>UPPER(Table134566[[#This Row],[Titulo]])</f>
        <v>PREFACIO PARA EL TIEMPO PASCUAL</v>
      </c>
      <c r="AM173" t="str">
        <f>LOWER(SUBSTITUTE(Table134566[[#This Row],[CANTO]], " ", ""))</f>
        <v>prefacioparaeltiempopascual</v>
      </c>
      <c r="AN173" t="str">
        <f>Table134566[[#This Row],[Subtitle5]]</f>
        <v>Prefacio I de Pascua*</v>
      </c>
      <c r="AP173" t="str">
        <f>Table1[[#Headers],[CANTO]]</f>
        <v>CANTO</v>
      </c>
      <c r="AQ173" t="str">
        <f>Table134566[[#This Row],[CANTO]]</f>
        <v>PREFACIO PARA EL TIEMPO PASCUAL</v>
      </c>
      <c r="AR173" t="str">
        <f>_xlfn.CONCAT(Table134566[[#This Row],[Category]:[Entrada]])</f>
        <v>category: "LITÚRGICOS", moments: ["Pascua", "Niños", "Paz</v>
      </c>
    </row>
    <row r="174" spans="1:44" x14ac:dyDescent="0.25">
      <c r="A174" t="str" cm="1">
        <f t="array" ref="A17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pregonpascual</v>
      </c>
      <c r="B174">
        <v>206</v>
      </c>
      <c r="C174" t="s">
        <v>297</v>
      </c>
      <c r="D174">
        <v>172</v>
      </c>
      <c r="E174" t="s">
        <v>298</v>
      </c>
      <c r="F174" t="s">
        <v>299</v>
      </c>
      <c r="G174" t="s">
        <v>300</v>
      </c>
      <c r="H174" t="s">
        <v>629</v>
      </c>
      <c r="I174" t="s">
        <v>302</v>
      </c>
      <c r="J174" t="s">
        <v>303</v>
      </c>
      <c r="K174" t="s">
        <v>300</v>
      </c>
      <c r="L174" t="s">
        <v>630</v>
      </c>
      <c r="M174" t="s">
        <v>305</v>
      </c>
      <c r="N174" t="s">
        <v>306</v>
      </c>
      <c r="O174" t="s">
        <v>300</v>
      </c>
      <c r="P174" s="7" t="s">
        <v>1093</v>
      </c>
      <c r="Q174" t="s">
        <v>300</v>
      </c>
      <c r="R174" t="s">
        <v>307</v>
      </c>
      <c r="S174" t="s">
        <v>300</v>
      </c>
      <c r="T174" t="s">
        <v>320</v>
      </c>
      <c r="U174" t="s">
        <v>308</v>
      </c>
      <c r="V174" t="s">
        <v>309</v>
      </c>
      <c r="W174" t="s">
        <v>308</v>
      </c>
      <c r="X174" t="s">
        <v>321</v>
      </c>
      <c r="AE174" t="s">
        <v>310</v>
      </c>
      <c r="AF174" s="22" t="str" cm="1">
        <f t="array" ref="AF174">_xlfn.LET(
    _xlpm.texto_limpio, _xlfn.REDUCE(
        LOWER(Table134566[[#This Row],[Titulo]]),
        {"á";"é";"í";"ó";"ú";"ñ";",";" "},
        _xlfn.LAMBDA(_xlpm.acum,_xlpm.caracter, SUBSTITUTE(_xlpm.acum, _xlpm.caracter, CHOOSE(MATCH(_xlpm.caracter, {"á";"é";"í";"ó";"ú";"ñ";",";" "}, 0), "a","e","i","o","u","n","","")))
    ),
    _xlfn.CONCAT("/cantos/resucito/", AI174, "/", _xlpm.texto_limpio, ".html")
)</f>
        <v>/cantos/resucito/p/pregonpascual.html</v>
      </c>
      <c r="AG174" s="22" t="str" cm="1">
        <f t="array" ref="AG174">_xlfn.LET(
    _xlpm.texto_limpio, _xlfn.REDUCE(
        LOWER(Table134566[[#This Row],[Titulo]]),
        {"á";"é";"í";"ó";"ú";"ñ";",";" "},
        _xlfn.LAMBDA(_xlpm.acum,_xlpm.caracter, SUBSTITUTE(_xlpm.acum, _xlpm.caracter, CHOOSE(MATCH(_xlpm.caracter, {"á";"é";"í";"ó";"ú";"ñ";",";" "}, 0), "a","e","i","o","u","n","","")))
    ),
    _xlfn.CONCAT("/cantos/resucito/", AI174, "/", _xlpm.texto_limpio, ".html")
)</f>
        <v>/cantos/resucito/p/pregonpascual.html</v>
      </c>
      <c r="AH174" t="s">
        <v>311</v>
      </c>
      <c r="AI174" t="str">
        <f>LOWER(LEFT(Table134566[[#This Row],[Titulo]],1))</f>
        <v>p</v>
      </c>
      <c r="AJ174" t="str">
        <f>LOWER(LEFT(Table134566[[#This Row],[Categoria]],1))</f>
        <v>l</v>
      </c>
      <c r="AK174" t="str">
        <f>_xlfn.CONCAT(Table134566[[#This Row],[ID]:[c021]])</f>
        <v>{id:172,title: "Pregón Pascual", subtitle: "«Exsultet»", category: "LITÚRGICOS", moments: ["Cuaresma", "Laudes/Visperas", "Antiguo Testamento"], url: "/cantos/resucito/p/pregonpascual.html/cantos/resucito/p/pregonpascual.html"},</v>
      </c>
      <c r="AL174" t="str">
        <f>UPPER(Table134566[[#This Row],[Titulo]])</f>
        <v>PREGÓN PASCUAL</v>
      </c>
      <c r="AM174" t="str">
        <f>LOWER(SUBSTITUTE(Table134566[[#This Row],[CANTO]], " ", ""))</f>
        <v>pregónpascual</v>
      </c>
      <c r="AN174" t="str">
        <f>Table134566[[#This Row],[Subtitle5]]</f>
        <v>«Exsultet»</v>
      </c>
      <c r="AP174" t="str">
        <f>Table1[[#Headers],[CANTO]]</f>
        <v>CANTO</v>
      </c>
      <c r="AQ174" t="str">
        <f>Table134566[[#This Row],[CANTO]]</f>
        <v>PREGÓN PASCUAL</v>
      </c>
      <c r="AR174" t="str">
        <f>_xlfn.CONCAT(Table134566[[#This Row],[Category]:[Entrada]])</f>
        <v>category: "LITÚRGICOS", moments: ["Cuaresma", "Laudes/Visperas", "Antiguo Testamento</v>
      </c>
    </row>
    <row r="175" spans="1:44" x14ac:dyDescent="0.25">
      <c r="A175" t="str" cm="1">
        <f t="array" ref="A17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B175">
        <v>136</v>
      </c>
      <c r="C175" t="s">
        <v>297</v>
      </c>
      <c r="D175">
        <v>174</v>
      </c>
      <c r="E175" t="s">
        <v>298</v>
      </c>
      <c r="F175" t="s">
        <v>299</v>
      </c>
      <c r="G175" t="s">
        <v>300</v>
      </c>
      <c r="H175" t="s">
        <v>631</v>
      </c>
      <c r="I175" t="s">
        <v>302</v>
      </c>
      <c r="J175" t="s">
        <v>303</v>
      </c>
      <c r="K175" t="s">
        <v>300</v>
      </c>
      <c r="L175" t="s">
        <v>632</v>
      </c>
      <c r="M175" t="s">
        <v>305</v>
      </c>
      <c r="N175" t="s">
        <v>306</v>
      </c>
      <c r="O175" t="s">
        <v>300</v>
      </c>
      <c r="P175" t="s">
        <v>1089</v>
      </c>
      <c r="Q175" t="s">
        <v>300</v>
      </c>
      <c r="R175" t="s">
        <v>307</v>
      </c>
      <c r="S175" t="s">
        <v>300</v>
      </c>
      <c r="T175" t="s">
        <v>320</v>
      </c>
      <c r="U175" t="s">
        <v>308</v>
      </c>
      <c r="V175" t="s">
        <v>309</v>
      </c>
      <c r="W175" t="s">
        <v>308</v>
      </c>
      <c r="X175" t="s">
        <v>315</v>
      </c>
      <c r="AE175" t="s">
        <v>310</v>
      </c>
      <c r="AF175" s="22" t="str" cm="1">
        <f t="array" ref="AF175">_xlfn.LET(
    _xlpm.texto_limpio, _xlfn.REDUCE(
        LOWER(Table134566[[#This Row],[Titulo]]),
        {"á";"é";"í";"ó";"ú";"ñ";",";" "},
        _xlfn.LAMBDA(_xlpm.acum,_xlpm.caracter, SUBSTITUTE(_xlpm.acum, _xlpm.caracter, CHOOSE(MATCH(_xlpm.caracter, {"á";"é";"í";"ó";"ú";"ñ";",";" "}, 0), "a","e","i","o","u","n","","")))
    ),
    _xlfn.CONCAT("/cantos/resucito/", AI175, "/", _xlpm.texto_limpio, ".html")
)</f>
        <v>/cantos/resucito/q/queamablessontusmoradas.html</v>
      </c>
      <c r="AG175" s="22" t="str" cm="1">
        <f t="array" ref="AG175">_xlfn.LET(
    _xlpm.texto_limpio, _xlfn.REDUCE(
        LOWER(Table134566[[#This Row],[Titulo]]),
        {"á";"é";"í";"ó";"ú";"ñ";",";" "},
        _xlfn.LAMBDA(_xlpm.acum,_xlpm.caracter, SUBSTITUTE(_xlpm.acum, _xlpm.caracter, CHOOSE(MATCH(_xlpm.caracter, {"á";"é";"í";"ó";"ú";"ñ";",";" "}, 0), "a","e","i","o","u","n","","")))
    ),
    _xlfn.CONCAT("/cantos/resucito/", AI175, "/", _xlpm.texto_limpio, ".html")
)</f>
        <v>/cantos/resucito/q/queamablessontusmoradas.html</v>
      </c>
      <c r="AH175" t="s">
        <v>311</v>
      </c>
      <c r="AI175" t="str">
        <f>LOWER(LEFT(Table134566[[#This Row],[Titulo]],1))</f>
        <v>q</v>
      </c>
      <c r="AJ175" t="str">
        <f>LOWER(LEFT(Table134566[[#This Row],[Categoria]],1))</f>
        <v>p</v>
      </c>
      <c r="AK175" t="str">
        <f>_xlfn.CONCAT(Table134566[[#This Row],[ID]:[c021]])</f>
        <v>{id:174,title: "Qué amables son tus moradas", subtitle: "Sal 84 (83)", category: "PRECATECUMENADO", moments: ["Cuaresma", "Laudes/Visperas", "Nuevo Testamento"], url: "/cantos/resucito/q/queamablessontusmoradas.html/cantos/resucito/q/queamablessontusmoradas.html"},</v>
      </c>
      <c r="AL175" t="str">
        <f>UPPER(Table134566[[#This Row],[Titulo]])</f>
        <v>QUÉ AMABLES SON TUS MORADAS</v>
      </c>
      <c r="AM175" t="str">
        <f>LOWER(SUBSTITUTE(Table134566[[#This Row],[CANTO]], " ", ""))</f>
        <v>quéamablessontusmoradas</v>
      </c>
      <c r="AN175" t="str">
        <f>Table134566[[#This Row],[Subtitle5]]</f>
        <v>Sal 84 (83)</v>
      </c>
      <c r="AP175" t="str">
        <f>Table1[[#Headers],[CANTO]]</f>
        <v>CANTO</v>
      </c>
      <c r="AQ175" t="str">
        <f>Table134566[[#This Row],[CANTO]]</f>
        <v>QUÉ AMABLES SON TUS MORADAS</v>
      </c>
      <c r="AR175" t="str">
        <f>_xlfn.CONCAT(Table134566[[#This Row],[Category]:[Entrada]])</f>
        <v>category: "PRECATECUMENADO", moments: ["Cuaresma", "Laudes/Visperas", "Nuevo Testamento</v>
      </c>
    </row>
    <row r="176" spans="1:44" x14ac:dyDescent="0.25">
      <c r="A176" t="str" cm="1">
        <f t="array" ref="A17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B176">
        <v>137</v>
      </c>
      <c r="C176" t="s">
        <v>297</v>
      </c>
      <c r="D176">
        <v>175</v>
      </c>
      <c r="E176" t="s">
        <v>298</v>
      </c>
      <c r="F176" t="s">
        <v>299</v>
      </c>
      <c r="G176" t="s">
        <v>300</v>
      </c>
      <c r="H176" t="s">
        <v>633</v>
      </c>
      <c r="I176" t="s">
        <v>302</v>
      </c>
      <c r="J176" t="s">
        <v>303</v>
      </c>
      <c r="K176" t="s">
        <v>300</v>
      </c>
      <c r="L176" t="s">
        <v>247</v>
      </c>
      <c r="M176" t="s">
        <v>305</v>
      </c>
      <c r="N176" t="s">
        <v>306</v>
      </c>
      <c r="O176" t="s">
        <v>300</v>
      </c>
      <c r="P176" t="s">
        <v>1089</v>
      </c>
      <c r="Q176" t="s">
        <v>300</v>
      </c>
      <c r="R176" t="s">
        <v>307</v>
      </c>
      <c r="S176" t="s">
        <v>300</v>
      </c>
      <c r="T176" t="s">
        <v>344</v>
      </c>
      <c r="U176" t="s">
        <v>308</v>
      </c>
      <c r="V176" t="s">
        <v>342</v>
      </c>
      <c r="AE176" t="s">
        <v>310</v>
      </c>
      <c r="AF176" s="22" t="str" cm="1">
        <f t="array" ref="AF176">_xlfn.LET(
    _xlpm.texto_limpio, _xlfn.REDUCE(
        LOWER(Table134566[[#This Row],[Titulo]]),
        {"á";"é";"í";"ó";"ú";"ñ";",";" "},
        _xlfn.LAMBDA(_xlpm.acum,_xlpm.caracter, SUBSTITUTE(_xlpm.acum, _xlpm.caracter, CHOOSE(MATCH(_xlpm.caracter, {"á";"é";"í";"ó";"ú";"ñ";",";" "}, 0), "a","e","i","o","u","n","","")))
    ),
    _xlfn.CONCAT("/cantos/resucito/", AI176, "/", _xlpm.texto_limpio, ".html")
)</f>
        <v>/cantos/resucito/q/queestupendoquealegria.html</v>
      </c>
      <c r="AG176" s="22" t="str" cm="1">
        <f t="array" ref="AG176">_xlfn.LET(
    _xlpm.texto_limpio, _xlfn.REDUCE(
        LOWER(Table134566[[#This Row],[Titulo]]),
        {"á";"é";"í";"ó";"ú";"ñ";",";" "},
        _xlfn.LAMBDA(_xlpm.acum,_xlpm.caracter, SUBSTITUTE(_xlpm.acum, _xlpm.caracter, CHOOSE(MATCH(_xlpm.caracter, {"á";"é";"í";"ó";"ú";"ñ";",";" "}, 0), "a","e","i","o","u","n","","")))
    ),
    _xlfn.CONCAT("/cantos/resucito/", AI176, "/", _xlpm.texto_limpio, ".html")
)</f>
        <v>/cantos/resucito/q/queestupendoquealegria.html</v>
      </c>
      <c r="AH176" t="s">
        <v>311</v>
      </c>
      <c r="AI176" t="str">
        <f>LOWER(LEFT(Table134566[[#This Row],[Titulo]],1))</f>
        <v>q</v>
      </c>
      <c r="AJ176" t="str">
        <f>LOWER(LEFT(Table134566[[#This Row],[Categoria]],1))</f>
        <v>p</v>
      </c>
      <c r="AK176" t="str">
        <f>_xlfn.CONCAT(Table134566[[#This Row],[ID]:[c021]])</f>
        <v>{id:175,title: "Qué estupendo, qué alegría", subtitle: "Sal 133 (132)", category: "PRECATECUMENADO", moments: ["Adviento", "Navidad"], url: "/cantos/resucito/q/queestupendoquealegria.html/cantos/resucito/q/queestupendoquealegria.html"},</v>
      </c>
      <c r="AL176" t="str">
        <f>UPPER(Table134566[[#This Row],[Titulo]])</f>
        <v>QUÉ ESTUPENDO, QUÉ ALEGRÍA</v>
      </c>
      <c r="AM176" t="str">
        <f>LOWER(SUBSTITUTE(Table134566[[#This Row],[CANTO]], " ", ""))</f>
        <v>quéestupendo,quéalegría</v>
      </c>
      <c r="AN176" t="str">
        <f>Table134566[[#This Row],[Subtitle5]]</f>
        <v>Sal 133 (132)</v>
      </c>
      <c r="AP176" t="str">
        <f>Table1[[#Headers],[CANTO]]</f>
        <v>CANTO</v>
      </c>
      <c r="AQ176" t="str">
        <f>Table134566[[#This Row],[CANTO]]</f>
        <v>QUÉ ESTUPENDO, QUÉ ALEGRÍA</v>
      </c>
      <c r="AR176" t="str">
        <f>_xlfn.CONCAT(Table134566[[#This Row],[Category]:[Entrada]])</f>
        <v>category: "PRECATECUMENADO", moments: ["Adviento", "Navidad</v>
      </c>
    </row>
    <row r="177" spans="1:44" x14ac:dyDescent="0.25">
      <c r="A177" t="str" cm="1">
        <f t="array" ref="A17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B177">
        <v>138</v>
      </c>
      <c r="C177" t="s">
        <v>297</v>
      </c>
      <c r="D177">
        <v>176</v>
      </c>
      <c r="E177" t="s">
        <v>298</v>
      </c>
      <c r="F177" t="s">
        <v>299</v>
      </c>
      <c r="G177" t="s">
        <v>300</v>
      </c>
      <c r="H177" t="s">
        <v>634</v>
      </c>
      <c r="I177" t="s">
        <v>302</v>
      </c>
      <c r="J177" t="s">
        <v>303</v>
      </c>
      <c r="K177" t="s">
        <v>300</v>
      </c>
      <c r="L177" t="s">
        <v>635</v>
      </c>
      <c r="M177" t="s">
        <v>305</v>
      </c>
      <c r="N177" t="s">
        <v>306</v>
      </c>
      <c r="O177" t="s">
        <v>300</v>
      </c>
      <c r="P177" t="s">
        <v>1089</v>
      </c>
      <c r="Q177" t="s">
        <v>300</v>
      </c>
      <c r="R177" t="s">
        <v>307</v>
      </c>
      <c r="S177" t="s">
        <v>300</v>
      </c>
      <c r="T177" t="s">
        <v>282</v>
      </c>
      <c r="AE177" t="s">
        <v>310</v>
      </c>
      <c r="AF177" s="22" t="str" cm="1">
        <f t="array" ref="AF177">_xlfn.LET(
    _xlpm.texto_limpio, _xlfn.REDUCE(
        LOWER(Table134566[[#This Row],[Titulo]]),
        {"á";"é";"í";"ó";"ú";"ñ";",";" "},
        _xlfn.LAMBDA(_xlpm.acum,_xlpm.caracter, SUBSTITUTE(_xlpm.acum, _xlpm.caracter, CHOOSE(MATCH(_xlpm.caracter, {"á";"é";"í";"ó";"ú";"ñ";",";" "}, 0), "a","e","i","o","u","n","","")))
    ),
    _xlfn.CONCAT("/cantos/resucito/", AI177, "/", _xlpm.texto_limpio, ".html")
)</f>
        <v>/cantos/resucito/q/quienesestaquesubedeldesierto.html</v>
      </c>
      <c r="AG177" s="22" t="str" cm="1">
        <f t="array" ref="AG177">_xlfn.LET(
    _xlpm.texto_limpio, _xlfn.REDUCE(
        LOWER(Table134566[[#This Row],[Titulo]]),
        {"á";"é";"í";"ó";"ú";"ñ";",";" "},
        _xlfn.LAMBDA(_xlpm.acum,_xlpm.caracter, SUBSTITUTE(_xlpm.acum, _xlpm.caracter, CHOOSE(MATCH(_xlpm.caracter, {"á";"é";"í";"ó";"ú";"ñ";",";" "}, 0), "a","e","i","o","u","n","","")))
    ),
    _xlfn.CONCAT("/cantos/resucito/", AI177, "/", _xlpm.texto_limpio, ".html")
)</f>
        <v>/cantos/resucito/q/quienesestaquesubedeldesierto.html</v>
      </c>
      <c r="AH177" t="s">
        <v>311</v>
      </c>
      <c r="AI177" t="str">
        <f>LOWER(LEFT(Table134566[[#This Row],[Titulo]],1))</f>
        <v>q</v>
      </c>
      <c r="AJ177" t="str">
        <f>LOWER(LEFT(Table134566[[#This Row],[Categoria]],1))</f>
        <v>p</v>
      </c>
      <c r="AK177" t="str">
        <f>_xlfn.CONCAT(Table134566[[#This Row],[ID]:[c021]])</f>
        <v>{id:176,title: "Quién es ésta que sube del desierto", subtitle: "Cantar de los Cantares 8,5-7", category: "PRECATECUMENADO", moments: ["Pascua"], url: "/cantos/resucito/q/quienesestaquesubedeldesierto.html/cantos/resucito/q/quienesestaquesubedeldesierto.html"},</v>
      </c>
      <c r="AL177" t="str">
        <f>UPPER(Table134566[[#This Row],[Titulo]])</f>
        <v>QUIÉN ES ÉSTA QUE SUBE DEL DESIERTO</v>
      </c>
      <c r="AM177" t="str">
        <f>LOWER(SUBSTITUTE(Table134566[[#This Row],[CANTO]], " ", ""))</f>
        <v>quiéneséstaquesubedeldesierto</v>
      </c>
      <c r="AN177" t="str">
        <f>Table134566[[#This Row],[Subtitle5]]</f>
        <v>Cantar de los Cantares 8,5-7</v>
      </c>
      <c r="AP177" t="str">
        <f>Table1[[#Headers],[CANTO]]</f>
        <v>CANTO</v>
      </c>
      <c r="AQ177" t="str">
        <f>Table134566[[#This Row],[CANTO]]</f>
        <v>QUIÉN ES ÉSTA QUE SUBE DEL DESIERTO</v>
      </c>
      <c r="AR177" t="str">
        <f>_xlfn.CONCAT(Table134566[[#This Row],[Category]:[Entrada]])</f>
        <v>category: "PRECATECUMENADO", moments: ["Pascua</v>
      </c>
    </row>
    <row r="178" spans="1:44" x14ac:dyDescent="0.25">
      <c r="A178" t="str" cm="1">
        <f t="array" ref="A17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quiennosseparara</v>
      </c>
      <c r="B178">
        <v>139</v>
      </c>
      <c r="C178" t="s">
        <v>297</v>
      </c>
      <c r="D178">
        <v>177</v>
      </c>
      <c r="E178" t="s">
        <v>298</v>
      </c>
      <c r="F178" t="s">
        <v>299</v>
      </c>
      <c r="G178" t="s">
        <v>300</v>
      </c>
      <c r="H178" t="s">
        <v>636</v>
      </c>
      <c r="I178" t="s">
        <v>302</v>
      </c>
      <c r="J178" t="s">
        <v>303</v>
      </c>
      <c r="K178" t="s">
        <v>300</v>
      </c>
      <c r="L178" t="s">
        <v>637</v>
      </c>
      <c r="M178" t="s">
        <v>305</v>
      </c>
      <c r="N178" t="s">
        <v>306</v>
      </c>
      <c r="O178" t="s">
        <v>300</v>
      </c>
      <c r="P178" t="s">
        <v>1089</v>
      </c>
      <c r="Q178" t="s">
        <v>300</v>
      </c>
      <c r="R178" t="s">
        <v>307</v>
      </c>
      <c r="S178" t="s">
        <v>300</v>
      </c>
      <c r="T178" t="s">
        <v>282</v>
      </c>
      <c r="AE178" t="s">
        <v>310</v>
      </c>
      <c r="AF178" s="22" t="str" cm="1">
        <f t="array" ref="AF178">_xlfn.LET(
    _xlpm.texto_limpio, _xlfn.REDUCE(
        LOWER(Table134566[[#This Row],[Titulo]]),
        {"á";"é";"í";"ó";"ú";"ñ";",";" "},
        _xlfn.LAMBDA(_xlpm.acum,_xlpm.caracter, SUBSTITUTE(_xlpm.acum, _xlpm.caracter, CHOOSE(MATCH(_xlpm.caracter, {"á";"é";"í";"ó";"ú";"ñ";",";" "}, 0), "a","e","i","o","u","n","","")))
    ),
    _xlfn.CONCAT("/cantos/resucito/", AI178, "/", _xlpm.texto_limpio, ".html")
)</f>
        <v>/cantos/resucito/q/quiennosseparara.html</v>
      </c>
      <c r="AG178" s="22" t="str" cm="1">
        <f t="array" ref="AG178">_xlfn.LET(
    _xlpm.texto_limpio, _xlfn.REDUCE(
        LOWER(Table134566[[#This Row],[Titulo]]),
        {"á";"é";"í";"ó";"ú";"ñ";",";" "},
        _xlfn.LAMBDA(_xlpm.acum,_xlpm.caracter, SUBSTITUTE(_xlpm.acum, _xlpm.caracter, CHOOSE(MATCH(_xlpm.caracter, {"á";"é";"í";"ó";"ú";"ñ";",";" "}, 0), "a","e","i","o","u","n","","")))
    ),
    _xlfn.CONCAT("/cantos/resucito/", AI178, "/", _xlpm.texto_limpio, ".html")
)</f>
        <v>/cantos/resucito/q/quiennosseparara.html</v>
      </c>
      <c r="AH178" t="s">
        <v>311</v>
      </c>
      <c r="AI178" t="str">
        <f>LOWER(LEFT(Table134566[[#This Row],[Titulo]],1))</f>
        <v>q</v>
      </c>
      <c r="AJ178" t="str">
        <f>LOWER(LEFT(Table134566[[#This Row],[Categoria]],1))</f>
        <v>p</v>
      </c>
      <c r="AK178" t="str">
        <f>_xlfn.CONCAT(Table134566[[#This Row],[ID]:[c021]])</f>
        <v>{id:177,title: "Quién nos separará", subtitle: "Romanos 8,34-39", category: "PRECATECUMENADO", moments: ["Pascua"], url: "/cantos/resucito/q/quiennosseparara.html/cantos/resucito/q/quiennosseparara.html"},</v>
      </c>
      <c r="AL178" t="str">
        <f>UPPER(Table134566[[#This Row],[Titulo]])</f>
        <v>QUIÉN NOS SEPARARÁ</v>
      </c>
      <c r="AM178" t="str">
        <f>LOWER(SUBSTITUTE(Table134566[[#This Row],[CANTO]], " ", ""))</f>
        <v>quiénnosseparará</v>
      </c>
      <c r="AN178" t="str">
        <f>Table134566[[#This Row],[Subtitle5]]</f>
        <v>Romanos 8,34-39</v>
      </c>
      <c r="AP178" t="str">
        <f>Table1[[#Headers],[CANTO]]</f>
        <v>CANTO</v>
      </c>
      <c r="AQ178" t="str">
        <f>Table134566[[#This Row],[CANTO]]</f>
        <v>QUIÉN NOS SEPARARÁ</v>
      </c>
      <c r="AR178" t="str">
        <f>_xlfn.CONCAT(Table134566[[#This Row],[Category]:[Entrada]])</f>
        <v>category: "PRECATECUMENADO", moments: ["Pascua</v>
      </c>
    </row>
    <row r="179" spans="1:44" x14ac:dyDescent="0.25">
      <c r="A179" t="str" cm="1">
        <f t="array" ref="A17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B179">
        <v>140</v>
      </c>
      <c r="C179" t="s">
        <v>297</v>
      </c>
      <c r="D179">
        <v>178</v>
      </c>
      <c r="E179" t="s">
        <v>298</v>
      </c>
      <c r="F179" t="s">
        <v>299</v>
      </c>
      <c r="G179" t="s">
        <v>300</v>
      </c>
      <c r="H179" t="s">
        <v>638</v>
      </c>
      <c r="I179" t="s">
        <v>302</v>
      </c>
      <c r="J179" t="s">
        <v>303</v>
      </c>
      <c r="K179" t="s">
        <v>300</v>
      </c>
      <c r="L179" t="s">
        <v>639</v>
      </c>
      <c r="M179" t="s">
        <v>305</v>
      </c>
      <c r="N179" t="s">
        <v>306</v>
      </c>
      <c r="O179" t="s">
        <v>300</v>
      </c>
      <c r="P179" t="s">
        <v>1089</v>
      </c>
      <c r="Q179" t="s">
        <v>300</v>
      </c>
      <c r="R179" t="s">
        <v>307</v>
      </c>
      <c r="S179" t="s">
        <v>300</v>
      </c>
      <c r="T179" t="s">
        <v>282</v>
      </c>
      <c r="AE179" t="s">
        <v>310</v>
      </c>
      <c r="AF179" s="22" t="str" cm="1">
        <f t="array" ref="AF179">_xlfn.LET(
    _xlpm.texto_limpio, _xlfn.REDUCE(
        LOWER(Table134566[[#This Row],[Titulo]]),
        {"á";"é";"í";"ó";"ú";"ñ";",";" "},
        _xlfn.LAMBDA(_xlpm.acum,_xlpm.caracter, SUBSTITUTE(_xlpm.acum, _xlpm.caracter, CHOOSE(MATCH(_xlpm.caracter, {"á";"é";"í";"ó";"ú";"ñ";",";" "}, 0), "a","e","i","o","u","n","","")))
    ),
    _xlfn.CONCAT("/cantos/resucito/", AI179, "/", _xlpm.texto_limpio, ".html")
)</f>
        <v>/cantos/resucito/q/quieroandarmadreajerusalen.html</v>
      </c>
      <c r="AG179" s="22" t="str" cm="1">
        <f t="array" ref="AG179">_xlfn.LET(
    _xlpm.texto_limpio, _xlfn.REDUCE(
        LOWER(Table134566[[#This Row],[Titulo]]),
        {"á";"é";"í";"ó";"ú";"ñ";",";" "},
        _xlfn.LAMBDA(_xlpm.acum,_xlpm.caracter, SUBSTITUTE(_xlpm.acum, _xlpm.caracter, CHOOSE(MATCH(_xlpm.caracter, {"á";"é";"í";"ó";"ú";"ñ";",";" "}, 0), "a","e","i","o","u","n","","")))
    ),
    _xlfn.CONCAT("/cantos/resucito/", AI179, "/", _xlpm.texto_limpio, ".html")
)</f>
        <v>/cantos/resucito/q/quieroandarmadreajerusalen.html</v>
      </c>
      <c r="AH179" t="s">
        <v>311</v>
      </c>
      <c r="AI179" t="str">
        <f>LOWER(LEFT(Table134566[[#This Row],[Titulo]],1))</f>
        <v>q</v>
      </c>
      <c r="AJ179" t="str">
        <f>LOWER(LEFT(Table134566[[#This Row],[Categoria]],1))</f>
        <v>p</v>
      </c>
      <c r="AK179" t="str">
        <f>_xlfn.CONCAT(Table134566[[#This Row],[ID]:[c021]])</f>
        <v>{id:178,title: "Quiero andar, madre, a Jerusalén", subtitle: "Canto sefardí", category: "PRECATECUMENADO", moments: ["Pascua"], url: "/cantos/resucito/q/quieroandarmadreajerusalen.html/cantos/resucito/q/quieroandarmadreajerusalen.html"},</v>
      </c>
      <c r="AL179" t="str">
        <f>UPPER(Table134566[[#This Row],[Titulo]])</f>
        <v>QUIERO ANDAR, MADRE, A JERUSALÉN</v>
      </c>
      <c r="AM179" t="str">
        <f>LOWER(SUBSTITUTE(Table134566[[#This Row],[CANTO]], " ", ""))</f>
        <v>quieroandar,madre,ajerusalén</v>
      </c>
      <c r="AN179" t="str">
        <f>Table134566[[#This Row],[Subtitle5]]</f>
        <v>Canto sefardí</v>
      </c>
      <c r="AP179" t="str">
        <f>Table1[[#Headers],[CANTO]]</f>
        <v>CANTO</v>
      </c>
      <c r="AQ179" t="str">
        <f>Table134566[[#This Row],[CANTO]]</f>
        <v>QUIERO ANDAR, MADRE, A JERUSALÉN</v>
      </c>
      <c r="AR179" t="str">
        <f>_xlfn.CONCAT(Table134566[[#This Row],[Category]:[Entrada]])</f>
        <v>category: "PRECATECUMENADO", moments: ["Pascua</v>
      </c>
    </row>
    <row r="180" spans="1:44" x14ac:dyDescent="0.25">
      <c r="A180" t="str" cm="1">
        <f t="array" ref="A18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quierocantar</v>
      </c>
      <c r="B180">
        <v>141</v>
      </c>
      <c r="C180" t="s">
        <v>297</v>
      </c>
      <c r="D180">
        <v>179</v>
      </c>
      <c r="E180" t="s">
        <v>298</v>
      </c>
      <c r="F180" t="s">
        <v>299</v>
      </c>
      <c r="G180" t="s">
        <v>300</v>
      </c>
      <c r="H180" t="s">
        <v>640</v>
      </c>
      <c r="I180" t="s">
        <v>302</v>
      </c>
      <c r="J180" t="s">
        <v>303</v>
      </c>
      <c r="K180" t="s">
        <v>300</v>
      </c>
      <c r="L180" t="s">
        <v>641</v>
      </c>
      <c r="M180" t="s">
        <v>305</v>
      </c>
      <c r="N180" t="s">
        <v>306</v>
      </c>
      <c r="O180" t="s">
        <v>300</v>
      </c>
      <c r="P180" t="s">
        <v>1089</v>
      </c>
      <c r="Q180" t="s">
        <v>300</v>
      </c>
      <c r="R180" t="s">
        <v>307</v>
      </c>
      <c r="S180" t="s">
        <v>300</v>
      </c>
      <c r="T180" t="s">
        <v>292</v>
      </c>
      <c r="U180" t="s">
        <v>308</v>
      </c>
      <c r="V180" t="s">
        <v>321</v>
      </c>
      <c r="AE180" t="s">
        <v>310</v>
      </c>
      <c r="AF180" s="22" t="str" cm="1">
        <f t="array" ref="AF180">_xlfn.LET(
    _xlpm.texto_limpio, _xlfn.REDUCE(
        LOWER(Table134566[[#This Row],[Titulo]]),
        {"á";"é";"í";"ó";"ú";"ñ";",";" "},
        _xlfn.LAMBDA(_xlpm.acum,_xlpm.caracter, SUBSTITUTE(_xlpm.acum, _xlpm.caracter, CHOOSE(MATCH(_xlpm.caracter, {"á";"é";"í";"ó";"ú";"ñ";",";" "}, 0), "a","e","i","o","u","n","","")))
    ),
    _xlfn.CONCAT("/cantos/resucito/", AI180, "/", _xlpm.texto_limpio, ".html")
)</f>
        <v>/cantos/resucito/q/quierocantar.html</v>
      </c>
      <c r="AG180" s="22" t="str" cm="1">
        <f t="array" ref="AG180">_xlfn.LET(
    _xlpm.texto_limpio, _xlfn.REDUCE(
        LOWER(Table134566[[#This Row],[Titulo]]),
        {"á";"é";"í";"ó";"ú";"ñ";",";" "},
        _xlfn.LAMBDA(_xlpm.acum,_xlpm.caracter, SUBSTITUTE(_xlpm.acum, _xlpm.caracter, CHOOSE(MATCH(_xlpm.caracter, {"á";"é";"í";"ó";"ú";"ñ";",";" "}, 0), "a","e","i","o","u","n","","")))
    ),
    _xlfn.CONCAT("/cantos/resucito/", AI180, "/", _xlpm.texto_limpio, ".html")
)</f>
        <v>/cantos/resucito/q/quierocantar.html</v>
      </c>
      <c r="AH180" t="s">
        <v>311</v>
      </c>
      <c r="AI180" t="str">
        <f>LOWER(LEFT(Table134566[[#This Row],[Titulo]],1))</f>
        <v>q</v>
      </c>
      <c r="AJ180" t="str">
        <f>LOWER(LEFT(Table134566[[#This Row],[Categoria]],1))</f>
        <v>p</v>
      </c>
      <c r="AK180" t="str">
        <f>_xlfn.CONCAT(Table134566[[#This Row],[ID]:[c021]])</f>
        <v>{id:179,title: "Quiero cantar", subtitle: "Sal 57 (56)", category: "PRECATECUMENADO", moments: ["Entrada", "Antiguo Testamento"], url: "/cantos/resucito/q/quierocantar.html/cantos/resucito/q/quierocantar.html"},</v>
      </c>
      <c r="AL180" t="str">
        <f>UPPER(Table134566[[#This Row],[Titulo]])</f>
        <v>QUIERO CANTAR</v>
      </c>
      <c r="AM180" t="str">
        <f>LOWER(SUBSTITUTE(Table134566[[#This Row],[CANTO]], " ", ""))</f>
        <v>quierocantar</v>
      </c>
      <c r="AN180" t="str">
        <f>Table134566[[#This Row],[Subtitle5]]</f>
        <v>Sal 57 (56)</v>
      </c>
      <c r="AP180" t="str">
        <f>Table1[[#Headers],[CANTO]]</f>
        <v>CANTO</v>
      </c>
      <c r="AQ180" t="str">
        <f>Table134566[[#This Row],[CANTO]]</f>
        <v>QUIERO CANTAR</v>
      </c>
      <c r="AR180" t="str">
        <f>_xlfn.CONCAT(Table134566[[#This Row],[Category]:[Entrada]])</f>
        <v>category: "PRECATECUMENADO", moments: ["Entrada", "Antiguo Testamento</v>
      </c>
    </row>
    <row r="181" spans="1:44" x14ac:dyDescent="0.25">
      <c r="A181" t="str" cm="1">
        <f t="array" ref="A18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resucito</v>
      </c>
      <c r="B181">
        <v>142</v>
      </c>
      <c r="C181" t="s">
        <v>297</v>
      </c>
      <c r="D181">
        <v>180</v>
      </c>
      <c r="E181" t="s">
        <v>298</v>
      </c>
      <c r="F181" t="s">
        <v>299</v>
      </c>
      <c r="G181" t="s">
        <v>300</v>
      </c>
      <c r="H181" t="s">
        <v>642</v>
      </c>
      <c r="I181" t="s">
        <v>302</v>
      </c>
      <c r="J181" t="s">
        <v>303</v>
      </c>
      <c r="K181" t="s">
        <v>300</v>
      </c>
      <c r="L181" t="s">
        <v>263</v>
      </c>
      <c r="M181" t="s">
        <v>305</v>
      </c>
      <c r="N181" t="s">
        <v>306</v>
      </c>
      <c r="O181" t="s">
        <v>300</v>
      </c>
      <c r="P181" t="s">
        <v>1089</v>
      </c>
      <c r="Q181" t="s">
        <v>300</v>
      </c>
      <c r="R181" t="s">
        <v>307</v>
      </c>
      <c r="S181" t="s">
        <v>300</v>
      </c>
      <c r="T181" t="s">
        <v>351</v>
      </c>
      <c r="U181" t="s">
        <v>308</v>
      </c>
      <c r="V181" t="s">
        <v>321</v>
      </c>
      <c r="AE181" t="s">
        <v>310</v>
      </c>
      <c r="AF181" s="22" t="str" cm="1">
        <f t="array" ref="AF181">_xlfn.LET(
    _xlpm.texto_limpio, _xlfn.REDUCE(
        LOWER(Table134566[[#This Row],[Titulo]]),
        {"á";"é";"í";"ó";"ú";"ñ";",";" "},
        _xlfn.LAMBDA(_xlpm.acum,_xlpm.caracter, SUBSTITUTE(_xlpm.acum, _xlpm.caracter, CHOOSE(MATCH(_xlpm.caracter, {"á";"é";"í";"ó";"ú";"ñ";",";" "}, 0), "a","e","i","o","u","n","","")))
    ),
    _xlfn.CONCAT("/cantos/resucito/", AI181, "/", _xlpm.texto_limpio, ".html")
)</f>
        <v>/cantos/resucito/r/resucito.html</v>
      </c>
      <c r="AG181" s="22" t="str" cm="1">
        <f t="array" ref="AG181">_xlfn.LET(
    _xlpm.texto_limpio, _xlfn.REDUCE(
        LOWER(Table134566[[#This Row],[Titulo]]),
        {"á";"é";"í";"ó";"ú";"ñ";",";" "},
        _xlfn.LAMBDA(_xlpm.acum,_xlpm.caracter, SUBSTITUTE(_xlpm.acum, _xlpm.caracter, CHOOSE(MATCH(_xlpm.caracter, {"á";"é";"í";"ó";"ú";"ñ";",";" "}, 0), "a","e","i","o","u","n","","")))
    ),
    _xlfn.CONCAT("/cantos/resucito/", AI181, "/", _xlpm.texto_limpio, ".html")
)</f>
        <v>/cantos/resucito/r/resucito.html</v>
      </c>
      <c r="AH181" t="s">
        <v>311</v>
      </c>
      <c r="AI181" t="str">
        <f>LOWER(LEFT(Table134566[[#This Row],[Titulo]],1))</f>
        <v>r</v>
      </c>
      <c r="AJ181" t="str">
        <f>LOWER(LEFT(Table134566[[#This Row],[Categoria]],1))</f>
        <v>p</v>
      </c>
      <c r="AK181" t="str">
        <f>_xlfn.CONCAT(Table134566[[#This Row],[ID]:[c021]])</f>
        <v>{id:180,title: "Resucitó", subtitle: "(Kiko Argüello)", category: "PRECATECUMENADO", moments: ["Paz", "Antiguo Testamento"], url: "/cantos/resucito/r/resucito.html/cantos/resucito/r/resucito.html"},</v>
      </c>
      <c r="AL181" t="str">
        <f>UPPER(Table134566[[#This Row],[Titulo]])</f>
        <v>RESUCITÓ</v>
      </c>
      <c r="AM181" t="str">
        <f>LOWER(SUBSTITUTE(Table134566[[#This Row],[CANTO]], " ", ""))</f>
        <v>resucitó</v>
      </c>
      <c r="AN181" t="str">
        <f>Table134566[[#This Row],[Subtitle5]]</f>
        <v>(Kiko Argüello)</v>
      </c>
      <c r="AP181" t="str">
        <f>Table1[[#Headers],[CANTO]]</f>
        <v>CANTO</v>
      </c>
      <c r="AQ181" t="str">
        <f>Table134566[[#This Row],[CANTO]]</f>
        <v>RESUCITÓ</v>
      </c>
      <c r="AR181" t="str">
        <f>_xlfn.CONCAT(Table134566[[#This Row],[Category]:[Entrada]])</f>
        <v>category: "PRECATECUMENADO", moments: ["Paz", "Antiguo Testamento</v>
      </c>
    </row>
    <row r="182" spans="1:44" x14ac:dyDescent="0.25">
      <c r="A182" t="str" cm="1">
        <f t="array" ref="A18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resurrexit</v>
      </c>
      <c r="B182">
        <v>143</v>
      </c>
      <c r="C182" t="s">
        <v>297</v>
      </c>
      <c r="D182">
        <v>181</v>
      </c>
      <c r="E182" t="s">
        <v>298</v>
      </c>
      <c r="F182" t="s">
        <v>299</v>
      </c>
      <c r="G182" t="s">
        <v>300</v>
      </c>
      <c r="H182" t="s">
        <v>643</v>
      </c>
      <c r="I182" t="s">
        <v>302</v>
      </c>
      <c r="J182" t="s">
        <v>303</v>
      </c>
      <c r="K182" t="s">
        <v>300</v>
      </c>
      <c r="L182" t="s">
        <v>644</v>
      </c>
      <c r="M182" t="s">
        <v>305</v>
      </c>
      <c r="N182" t="s">
        <v>306</v>
      </c>
      <c r="O182" t="s">
        <v>300</v>
      </c>
      <c r="P182" t="s">
        <v>1089</v>
      </c>
      <c r="Q182" t="s">
        <v>300</v>
      </c>
      <c r="R182" t="s">
        <v>307</v>
      </c>
      <c r="S182" t="s">
        <v>300</v>
      </c>
      <c r="T182" t="s">
        <v>313</v>
      </c>
      <c r="U182" t="s">
        <v>308</v>
      </c>
      <c r="V182" t="s">
        <v>314</v>
      </c>
      <c r="W182" t="s">
        <v>308</v>
      </c>
      <c r="X182" t="s">
        <v>321</v>
      </c>
      <c r="AE182" t="s">
        <v>310</v>
      </c>
      <c r="AF182" s="22" t="str" cm="1">
        <f t="array" ref="AF182">_xlfn.LET(
    _xlpm.texto_limpio, _xlfn.REDUCE(
        LOWER(Table134566[[#This Row],[Titulo]]),
        {"á";"é";"í";"ó";"ú";"ñ";",";" "},
        _xlfn.LAMBDA(_xlpm.acum,_xlpm.caracter, SUBSTITUTE(_xlpm.acum, _xlpm.caracter, CHOOSE(MATCH(_xlpm.caracter, {"á";"é";"í";"ó";"ú";"ñ";",";" "}, 0), "a","e","i","o","u","n","","")))
    ),
    _xlfn.CONCAT("/cantos/resucito/", AI182, "/", _xlpm.texto_limpio, ".html")
)</f>
        <v>/cantos/resucito/r/resurrexit.html</v>
      </c>
      <c r="AG182" s="22" t="str" cm="1">
        <f t="array" ref="AG182">_xlfn.LET(
    _xlpm.texto_limpio, _xlfn.REDUCE(
        LOWER(Table134566[[#This Row],[Titulo]]),
        {"á";"é";"í";"ó";"ú";"ñ";",";" "},
        _xlfn.LAMBDA(_xlpm.acum,_xlpm.caracter, SUBSTITUTE(_xlpm.acum, _xlpm.caracter, CHOOSE(MATCH(_xlpm.caracter, {"á";"é";"í";"ó";"ú";"ñ";",";" "}, 0), "a","e","i","o","u","n","","")))
    ),
    _xlfn.CONCAT("/cantos/resucito/", AI182, "/", _xlpm.texto_limpio, ".html")
)</f>
        <v>/cantos/resucito/r/resurrexit.html</v>
      </c>
      <c r="AH182" t="s">
        <v>311</v>
      </c>
      <c r="AI182" t="str">
        <f>LOWER(LEFT(Table134566[[#This Row],[Titulo]],1))</f>
        <v>r</v>
      </c>
      <c r="AJ182" t="str">
        <f>LOWER(LEFT(Table134566[[#This Row],[Categoria]],1))</f>
        <v>p</v>
      </c>
      <c r="AK182" t="str">
        <f>_xlfn.CONCAT(Table134566[[#This Row],[ID]:[c021]])</f>
        <v>{id:181,title: "Resurrexit", subtitle: "Juan 11,25s", category: "PRECATECUMENADO", moments: ["Comunión", "Final", "Antiguo Testamento"], url: "/cantos/resucito/r/resurrexit.html/cantos/resucito/r/resurrexit.html"},</v>
      </c>
      <c r="AL182" t="str">
        <f>UPPER(Table134566[[#This Row],[Titulo]])</f>
        <v>RESURREXIT</v>
      </c>
      <c r="AM182" t="str">
        <f>LOWER(SUBSTITUTE(Table134566[[#This Row],[CANTO]], " ", ""))</f>
        <v>resurrexit</v>
      </c>
      <c r="AN182" t="str">
        <f>Table134566[[#This Row],[Subtitle5]]</f>
        <v>Juan 11,25s</v>
      </c>
      <c r="AP182" t="str">
        <f>Table1[[#Headers],[CANTO]]</f>
        <v>CANTO</v>
      </c>
      <c r="AQ182" t="str">
        <f>Table134566[[#This Row],[CANTO]]</f>
        <v>RESURREXIT</v>
      </c>
      <c r="AR182" t="str">
        <f>_xlfn.CONCAT(Table134566[[#This Row],[Category]:[Entrada]])</f>
        <v>category: "PRECATECUMENADO", moments: ["Comunión", "Final", "Antiguo Testamento</v>
      </c>
    </row>
    <row r="183" spans="1:44" x14ac:dyDescent="0.25">
      <c r="A183" t="str" cm="1">
        <f t="array" ref="A18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B183">
        <v>208</v>
      </c>
      <c r="C183" t="s">
        <v>297</v>
      </c>
      <c r="D183">
        <v>182</v>
      </c>
      <c r="E183" t="s">
        <v>298</v>
      </c>
      <c r="F183" t="s">
        <v>299</v>
      </c>
      <c r="G183" t="s">
        <v>300</v>
      </c>
      <c r="H183" t="s">
        <v>645</v>
      </c>
      <c r="I183" t="s">
        <v>302</v>
      </c>
      <c r="J183" t="s">
        <v>303</v>
      </c>
      <c r="K183" t="s">
        <v>300</v>
      </c>
      <c r="L183" t="s">
        <v>646</v>
      </c>
      <c r="M183" t="s">
        <v>305</v>
      </c>
      <c r="N183" t="s">
        <v>306</v>
      </c>
      <c r="O183" t="s">
        <v>300</v>
      </c>
      <c r="P183" s="7" t="s">
        <v>1093</v>
      </c>
      <c r="Q183" t="s">
        <v>300</v>
      </c>
      <c r="R183" t="s">
        <v>307</v>
      </c>
      <c r="S183" t="s">
        <v>300</v>
      </c>
      <c r="T183" t="s">
        <v>309</v>
      </c>
      <c r="U183" t="s">
        <v>308</v>
      </c>
      <c r="V183" t="s">
        <v>313</v>
      </c>
      <c r="W183" t="s">
        <v>308</v>
      </c>
      <c r="X183" t="s">
        <v>315</v>
      </c>
      <c r="AE183" t="s">
        <v>310</v>
      </c>
      <c r="AF183" s="22" t="str" cm="1">
        <f t="array" ref="AF183">_xlfn.LET(
    _xlpm.texto_limpio, _xlfn.REDUCE(
        LOWER(Table134566[[#This Row],[Titulo]]),
        {"á";"é";"í";"ó";"ú";"ñ";",";" "},
        _xlfn.LAMBDA(_xlpm.acum,_xlpm.caracter, SUBSTITUTE(_xlpm.acum, _xlpm.caracter, CHOOSE(MATCH(_xlpm.caracter, {"á";"é";"í";"ó";"ú";"ñ";",";" "}, 0), "a","e","i","o","u","n","","")))
    ),
    _xlfn.CONCAT("/cantos/resucito/", AI183, "/", _xlpm.texto_limpio, ".html")
)</f>
        <v>/cantos/resucito/s/salmodiaparaelevangelio.html</v>
      </c>
      <c r="AG183" s="22" t="str" cm="1">
        <f t="array" ref="AG183">_xlfn.LET(
    _xlpm.texto_limpio, _xlfn.REDUCE(
        LOWER(Table134566[[#This Row],[Titulo]]),
        {"á";"é";"í";"ó";"ú";"ñ";",";" "},
        _xlfn.LAMBDA(_xlpm.acum,_xlpm.caracter, SUBSTITUTE(_xlpm.acum, _xlpm.caracter, CHOOSE(MATCH(_xlpm.caracter, {"á";"é";"í";"ó";"ú";"ñ";",";" "}, 0), "a","e","i","o","u","n","","")))
    ),
    _xlfn.CONCAT("/cantos/resucito/", AI183, "/", _xlpm.texto_limpio, ".html")
)</f>
        <v>/cantos/resucito/s/salmodiaparaelevangelio.html</v>
      </c>
      <c r="AH183" t="s">
        <v>311</v>
      </c>
      <c r="AI183" t="str">
        <f>LOWER(LEFT(Table134566[[#This Row],[Titulo]],1))</f>
        <v>s</v>
      </c>
      <c r="AJ183" t="str">
        <f>LOWER(LEFT(Table134566[[#This Row],[Categoria]],1))</f>
        <v>l</v>
      </c>
      <c r="AK183" t="str">
        <f>_xlfn.CONCAT(Table134566[[#This Row],[ID]:[c021]])</f>
        <v>{id:182,title: "Salmodia para el evangelio", subtitle: "Juan 3,11-20 ", category: "LITÚRGICOS", moments: ["Laudes/Visperas", "Comunión", "Nuevo Testamento"], url: "/cantos/resucito/s/salmodiaparaelevangelio.html/cantos/resucito/s/salmodiaparaelevangelio.html"},</v>
      </c>
      <c r="AL183" t="str">
        <f>UPPER(Table134566[[#This Row],[Titulo]])</f>
        <v>SALMODIA PARA EL EVANGELIO</v>
      </c>
      <c r="AM183" t="str">
        <f>LOWER(SUBSTITUTE(Table134566[[#This Row],[CANTO]], " ", ""))</f>
        <v>salmodiaparaelevangelio</v>
      </c>
      <c r="AN183" t="str">
        <f>Table134566[[#This Row],[Subtitle5]]</f>
        <v xml:space="preserve">Juan 3,11-20 </v>
      </c>
      <c r="AP183" t="str">
        <f>Table1[[#Headers],[CANTO]]</f>
        <v>CANTO</v>
      </c>
      <c r="AQ183" t="str">
        <f>Table134566[[#This Row],[CANTO]]</f>
        <v>SALMODIA PARA EL EVANGELIO</v>
      </c>
      <c r="AR183" t="str">
        <f>_xlfn.CONCAT(Table134566[[#This Row],[Category]:[Entrada]])</f>
        <v>category: "LITÚRGICOS", moments: ["Laudes/Visperas", "Comunión", "Nuevo Testamento</v>
      </c>
    </row>
    <row r="184" spans="1:44" x14ac:dyDescent="0.25">
      <c r="A184" t="str" cm="1">
        <f t="array" ref="A18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B184">
        <v>209</v>
      </c>
      <c r="C184" t="s">
        <v>297</v>
      </c>
      <c r="D184">
        <v>183</v>
      </c>
      <c r="E184" t="s">
        <v>298</v>
      </c>
      <c r="F184" t="s">
        <v>299</v>
      </c>
      <c r="G184" t="s">
        <v>300</v>
      </c>
      <c r="H184" t="s">
        <v>647</v>
      </c>
      <c r="I184" t="s">
        <v>302</v>
      </c>
      <c r="J184" t="s">
        <v>303</v>
      </c>
      <c r="K184" t="s">
        <v>300</v>
      </c>
      <c r="L184" t="s">
        <v>754</v>
      </c>
      <c r="M184" t="s">
        <v>305</v>
      </c>
      <c r="N184" t="s">
        <v>306</v>
      </c>
      <c r="O184" t="s">
        <v>300</v>
      </c>
      <c r="P184" s="7" t="s">
        <v>1093</v>
      </c>
      <c r="Q184" t="s">
        <v>300</v>
      </c>
      <c r="R184" t="s">
        <v>307</v>
      </c>
      <c r="S184" t="s">
        <v>300</v>
      </c>
      <c r="T184" t="s">
        <v>314</v>
      </c>
      <c r="AE184" t="s">
        <v>310</v>
      </c>
      <c r="AF184" s="22" t="str" cm="1">
        <f t="array" ref="AF184">_xlfn.LET(
    _xlpm.texto_limpio, _xlfn.REDUCE(
        LOWER(Table134566[[#This Row],[Titulo]]),
        {"á";"é";"í";"ó";"ú";"ñ";",";" "},
        _xlfn.LAMBDA(_xlpm.acum,_xlpm.caracter, SUBSTITUTE(_xlpm.acum, _xlpm.caracter, CHOOSE(MATCH(_xlpm.caracter, {"á";"é";"í";"ó";"ú";"ñ";",";" "}, 0), "a","e","i","o","u","n","","")))
    ),
    _xlfn.CONCAT("/cantos/resucito/", AI184, "/", _xlpm.texto_limpio, ".html")
)</f>
        <v>/cantos/resucito/s/salmodiaparaelrosario.html</v>
      </c>
      <c r="AG184" s="22" t="str" cm="1">
        <f t="array" ref="AG184">_xlfn.LET(
    _xlpm.texto_limpio, _xlfn.REDUCE(
        LOWER(Table134566[[#This Row],[Titulo]]),
        {"á";"é";"í";"ó";"ú";"ñ";",";" "},
        _xlfn.LAMBDA(_xlpm.acum,_xlpm.caracter, SUBSTITUTE(_xlpm.acum, _xlpm.caracter, CHOOSE(MATCH(_xlpm.caracter, {"á";"é";"í";"ó";"ú";"ñ";",";" "}, 0), "a","e","i","o","u","n","","")))
    ),
    _xlfn.CONCAT("/cantos/resucito/", AI184, "/", _xlpm.texto_limpio, ".html")
)</f>
        <v>/cantos/resucito/s/salmodiaparaelrosario.html</v>
      </c>
      <c r="AH184" t="s">
        <v>311</v>
      </c>
      <c r="AI184" t="str">
        <f>LOWER(LEFT(Table134566[[#This Row],[Titulo]],1))</f>
        <v>s</v>
      </c>
      <c r="AJ184" t="str">
        <f>LOWER(LEFT(Table134566[[#This Row],[Categoria]],1))</f>
        <v>l</v>
      </c>
      <c r="AK184" t="str">
        <f>_xlfn.CONCAT(Table134566[[#This Row],[ID]:[c021]])</f>
        <v>{id:183,title: "Salmodia para el rosario", subtitle: "Santo Rosario", category: "LITÚRGICOS", moments: ["Final"], url: "/cantos/resucito/s/salmodiaparaelrosario.html/cantos/resucito/s/salmodiaparaelrosario.html"},</v>
      </c>
      <c r="AL184" t="str">
        <f>UPPER(Table134566[[#This Row],[Titulo]])</f>
        <v>SALMODIA PARA EL ROSARIO</v>
      </c>
      <c r="AM184" t="str">
        <f>LOWER(SUBSTITUTE(Table134566[[#This Row],[CANTO]], " ", ""))</f>
        <v>salmodiaparaelrosario</v>
      </c>
      <c r="AN184" t="str">
        <f>Table134566[[#This Row],[Subtitle5]]</f>
        <v>Santo Rosario</v>
      </c>
      <c r="AP184" t="str">
        <f>Table1[[#Headers],[CANTO]]</f>
        <v>CANTO</v>
      </c>
      <c r="AQ184" t="str">
        <f>Table134566[[#This Row],[CANTO]]</f>
        <v>SALMODIA PARA EL ROSARIO</v>
      </c>
      <c r="AR184" t="str">
        <f>_xlfn.CONCAT(Table134566[[#This Row],[Category]:[Entrada]])</f>
        <v>category: "LITÚRGICOS", moments: ["Final</v>
      </c>
    </row>
    <row r="185" spans="1:44" x14ac:dyDescent="0.25">
      <c r="A185" t="str" cm="1">
        <f t="array" ref="A18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B185">
        <v>210</v>
      </c>
      <c r="C185" t="s">
        <v>297</v>
      </c>
      <c r="D185">
        <v>184</v>
      </c>
      <c r="E185" t="s">
        <v>298</v>
      </c>
      <c r="F185" t="s">
        <v>299</v>
      </c>
      <c r="G185" t="s">
        <v>300</v>
      </c>
      <c r="H185" t="s">
        <v>648</v>
      </c>
      <c r="I185" t="s">
        <v>302</v>
      </c>
      <c r="J185" t="s">
        <v>303</v>
      </c>
      <c r="K185" t="s">
        <v>300</v>
      </c>
      <c r="L185" t="s">
        <v>347</v>
      </c>
      <c r="M185" t="s">
        <v>305</v>
      </c>
      <c r="N185" t="s">
        <v>306</v>
      </c>
      <c r="O185" t="s">
        <v>300</v>
      </c>
      <c r="P185" s="7" t="s">
        <v>1093</v>
      </c>
      <c r="Q185" t="s">
        <v>300</v>
      </c>
      <c r="R185" t="s">
        <v>307</v>
      </c>
      <c r="S185" t="s">
        <v>300</v>
      </c>
      <c r="T185" t="s">
        <v>320</v>
      </c>
      <c r="U185" t="s">
        <v>308</v>
      </c>
      <c r="V185" t="s">
        <v>321</v>
      </c>
      <c r="AE185" t="s">
        <v>310</v>
      </c>
      <c r="AF185" s="22" t="str" cm="1">
        <f t="array" ref="AF185">_xlfn.LET(
    _xlpm.texto_limpio, _xlfn.REDUCE(
        LOWER(Table134566[[#This Row],[Titulo]]),
        {"á";"é";"í";"ó";"ú";"ñ";",";" "},
        _xlfn.LAMBDA(_xlpm.acum,_xlpm.caracter, SUBSTITUTE(_xlpm.acum, _xlpm.caracter, CHOOSE(MATCH(_xlpm.caracter, {"á";"é";"í";"ó";"ú";"ñ";",";" "}, 0), "a","e","i","o","u","n","","")))
    ),
    _xlfn.CONCAT("/cantos/resucito/", AI185, "/", _xlpm.texto_limpio, ".html")
)</f>
        <v>/cantos/resucito/s/salmodiaparaelsalmoresponsorial.html</v>
      </c>
      <c r="AG185" s="22" t="str" cm="1">
        <f t="array" ref="AG185">_xlfn.LET(
    _xlpm.texto_limpio, _xlfn.REDUCE(
        LOWER(Table134566[[#This Row],[Titulo]]),
        {"á";"é";"í";"ó";"ú";"ñ";",";" "},
        _xlfn.LAMBDA(_xlpm.acum,_xlpm.caracter, SUBSTITUTE(_xlpm.acum, _xlpm.caracter, CHOOSE(MATCH(_xlpm.caracter, {"á";"é";"í";"ó";"ú";"ñ";",";" "}, 0), "a","e","i","o","u","n","","")))
    ),
    _xlfn.CONCAT("/cantos/resucito/", AI185, "/", _xlpm.texto_limpio, ".html")
)</f>
        <v>/cantos/resucito/s/salmodiaparaelsalmoresponsorial.html</v>
      </c>
      <c r="AH185" t="s">
        <v>311</v>
      </c>
      <c r="AI185" t="str">
        <f>LOWER(LEFT(Table134566[[#This Row],[Titulo]],1))</f>
        <v>s</v>
      </c>
      <c r="AJ185" t="str">
        <f>LOWER(LEFT(Table134566[[#This Row],[Categoria]],1))</f>
        <v>l</v>
      </c>
      <c r="AK185" t="str">
        <f>_xlfn.CONCAT(Table134566[[#This Row],[ID]:[c021]])</f>
        <v>{id:184,title: "Salmodia para el Salmo responsorial", subtitle: "Modelo I, II, III", category: "LITÚRGICOS", moments: ["Cuaresma", "Antiguo Testamento"], url: "/cantos/resucito/s/salmodiaparaelsalmoresponsorial.html/cantos/resucito/s/salmodiaparaelsalmoresponsorial.html"},</v>
      </c>
      <c r="AL185" t="str">
        <f>UPPER(Table134566[[#This Row],[Titulo]])</f>
        <v>SALMODIA PARA EL SALMO RESPONSORIAL</v>
      </c>
      <c r="AM185" t="str">
        <f>LOWER(SUBSTITUTE(Table134566[[#This Row],[CANTO]], " ", ""))</f>
        <v>salmodiaparaelsalmoresponsorial</v>
      </c>
      <c r="AN185" t="str">
        <f>Table134566[[#This Row],[Subtitle5]]</f>
        <v>Modelo I, II, III</v>
      </c>
      <c r="AP185" t="str">
        <f>Table1[[#Headers],[CANTO]]</f>
        <v>CANTO</v>
      </c>
      <c r="AQ185" t="str">
        <f>Table134566[[#This Row],[CANTO]]</f>
        <v>SALMODIA PARA EL SALMO RESPONSORIAL</v>
      </c>
      <c r="AR185" t="str">
        <f>_xlfn.CONCAT(Table134566[[#This Row],[Category]:[Entrada]])</f>
        <v>category: "LITÚRGICOS", moments: ["Cuaresma", "Antiguo Testamento</v>
      </c>
    </row>
    <row r="186" spans="1:44" x14ac:dyDescent="0.25">
      <c r="A186" t="str" cm="1">
        <f t="array" ref="A18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B186">
        <v>211</v>
      </c>
      <c r="C186" t="s">
        <v>297</v>
      </c>
      <c r="D186">
        <v>185</v>
      </c>
      <c r="E186" t="s">
        <v>298</v>
      </c>
      <c r="F186" t="s">
        <v>299</v>
      </c>
      <c r="G186" t="s">
        <v>300</v>
      </c>
      <c r="H186" t="s">
        <v>649</v>
      </c>
      <c r="I186" t="s">
        <v>302</v>
      </c>
      <c r="J186" t="s">
        <v>303</v>
      </c>
      <c r="K186" t="s">
        <v>300</v>
      </c>
      <c r="L186" t="s">
        <v>650</v>
      </c>
      <c r="M186" t="s">
        <v>305</v>
      </c>
      <c r="N186" t="s">
        <v>306</v>
      </c>
      <c r="O186" t="s">
        <v>300</v>
      </c>
      <c r="P186" s="7" t="s">
        <v>1093</v>
      </c>
      <c r="Q186" t="s">
        <v>300</v>
      </c>
      <c r="R186" t="s">
        <v>307</v>
      </c>
      <c r="S186" t="s">
        <v>300</v>
      </c>
      <c r="T186" t="s">
        <v>282</v>
      </c>
      <c r="U186" t="s">
        <v>308</v>
      </c>
      <c r="V186" t="s">
        <v>313</v>
      </c>
      <c r="AE186" t="s">
        <v>310</v>
      </c>
      <c r="AF186" s="22" t="str" cm="1">
        <f t="array" ref="AF186">_xlfn.LET(
    _xlpm.texto_limpio, _xlfn.REDUCE(
        LOWER(Table134566[[#This Row],[Titulo]]),
        {"á";"é";"í";"ó";"ú";"ñ";",";" "},
        _xlfn.LAMBDA(_xlpm.acum,_xlpm.caracter, SUBSTITUTE(_xlpm.acum, _xlpm.caracter, CHOOSE(MATCH(_xlpm.caracter, {"á";"é";"í";"ó";"ú";"ñ";",";" "}, 0), "a","e","i","o","u","n","","")))
    ),
    _xlfn.CONCAT("/cantos/resucito/", AI186, "/", _xlpm.texto_limpio, ".html")
)</f>
        <v>/cantos/resucito/s/salmodiasparalaoraciondelosfieles.html</v>
      </c>
      <c r="AG186" s="22" t="str" cm="1">
        <f t="array" ref="AG186">_xlfn.LET(
    _xlpm.texto_limpio, _xlfn.REDUCE(
        LOWER(Table134566[[#This Row],[Titulo]]),
        {"á";"é";"í";"ó";"ú";"ñ";",";" "},
        _xlfn.LAMBDA(_xlpm.acum,_xlpm.caracter, SUBSTITUTE(_xlpm.acum, _xlpm.caracter, CHOOSE(MATCH(_xlpm.caracter, {"á";"é";"í";"ó";"ú";"ñ";",";" "}, 0), "a","e","i","o","u","n","","")))
    ),
    _xlfn.CONCAT("/cantos/resucito/", AI186, "/", _xlpm.texto_limpio, ".html")
)</f>
        <v>/cantos/resucito/s/salmodiasparalaoraciondelosfieles.html</v>
      </c>
      <c r="AH186" t="s">
        <v>311</v>
      </c>
      <c r="AI186" t="str">
        <f>LOWER(LEFT(Table134566[[#This Row],[Titulo]],1))</f>
        <v>s</v>
      </c>
      <c r="AJ186" t="str">
        <f>LOWER(LEFT(Table134566[[#This Row],[Categoria]],1))</f>
        <v>l</v>
      </c>
      <c r="AK186" t="str">
        <f>_xlfn.CONCAT(Table134566[[#This Row],[ID]:[c021]])</f>
        <v>{id:185,title: "Salmodias para la oración de los fieles", subtitle: "Para las solemnidades", category: "LITÚRGICOS", moments: ["Pascua", "Comunión"], url: "/cantos/resucito/s/salmodiasparalaoraciondelosfieles.html/cantos/resucito/s/salmodiasparalaoraciondelosfieles.html"},</v>
      </c>
      <c r="AL186" t="str">
        <f>UPPER(Table134566[[#This Row],[Titulo]])</f>
        <v>SALMODIAS PARA LA ORACIÓN DE LOS FIELES</v>
      </c>
      <c r="AM186" t="str">
        <f>LOWER(SUBSTITUTE(Table134566[[#This Row],[CANTO]], " ", ""))</f>
        <v>salmodiasparalaoracióndelosfieles</v>
      </c>
      <c r="AN186" t="str">
        <f>Table134566[[#This Row],[Subtitle5]]</f>
        <v>Para las solemnidades</v>
      </c>
      <c r="AP186" t="str">
        <f>Table1[[#Headers],[CANTO]]</f>
        <v>CANTO</v>
      </c>
      <c r="AQ186" t="str">
        <f>Table134566[[#This Row],[CANTO]]</f>
        <v>SALMODIAS PARA LA ORACIÓN DE LOS FIELES</v>
      </c>
      <c r="AR186" t="str">
        <f>_xlfn.CONCAT(Table134566[[#This Row],[Category]:[Entrada]])</f>
        <v>category: "LITÚRGICOS", moments: ["Pascua", "Comunión</v>
      </c>
    </row>
    <row r="187" spans="1:44" x14ac:dyDescent="0.25">
      <c r="A187" t="str" cm="1">
        <f t="array" ref="A18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B187">
        <v>212</v>
      </c>
      <c r="C187" t="s">
        <v>297</v>
      </c>
      <c r="D187">
        <v>186</v>
      </c>
      <c r="E187" t="s">
        <v>298</v>
      </c>
      <c r="F187" t="s">
        <v>299</v>
      </c>
      <c r="G187" t="s">
        <v>300</v>
      </c>
      <c r="H187" t="s">
        <v>651</v>
      </c>
      <c r="I187" t="s">
        <v>302</v>
      </c>
      <c r="J187" t="s">
        <v>303</v>
      </c>
      <c r="K187" t="s">
        <v>300</v>
      </c>
      <c r="L187" t="s">
        <v>652</v>
      </c>
      <c r="M187" t="s">
        <v>305</v>
      </c>
      <c r="N187" t="s">
        <v>306</v>
      </c>
      <c r="O187" t="s">
        <v>300</v>
      </c>
      <c r="P187" s="7" t="s">
        <v>1093</v>
      </c>
      <c r="Q187" t="s">
        <v>300</v>
      </c>
      <c r="R187" t="s">
        <v>307</v>
      </c>
      <c r="S187" t="s">
        <v>300</v>
      </c>
      <c r="T187" t="s">
        <v>282</v>
      </c>
      <c r="AE187" t="s">
        <v>310</v>
      </c>
      <c r="AF187" s="22" t="str" cm="1">
        <f t="array" ref="AF187">_xlfn.LET(
    _xlpm.texto_limpio, _xlfn.REDUCE(
        LOWER(Table134566[[#This Row],[Titulo]]),
        {"á";"é";"í";"ó";"ú";"ñ";",";" "},
        _xlfn.LAMBDA(_xlpm.acum,_xlpm.caracter, SUBSTITUTE(_xlpm.acum, _xlpm.caracter, CHOOSE(MATCH(_xlpm.caracter, {"á";"é";"í";"ó";"ú";"ñ";",";" "}, 0), "a","e","i","o","u","n","","")))
    ),
    _xlfn.CONCAT("/cantos/resucito/", AI187, "/", _xlpm.texto_limpio, ".html")
)</f>
        <v>/cantos/resucito/s/salmodiasparalaudes.html</v>
      </c>
      <c r="AG187" s="22" t="str" cm="1">
        <f t="array" ref="AG187">_xlfn.LET(
    _xlpm.texto_limpio, _xlfn.REDUCE(
        LOWER(Table134566[[#This Row],[Titulo]]),
        {"á";"é";"í";"ó";"ú";"ñ";",";" "},
        _xlfn.LAMBDA(_xlpm.acum,_xlpm.caracter, SUBSTITUTE(_xlpm.acum, _xlpm.caracter, CHOOSE(MATCH(_xlpm.caracter, {"á";"é";"í";"ó";"ú";"ñ";",";" "}, 0), "a","e","i","o","u","n","","")))
    ),
    _xlfn.CONCAT("/cantos/resucito/", AI187, "/", _xlpm.texto_limpio, ".html")
)</f>
        <v>/cantos/resucito/s/salmodiasparalaudes.html</v>
      </c>
      <c r="AH187" t="s">
        <v>311</v>
      </c>
      <c r="AI187" t="str">
        <f>LOWER(LEFT(Table134566[[#This Row],[Titulo]],1))</f>
        <v>s</v>
      </c>
      <c r="AJ187" t="str">
        <f>LOWER(LEFT(Table134566[[#This Row],[Categoria]],1))</f>
        <v>l</v>
      </c>
      <c r="AK187" t="str">
        <f>_xlfn.CONCAT(Table134566[[#This Row],[ID]:[c021]])</f>
        <v>{id:186,title: "Salmodias para laudes", subtitle: "Modelo I, II, III, IV, V", category: "LITÚRGICOS", moments: ["Pascua"], url: "/cantos/resucito/s/salmodiasparalaudes.html/cantos/resucito/s/salmodiasparalaudes.html"},</v>
      </c>
      <c r="AL187" t="str">
        <f>UPPER(Table134566[[#This Row],[Titulo]])</f>
        <v>SALMODIAS PARA LAUDES</v>
      </c>
      <c r="AM187" t="str">
        <f>LOWER(SUBSTITUTE(Table134566[[#This Row],[CANTO]], " ", ""))</f>
        <v>salmodiasparalaudes</v>
      </c>
      <c r="AN187" t="str">
        <f>Table134566[[#This Row],[Subtitle5]]</f>
        <v>Modelo I, II, III, IV, V</v>
      </c>
      <c r="AP187" t="str">
        <f>Table1[[#Headers],[CANTO]]</f>
        <v>CANTO</v>
      </c>
      <c r="AQ187" t="str">
        <f>Table134566[[#This Row],[CANTO]]</f>
        <v>SALMODIAS PARA LAUDES</v>
      </c>
      <c r="AR187" t="str">
        <f>_xlfn.CONCAT(Table134566[[#This Row],[Category]:[Entrada]])</f>
        <v>category: "LITÚRGICOS", moments: ["Pascua</v>
      </c>
    </row>
    <row r="188" spans="1:44" x14ac:dyDescent="0.25">
      <c r="A188" t="str" cm="1">
        <f t="array" ref="A18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B188">
        <v>144</v>
      </c>
      <c r="C188" t="s">
        <v>297</v>
      </c>
      <c r="D188">
        <v>187</v>
      </c>
      <c r="E188" t="s">
        <v>298</v>
      </c>
      <c r="F188" t="s">
        <v>299</v>
      </c>
      <c r="G188" t="s">
        <v>300</v>
      </c>
      <c r="H188" t="s">
        <v>653</v>
      </c>
      <c r="I188" t="s">
        <v>302</v>
      </c>
      <c r="J188" t="s">
        <v>303</v>
      </c>
      <c r="K188" t="s">
        <v>300</v>
      </c>
      <c r="L188" t="s">
        <v>654</v>
      </c>
      <c r="M188" t="s">
        <v>305</v>
      </c>
      <c r="N188" t="s">
        <v>306</v>
      </c>
      <c r="O188" t="s">
        <v>300</v>
      </c>
      <c r="P188" t="s">
        <v>1089</v>
      </c>
      <c r="Q188" t="s">
        <v>300</v>
      </c>
      <c r="R188" t="s">
        <v>307</v>
      </c>
      <c r="S188" t="s">
        <v>300</v>
      </c>
      <c r="AE188" t="s">
        <v>310</v>
      </c>
      <c r="AF188" s="22" t="str" cm="1">
        <f t="array" ref="AF188">_xlfn.LET(
    _xlpm.texto_limpio, _xlfn.REDUCE(
        LOWER(Table134566[[#This Row],[Titulo]]),
        {"á";"é";"í";"ó";"ú";"ñ";",";" "},
        _xlfn.LAMBDA(_xlpm.acum,_xlpm.caracter, SUBSTITUTE(_xlpm.acum, _xlpm.caracter, CHOOSE(MATCH(_xlpm.caracter, {"á";"é";"í";"ó";"ú";"ñ";",";" "}, 0), "a","e","i","o","u","n","","")))
    ),
    _xlfn.CONCAT("/cantos/resucito/", AI188, "/", _xlpm.texto_limpio, ".html")
)</f>
        <v>/cantos/resucito/s/salvereinadeloscielos.html</v>
      </c>
      <c r="AG188" s="22" t="str" cm="1">
        <f t="array" ref="AG188">_xlfn.LET(
    _xlpm.texto_limpio, _xlfn.REDUCE(
        LOWER(Table134566[[#This Row],[Titulo]]),
        {"á";"é";"í";"ó";"ú";"ñ";",";" "},
        _xlfn.LAMBDA(_xlpm.acum,_xlpm.caracter, SUBSTITUTE(_xlpm.acum, _xlpm.caracter, CHOOSE(MATCH(_xlpm.caracter, {"á";"é";"í";"ó";"ú";"ñ";",";" "}, 0), "a","e","i","o","u","n","","")))
    ),
    _xlfn.CONCAT("/cantos/resucito/", AI188, "/", _xlpm.texto_limpio, ".html")
)</f>
        <v>/cantos/resucito/s/salvereinadeloscielos.html</v>
      </c>
      <c r="AH188" t="s">
        <v>311</v>
      </c>
      <c r="AI188" t="str">
        <f>LOWER(LEFT(Table134566[[#This Row],[Titulo]],1))</f>
        <v>s</v>
      </c>
      <c r="AJ188" t="str">
        <f>LOWER(LEFT(Table134566[[#This Row],[Categoria]],1))</f>
        <v>p</v>
      </c>
      <c r="AK188" t="str">
        <f>_xlfn.CONCAT(Table134566[[#This Row],[ID]:[c021]])</f>
        <v>{id:187,title: "Salve, reina de los cielos", subtitle: "Himno lat. «Ave, Regina Caelorum»", category: "PRECATECUMENADO", moments: [""], url: "/cantos/resucito/s/salvereinadeloscielos.html/cantos/resucito/s/salvereinadeloscielos.html"},</v>
      </c>
      <c r="AL188" t="str">
        <f>UPPER(Table134566[[#This Row],[Titulo]])</f>
        <v>SALVE, REINA DE LOS CIELOS</v>
      </c>
      <c r="AM188" t="str">
        <f>LOWER(SUBSTITUTE(Table134566[[#This Row],[CANTO]], " ", ""))</f>
        <v>salve,reinadeloscielos</v>
      </c>
      <c r="AN188" t="str">
        <f>Table134566[[#This Row],[Subtitle5]]</f>
        <v>Himno lat. «Ave, Regina Caelorum»</v>
      </c>
      <c r="AP188" t="str">
        <f>Table1[[#Headers],[CANTO]]</f>
        <v>CANTO</v>
      </c>
      <c r="AQ188" t="str">
        <f>Table134566[[#This Row],[CANTO]]</f>
        <v>SALVE, REINA DE LOS CIELOS</v>
      </c>
      <c r="AR188" t="str">
        <f>_xlfn.CONCAT(Table134566[[#This Row],[Category]:[Entrada]])</f>
        <v>category: "PRECATECUMENADO", moments: ["</v>
      </c>
    </row>
    <row r="189" spans="1:44" x14ac:dyDescent="0.25">
      <c r="A189" t="str" cm="1">
        <f t="array" ref="A18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89">
        <v>214</v>
      </c>
      <c r="C189" t="s">
        <v>297</v>
      </c>
      <c r="D189">
        <v>188</v>
      </c>
      <c r="E189" t="s">
        <v>298</v>
      </c>
      <c r="F189" t="s">
        <v>299</v>
      </c>
      <c r="G189" t="s">
        <v>300</v>
      </c>
      <c r="H189" t="s">
        <v>655</v>
      </c>
      <c r="I189" t="s">
        <v>302</v>
      </c>
      <c r="J189" t="s">
        <v>303</v>
      </c>
      <c r="K189" t="s">
        <v>300</v>
      </c>
      <c r="L189" t="s">
        <v>656</v>
      </c>
      <c r="M189" t="s">
        <v>305</v>
      </c>
      <c r="N189" t="s">
        <v>306</v>
      </c>
      <c r="O189" t="s">
        <v>300</v>
      </c>
      <c r="P189" s="7" t="s">
        <v>1093</v>
      </c>
      <c r="Q189" t="s">
        <v>300</v>
      </c>
      <c r="R189" t="s">
        <v>307</v>
      </c>
      <c r="S189" t="s">
        <v>300</v>
      </c>
      <c r="AE189" t="s">
        <v>310</v>
      </c>
      <c r="AF189" s="22" t="str" cm="1">
        <f t="array" ref="AF189">_xlfn.LET(
    _xlpm.texto_limpio, _xlfn.REDUCE(
        LOWER(Table134566[[#This Row],[Titulo]]),
        {"á";"é";"í";"ó";"ú";"ñ";",";" "},
        _xlfn.LAMBDA(_xlpm.acum,_xlpm.caracter, SUBSTITUTE(_xlpm.acum, _xlpm.caracter, CHOOSE(MATCH(_xlpm.caracter, {"á";"é";"í";"ó";"ú";"ñ";",";" "}, 0), "a","e","i","o","u","n","","")))
    ),
    _xlfn.CONCAT("/cantos/resucito/", AI189, "/", _xlpm.texto_limpio, ".html")
)</f>
        <v>/cantos/resucito/s/santo.html</v>
      </c>
      <c r="AG189" s="22" t="str" cm="1">
        <f t="array" ref="AG189">_xlfn.LET(
    _xlpm.texto_limpio, _xlfn.REDUCE(
        LOWER(Table134566[[#This Row],[Titulo]]),
        {"á";"é";"í";"ó";"ú";"ñ";",";" "},
        _xlfn.LAMBDA(_xlpm.acum,_xlpm.caracter, SUBSTITUTE(_xlpm.acum, _xlpm.caracter, CHOOSE(MATCH(_xlpm.caracter, {"á";"é";"í";"ó";"ú";"ñ";",";" "}, 0), "a","e","i","o","u","n","","")))
    ),
    _xlfn.CONCAT("/cantos/resucito/", AI189, "/", _xlpm.texto_limpio, ".html")
)</f>
        <v>/cantos/resucito/s/santo.html</v>
      </c>
      <c r="AH189" t="s">
        <v>311</v>
      </c>
      <c r="AI189" t="str">
        <f>LOWER(LEFT(Table134566[[#This Row],[Titulo]],1))</f>
        <v>s</v>
      </c>
      <c r="AJ189" t="str">
        <f>LOWER(LEFT(Table134566[[#This Row],[Categoria]],1))</f>
        <v>l</v>
      </c>
      <c r="AK189" t="str">
        <f>_xlfn.CONCAT(Table134566[[#This Row],[ID]:[c021]])</f>
        <v>{id:188,title: "Santo", subtitle: "Palomeras 65", category: "LITÚRGICOS", moments: [""], url: "/cantos/resucito/s/santo.html/cantos/resucito/s/santo.html"},</v>
      </c>
      <c r="AL189" t="str">
        <f>UPPER(Table134566[[#This Row],[Titulo]])</f>
        <v>SANTO</v>
      </c>
      <c r="AM189" t="str">
        <f>LOWER(SUBSTITUTE(Table134566[[#This Row],[CANTO]], " ", ""))</f>
        <v>santo</v>
      </c>
      <c r="AN189" t="str">
        <f>Table134566[[#This Row],[Subtitle5]]</f>
        <v>Palomeras 65</v>
      </c>
      <c r="AP189" t="str">
        <f>Table1[[#Headers],[CANTO]]</f>
        <v>CANTO</v>
      </c>
      <c r="AQ189" t="str">
        <f>Table134566[[#This Row],[CANTO]]</f>
        <v>SANTO</v>
      </c>
      <c r="AR189" t="str">
        <f>_xlfn.CONCAT(Table134566[[#This Row],[Category]:[Entrada]])</f>
        <v>category: "LITÚRGICOS", moments: ["</v>
      </c>
    </row>
    <row r="190" spans="1:44" x14ac:dyDescent="0.25">
      <c r="A190" t="str" cm="1">
        <f t="array" ref="A19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90">
        <v>215</v>
      </c>
      <c r="C190" t="s">
        <v>297</v>
      </c>
      <c r="D190">
        <v>189</v>
      </c>
      <c r="E190" t="s">
        <v>298</v>
      </c>
      <c r="F190" t="s">
        <v>299</v>
      </c>
      <c r="G190" t="s">
        <v>300</v>
      </c>
      <c r="H190" t="s">
        <v>655</v>
      </c>
      <c r="I190" t="s">
        <v>302</v>
      </c>
      <c r="J190" t="s">
        <v>303</v>
      </c>
      <c r="K190" t="s">
        <v>300</v>
      </c>
      <c r="L190" t="s">
        <v>657</v>
      </c>
      <c r="M190" t="s">
        <v>305</v>
      </c>
      <c r="N190" t="s">
        <v>306</v>
      </c>
      <c r="O190" t="s">
        <v>300</v>
      </c>
      <c r="P190" s="7" t="s">
        <v>1093</v>
      </c>
      <c r="Q190" t="s">
        <v>300</v>
      </c>
      <c r="R190" t="s">
        <v>307</v>
      </c>
      <c r="S190" t="s">
        <v>300</v>
      </c>
      <c r="T190" t="s">
        <v>345</v>
      </c>
      <c r="AE190" t="s">
        <v>310</v>
      </c>
      <c r="AF190" s="22" t="str" cm="1">
        <f t="array" ref="AF190">_xlfn.LET(
    _xlpm.texto_limpio, _xlfn.REDUCE(
        LOWER(Table134566[[#This Row],[Titulo]]),
        {"á";"é";"í";"ó";"ú";"ñ";",";" "},
        _xlfn.LAMBDA(_xlpm.acum,_xlpm.caracter, SUBSTITUTE(_xlpm.acum, _xlpm.caracter, CHOOSE(MATCH(_xlpm.caracter, {"á";"é";"í";"ó";"ú";"ñ";",";" "}, 0), "a","e","i","o","u","n","","")))
    ),
    _xlfn.CONCAT("/cantos/resucito/", AI190, "/", _xlpm.texto_limpio, ".html")
)</f>
        <v>/cantos/resucito/s/santo.html</v>
      </c>
      <c r="AG190" s="22" t="str" cm="1">
        <f t="array" ref="AG190">_xlfn.LET(
    _xlpm.texto_limpio, _xlfn.REDUCE(
        LOWER(Table134566[[#This Row],[Titulo]]),
        {"á";"é";"í";"ó";"ú";"ñ";",";" "},
        _xlfn.LAMBDA(_xlpm.acum,_xlpm.caracter, SUBSTITUTE(_xlpm.acum, _xlpm.caracter, CHOOSE(MATCH(_xlpm.caracter, {"á";"é";"í";"ó";"ú";"ñ";",";" "}, 0), "a","e","i","o","u","n","","")))
    ),
    _xlfn.CONCAT("/cantos/resucito/", AI190, "/", _xlpm.texto_limpio, ".html")
)</f>
        <v>/cantos/resucito/s/santo.html</v>
      </c>
      <c r="AH190" t="s">
        <v>311</v>
      </c>
      <c r="AI190" t="str">
        <f>LOWER(LEFT(Table134566[[#This Row],[Titulo]],1))</f>
        <v>s</v>
      </c>
      <c r="AJ190" t="str">
        <f>LOWER(LEFT(Table134566[[#This Row],[Categoria]],1))</f>
        <v>l</v>
      </c>
      <c r="AK190" t="str">
        <f>_xlfn.CONCAT(Table134566[[#This Row],[ID]:[c021]])</f>
        <v>{id:189,title: "Santo", subtitle: "Melodía hebraica ", category: "LITÚRGICOS", moments: ["Ordinario"], url: "/cantos/resucito/s/santo.html/cantos/resucito/s/santo.html"},</v>
      </c>
      <c r="AL190" t="str">
        <f>UPPER(Table134566[[#This Row],[Titulo]])</f>
        <v>SANTO</v>
      </c>
      <c r="AM190" t="str">
        <f>LOWER(SUBSTITUTE(Table134566[[#This Row],[CANTO]], " ", ""))</f>
        <v>santo</v>
      </c>
      <c r="AN190" t="str">
        <f>Table134566[[#This Row],[Subtitle5]]</f>
        <v xml:space="preserve">Melodía hebraica </v>
      </c>
      <c r="AP190" t="str">
        <f>Table1[[#Headers],[CANTO]]</f>
        <v>CANTO</v>
      </c>
      <c r="AQ190" t="str">
        <f>Table134566[[#This Row],[CANTO]]</f>
        <v>SANTO</v>
      </c>
      <c r="AR190" t="str">
        <f>_xlfn.CONCAT(Table134566[[#This Row],[Category]:[Entrada]])</f>
        <v>category: "LITÚRGICOS", moments: ["Ordinario</v>
      </c>
    </row>
    <row r="191" spans="1:44" x14ac:dyDescent="0.25">
      <c r="A191" t="str" cm="1">
        <f t="array" ref="A19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91">
        <v>216</v>
      </c>
      <c r="C191" t="s">
        <v>297</v>
      </c>
      <c r="D191">
        <v>190</v>
      </c>
      <c r="E191" t="s">
        <v>298</v>
      </c>
      <c r="F191" t="s">
        <v>299</v>
      </c>
      <c r="G191" t="s">
        <v>300</v>
      </c>
      <c r="H191" t="s">
        <v>655</v>
      </c>
      <c r="I191" t="s">
        <v>302</v>
      </c>
      <c r="J191" t="s">
        <v>303</v>
      </c>
      <c r="K191" t="s">
        <v>300</v>
      </c>
      <c r="L191" t="s">
        <v>658</v>
      </c>
      <c r="M191" t="s">
        <v>305</v>
      </c>
      <c r="N191" t="s">
        <v>306</v>
      </c>
      <c r="O191" t="s">
        <v>300</v>
      </c>
      <c r="P191" s="7" t="s">
        <v>1093</v>
      </c>
      <c r="Q191" t="s">
        <v>300</v>
      </c>
      <c r="R191" t="s">
        <v>307</v>
      </c>
      <c r="S191" t="s">
        <v>300</v>
      </c>
      <c r="T191" t="s">
        <v>345</v>
      </c>
      <c r="AE191" t="s">
        <v>310</v>
      </c>
      <c r="AF191" s="22" t="str" cm="1">
        <f t="array" ref="AF191">_xlfn.LET(
    _xlpm.texto_limpio, _xlfn.REDUCE(
        LOWER(Table134566[[#This Row],[Titulo]]),
        {"á";"é";"í";"ó";"ú";"ñ";",";" "},
        _xlfn.LAMBDA(_xlpm.acum,_xlpm.caracter, SUBSTITUTE(_xlpm.acum, _xlpm.caracter, CHOOSE(MATCH(_xlpm.caracter, {"á";"é";"í";"ó";"ú";"ñ";",";" "}, 0), "a","e","i","o","u","n","","")))
    ),
    _xlfn.CONCAT("/cantos/resucito/", AI191, "/", _xlpm.texto_limpio, ".html")
)</f>
        <v>/cantos/resucito/s/santo.html</v>
      </c>
      <c r="AG191" s="22" t="str" cm="1">
        <f t="array" ref="AG191">_xlfn.LET(
    _xlpm.texto_limpio, _xlfn.REDUCE(
        LOWER(Table134566[[#This Row],[Titulo]]),
        {"á";"é";"í";"ó";"ú";"ñ";",";" "},
        _xlfn.LAMBDA(_xlpm.acum,_xlpm.caracter, SUBSTITUTE(_xlpm.acum, _xlpm.caracter, CHOOSE(MATCH(_xlpm.caracter, {"á";"é";"í";"ó";"ú";"ñ";",";" "}, 0), "a","e","i","o","u","n","","")))
    ),
    _xlfn.CONCAT("/cantos/resucito/", AI191, "/", _xlpm.texto_limpio, ".html")
)</f>
        <v>/cantos/resucito/s/santo.html</v>
      </c>
      <c r="AH191" t="s">
        <v>311</v>
      </c>
      <c r="AI191" t="str">
        <f>LOWER(LEFT(Table134566[[#This Row],[Titulo]],1))</f>
        <v>s</v>
      </c>
      <c r="AJ191" t="str">
        <f>LOWER(LEFT(Table134566[[#This Row],[Categoria]],1))</f>
        <v>l</v>
      </c>
      <c r="AK191" t="str">
        <f>_xlfn.CONCAT(Table134566[[#This Row],[ID]:[c021]])</f>
        <v>{id:190,title: "Santo", subtitle: "Palestina 74", category: "LITÚRGICOS", moments: ["Ordinario"], url: "/cantos/resucito/s/santo.html/cantos/resucito/s/santo.html"},</v>
      </c>
      <c r="AL191" t="str">
        <f>UPPER(Table134566[[#This Row],[Titulo]])</f>
        <v>SANTO</v>
      </c>
      <c r="AM191" t="str">
        <f>LOWER(SUBSTITUTE(Table134566[[#This Row],[CANTO]], " ", ""))</f>
        <v>santo</v>
      </c>
      <c r="AN191" t="str">
        <f>Table134566[[#This Row],[Subtitle5]]</f>
        <v>Palestina 74</v>
      </c>
      <c r="AP191" t="str">
        <f>Table1[[#Headers],[CANTO]]</f>
        <v>CANTO</v>
      </c>
      <c r="AQ191" t="str">
        <f>Table134566[[#This Row],[CANTO]]</f>
        <v>SANTO</v>
      </c>
      <c r="AR191" t="str">
        <f>_xlfn.CONCAT(Table134566[[#This Row],[Category]:[Entrada]])</f>
        <v>category: "LITÚRGICOS", moments: ["Ordinario</v>
      </c>
    </row>
    <row r="192" spans="1:44" x14ac:dyDescent="0.25">
      <c r="A192" t="str" cm="1">
        <f t="array" ref="A19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92">
        <v>217</v>
      </c>
      <c r="C192" t="s">
        <v>297</v>
      </c>
      <c r="D192">
        <v>191</v>
      </c>
      <c r="E192" t="s">
        <v>298</v>
      </c>
      <c r="F192" t="s">
        <v>299</v>
      </c>
      <c r="G192" t="s">
        <v>300</v>
      </c>
      <c r="H192" t="s">
        <v>655</v>
      </c>
      <c r="I192" t="s">
        <v>302</v>
      </c>
      <c r="J192" t="s">
        <v>303</v>
      </c>
      <c r="K192" t="s">
        <v>300</v>
      </c>
      <c r="L192" t="s">
        <v>659</v>
      </c>
      <c r="M192" t="s">
        <v>305</v>
      </c>
      <c r="N192" t="s">
        <v>306</v>
      </c>
      <c r="O192" t="s">
        <v>300</v>
      </c>
      <c r="P192" s="7" t="s">
        <v>1093</v>
      </c>
      <c r="Q192" t="s">
        <v>300</v>
      </c>
      <c r="R192" t="s">
        <v>307</v>
      </c>
      <c r="S192" t="s">
        <v>300</v>
      </c>
      <c r="AE192" t="s">
        <v>310</v>
      </c>
      <c r="AF192" s="22" t="str" cm="1">
        <f t="array" ref="AF192">_xlfn.LET(
    _xlpm.texto_limpio, _xlfn.REDUCE(
        LOWER(Table134566[[#This Row],[Titulo]]),
        {"á";"é";"í";"ó";"ú";"ñ";",";" "},
        _xlfn.LAMBDA(_xlpm.acum,_xlpm.caracter, SUBSTITUTE(_xlpm.acum, _xlpm.caracter, CHOOSE(MATCH(_xlpm.caracter, {"á";"é";"í";"ó";"ú";"ñ";",";" "}, 0), "a","e","i","o","u","n","","")))
    ),
    _xlfn.CONCAT("/cantos/resucito/", AI192, "/", _xlpm.texto_limpio, ".html")
)</f>
        <v>/cantos/resucito/s/santo.html</v>
      </c>
      <c r="AG192" s="22" t="str" cm="1">
        <f t="array" ref="AG192">_xlfn.LET(
    _xlpm.texto_limpio, _xlfn.REDUCE(
        LOWER(Table134566[[#This Row],[Titulo]]),
        {"á";"é";"í";"ó";"ú";"ñ";",";" "},
        _xlfn.LAMBDA(_xlpm.acum,_xlpm.caracter, SUBSTITUTE(_xlpm.acum, _xlpm.caracter, CHOOSE(MATCH(_xlpm.caracter, {"á";"é";"í";"ó";"ú";"ñ";",";" "}, 0), "a","e","i","o","u","n","","")))
    ),
    _xlfn.CONCAT("/cantos/resucito/", AI192, "/", _xlpm.texto_limpio, ".html")
)</f>
        <v>/cantos/resucito/s/santo.html</v>
      </c>
      <c r="AH192" t="s">
        <v>311</v>
      </c>
      <c r="AI192" t="str">
        <f>LOWER(LEFT(Table134566[[#This Row],[Titulo]],1))</f>
        <v>s</v>
      </c>
      <c r="AJ192" t="str">
        <f>LOWER(LEFT(Table134566[[#This Row],[Categoria]],1))</f>
        <v>l</v>
      </c>
      <c r="AK192" t="str">
        <f>_xlfn.CONCAT(Table134566[[#This Row],[ID]:[c021]])</f>
        <v>{id:191,title: "Santo", subtitle: "Roma 77", category: "LITÚRGICOS", moments: [""], url: "/cantos/resucito/s/santo.html/cantos/resucito/s/santo.html"},</v>
      </c>
      <c r="AL192" t="str">
        <f>UPPER(Table134566[[#This Row],[Titulo]])</f>
        <v>SANTO</v>
      </c>
      <c r="AM192" t="str">
        <f>LOWER(SUBSTITUTE(Table134566[[#This Row],[CANTO]], " ", ""))</f>
        <v>santo</v>
      </c>
      <c r="AN192" t="str">
        <f>Table134566[[#This Row],[Subtitle5]]</f>
        <v>Roma 77</v>
      </c>
      <c r="AP192" t="str">
        <f>Table1[[#Headers],[CANTO]]</f>
        <v>CANTO</v>
      </c>
      <c r="AQ192" t="str">
        <f>Table134566[[#This Row],[CANTO]]</f>
        <v>SANTO</v>
      </c>
      <c r="AR192" t="str">
        <f>_xlfn.CONCAT(Table134566[[#This Row],[Category]:[Entrada]])</f>
        <v>category: "LITÚRGICOS", moments: ["</v>
      </c>
    </row>
    <row r="193" spans="1:44" x14ac:dyDescent="0.25">
      <c r="A193" t="str" cm="1">
        <f t="array" ref="A19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93">
        <v>218</v>
      </c>
      <c r="C193" t="s">
        <v>297</v>
      </c>
      <c r="D193">
        <v>192</v>
      </c>
      <c r="E193" t="s">
        <v>298</v>
      </c>
      <c r="F193" t="s">
        <v>299</v>
      </c>
      <c r="G193" t="s">
        <v>300</v>
      </c>
      <c r="H193" t="s">
        <v>655</v>
      </c>
      <c r="I193" t="s">
        <v>302</v>
      </c>
      <c r="J193" t="s">
        <v>303</v>
      </c>
      <c r="K193" t="s">
        <v>300</v>
      </c>
      <c r="L193">
        <v>1982</v>
      </c>
      <c r="M193" t="s">
        <v>305</v>
      </c>
      <c r="N193" t="s">
        <v>306</v>
      </c>
      <c r="O193" t="s">
        <v>300</v>
      </c>
      <c r="P193" s="7" t="s">
        <v>1093</v>
      </c>
      <c r="Q193" t="s">
        <v>300</v>
      </c>
      <c r="R193" t="s">
        <v>307</v>
      </c>
      <c r="S193" t="s">
        <v>300</v>
      </c>
      <c r="AE193" t="s">
        <v>310</v>
      </c>
      <c r="AF193" s="22" t="str" cm="1">
        <f t="array" ref="AF193">_xlfn.LET(
    _xlpm.texto_limpio, _xlfn.REDUCE(
        LOWER(Table134566[[#This Row],[Titulo]]),
        {"á";"é";"í";"ó";"ú";"ñ";",";" "},
        _xlfn.LAMBDA(_xlpm.acum,_xlpm.caracter, SUBSTITUTE(_xlpm.acum, _xlpm.caracter, CHOOSE(MATCH(_xlpm.caracter, {"á";"é";"í";"ó";"ú";"ñ";",";" "}, 0), "a","e","i","o","u","n","","")))
    ),
    _xlfn.CONCAT("/cantos/resucito/", AI193, "/", _xlpm.texto_limpio, ".html")
)</f>
        <v>/cantos/resucito/s/santo.html</v>
      </c>
      <c r="AG193" s="22" t="str" cm="1">
        <f t="array" ref="AG193">_xlfn.LET(
    _xlpm.texto_limpio, _xlfn.REDUCE(
        LOWER(Table134566[[#This Row],[Titulo]]),
        {"á";"é";"í";"ó";"ú";"ñ";",";" "},
        _xlfn.LAMBDA(_xlpm.acum,_xlpm.caracter, SUBSTITUTE(_xlpm.acum, _xlpm.caracter, CHOOSE(MATCH(_xlpm.caracter, {"á";"é";"í";"ó";"ú";"ñ";",";" "}, 0), "a","e","i","o","u","n","","")))
    ),
    _xlfn.CONCAT("/cantos/resucito/", AI193, "/", _xlpm.texto_limpio, ".html")
)</f>
        <v>/cantos/resucito/s/santo.html</v>
      </c>
      <c r="AH193" t="s">
        <v>311</v>
      </c>
      <c r="AI193" t="str">
        <f>LOWER(LEFT(Table134566[[#This Row],[Titulo]],1))</f>
        <v>s</v>
      </c>
      <c r="AJ193" t="str">
        <f>LOWER(LEFT(Table134566[[#This Row],[Categoria]],1))</f>
        <v>l</v>
      </c>
      <c r="AK193" t="str">
        <f>_xlfn.CONCAT(Table134566[[#This Row],[ID]:[c021]])</f>
        <v>{id:192,title: "Santo", subtitle: "1982", category: "LITÚRGICOS", moments: [""], url: "/cantos/resucito/s/santo.html/cantos/resucito/s/santo.html"},</v>
      </c>
      <c r="AL193" t="str">
        <f>UPPER(Table134566[[#This Row],[Titulo]])</f>
        <v>SANTO</v>
      </c>
      <c r="AM193" t="str">
        <f>LOWER(SUBSTITUTE(Table134566[[#This Row],[CANTO]], " ", ""))</f>
        <v>santo</v>
      </c>
      <c r="AN193">
        <f>Table134566[[#This Row],[Subtitle5]]</f>
        <v>1982</v>
      </c>
      <c r="AP193" t="str">
        <f>Table1[[#Headers],[CANTO]]</f>
        <v>CANTO</v>
      </c>
      <c r="AQ193" t="str">
        <f>Table134566[[#This Row],[CANTO]]</f>
        <v>SANTO</v>
      </c>
      <c r="AR193" t="str">
        <f>_xlfn.CONCAT(Table134566[[#This Row],[Category]:[Entrada]])</f>
        <v>category: "LITÚRGICOS", moments: ["</v>
      </c>
    </row>
    <row r="194" spans="1:44" x14ac:dyDescent="0.25">
      <c r="A194" t="str" cm="1">
        <f t="array" ref="A19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94">
        <v>219</v>
      </c>
      <c r="C194" t="s">
        <v>297</v>
      </c>
      <c r="D194">
        <v>193</v>
      </c>
      <c r="E194" t="s">
        <v>298</v>
      </c>
      <c r="F194" t="s">
        <v>299</v>
      </c>
      <c r="G194" t="s">
        <v>300</v>
      </c>
      <c r="H194" t="s">
        <v>655</v>
      </c>
      <c r="I194" t="s">
        <v>302</v>
      </c>
      <c r="J194" t="s">
        <v>303</v>
      </c>
      <c r="K194" t="s">
        <v>300</v>
      </c>
      <c r="L194">
        <v>1988</v>
      </c>
      <c r="M194" t="s">
        <v>305</v>
      </c>
      <c r="N194" t="s">
        <v>306</v>
      </c>
      <c r="O194" t="s">
        <v>300</v>
      </c>
      <c r="P194" s="7" t="s">
        <v>1093</v>
      </c>
      <c r="Q194" t="s">
        <v>300</v>
      </c>
      <c r="R194" t="s">
        <v>307</v>
      </c>
      <c r="S194" t="s">
        <v>300</v>
      </c>
      <c r="T194" t="s">
        <v>286</v>
      </c>
      <c r="U194" t="s">
        <v>308</v>
      </c>
      <c r="V194" t="s">
        <v>314</v>
      </c>
      <c r="AE194" t="s">
        <v>310</v>
      </c>
      <c r="AF194" s="22" t="str" cm="1">
        <f t="array" ref="AF194">_xlfn.LET(
    _xlpm.texto_limpio, _xlfn.REDUCE(
        LOWER(Table134566[[#This Row],[Titulo]]),
        {"á";"é";"í";"ó";"ú";"ñ";",";" "},
        _xlfn.LAMBDA(_xlpm.acum,_xlpm.caracter, SUBSTITUTE(_xlpm.acum, _xlpm.caracter, CHOOSE(MATCH(_xlpm.caracter, {"á";"é";"í";"ó";"ú";"ñ";",";" "}, 0), "a","e","i","o","u","n","","")))
    ),
    _xlfn.CONCAT("/cantos/resucito/", AI194, "/", _xlpm.texto_limpio, ".html")
)</f>
        <v>/cantos/resucito/s/santo.html</v>
      </c>
      <c r="AG194" s="22" t="str" cm="1">
        <f t="array" ref="AG194">_xlfn.LET(
    _xlpm.texto_limpio, _xlfn.REDUCE(
        LOWER(Table134566[[#This Row],[Titulo]]),
        {"á";"é";"í";"ó";"ú";"ñ";",";" "},
        _xlfn.LAMBDA(_xlpm.acum,_xlpm.caracter, SUBSTITUTE(_xlpm.acum, _xlpm.caracter, CHOOSE(MATCH(_xlpm.caracter, {"á";"é";"í";"ó";"ú";"ñ";",";" "}, 0), "a","e","i","o","u","n","","")))
    ),
    _xlfn.CONCAT("/cantos/resucito/", AI194, "/", _xlpm.texto_limpio, ".html")
)</f>
        <v>/cantos/resucito/s/santo.html</v>
      </c>
      <c r="AH194" t="s">
        <v>311</v>
      </c>
      <c r="AI194" t="str">
        <f>LOWER(LEFT(Table134566[[#This Row],[Titulo]],1))</f>
        <v>s</v>
      </c>
      <c r="AJ194" t="str">
        <f>LOWER(LEFT(Table134566[[#This Row],[Categoria]],1))</f>
        <v>l</v>
      </c>
      <c r="AK194" t="str">
        <f>_xlfn.CONCAT(Table134566[[#This Row],[ID]:[c021]])</f>
        <v>{id:193,title: "Santo", subtitle: "1988", category: "LITÚRGICOS", moments: ["Virgen", "Final"], url: "/cantos/resucito/s/santo.html/cantos/resucito/s/santo.html"},</v>
      </c>
      <c r="AL194" t="str">
        <f>UPPER(Table134566[[#This Row],[Titulo]])</f>
        <v>SANTO</v>
      </c>
      <c r="AM194" t="str">
        <f>LOWER(SUBSTITUTE(Table134566[[#This Row],[CANTO]], " ", ""))</f>
        <v>santo</v>
      </c>
      <c r="AN194">
        <f>Table134566[[#This Row],[Subtitle5]]</f>
        <v>1988</v>
      </c>
      <c r="AP194" t="str">
        <f>Table1[[#Headers],[CANTO]]</f>
        <v>CANTO</v>
      </c>
      <c r="AQ194" t="str">
        <f>Table134566[[#This Row],[CANTO]]</f>
        <v>SANTO</v>
      </c>
      <c r="AR194" t="str">
        <f>_xlfn.CONCAT(Table134566[[#This Row],[Category]:[Entrada]])</f>
        <v>category: "LITÚRGICOS", moments: ["Virgen", "Final</v>
      </c>
    </row>
    <row r="195" spans="1:44" x14ac:dyDescent="0.25">
      <c r="A195" t="str" cm="1">
        <f t="array" ref="A19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B195">
        <v>145</v>
      </c>
      <c r="C195" t="s">
        <v>297</v>
      </c>
      <c r="D195">
        <v>194</v>
      </c>
      <c r="E195" t="s">
        <v>298</v>
      </c>
      <c r="F195" t="s">
        <v>299</v>
      </c>
      <c r="G195" t="s">
        <v>300</v>
      </c>
      <c r="H195" t="s">
        <v>660</v>
      </c>
      <c r="I195" t="s">
        <v>302</v>
      </c>
      <c r="J195" t="s">
        <v>303</v>
      </c>
      <c r="K195" t="s">
        <v>300</v>
      </c>
      <c r="L195" t="s">
        <v>194</v>
      </c>
      <c r="M195" t="s">
        <v>305</v>
      </c>
      <c r="N195" t="s">
        <v>306</v>
      </c>
      <c r="O195" t="s">
        <v>300</v>
      </c>
      <c r="P195" t="s">
        <v>1089</v>
      </c>
      <c r="Q195" t="s">
        <v>300</v>
      </c>
      <c r="R195" t="s">
        <v>307</v>
      </c>
      <c r="S195" t="s">
        <v>300</v>
      </c>
      <c r="AE195" t="s">
        <v>310</v>
      </c>
      <c r="AF195" s="22" t="str" cm="1">
        <f t="array" ref="AF195">_xlfn.LET(
    _xlpm.texto_limpio, _xlfn.REDUCE(
        LOWER(Table134566[[#This Row],[Titulo]]),
        {"á";"é";"í";"ó";"ú";"ñ";",";" "},
        _xlfn.LAMBDA(_xlpm.acum,_xlpm.caracter, SUBSTITUTE(_xlpm.acum, _xlpm.caracter, CHOOSE(MATCH(_xlpm.caracter, {"á";"é";"í";"ó";"ú";"ñ";",";" "}, 0), "a","e","i","o","u","n","","")))
    ),
    _xlfn.CONCAT("/cantos/resucito/", AI195, "/", _xlpm.texto_limpio, ".html")
)</f>
        <v>/cantos/resucito/s/seencontrarondosangeles.html</v>
      </c>
      <c r="AG195" s="22" t="str" cm="1">
        <f t="array" ref="AG195">_xlfn.LET(
    _xlpm.texto_limpio, _xlfn.REDUCE(
        LOWER(Table134566[[#This Row],[Titulo]]),
        {"á";"é";"í";"ó";"ú";"ñ";",";" "},
        _xlfn.LAMBDA(_xlpm.acum,_xlpm.caracter, SUBSTITUTE(_xlpm.acum, _xlpm.caracter, CHOOSE(MATCH(_xlpm.caracter, {"á";"é";"í";"ó";"ú";"ñ";",";" "}, 0), "a","e","i","o","u","n","","")))
    ),
    _xlfn.CONCAT("/cantos/resucito/", AI195, "/", _xlpm.texto_limpio, ".html")
)</f>
        <v>/cantos/resucito/s/seencontrarondosangeles.html</v>
      </c>
      <c r="AH195" t="s">
        <v>311</v>
      </c>
      <c r="AI195" t="str">
        <f>LOWER(LEFT(Table134566[[#This Row],[Titulo]],1))</f>
        <v>s</v>
      </c>
      <c r="AJ195" t="str">
        <f>LOWER(LEFT(Table134566[[#This Row],[Categoria]],1))</f>
        <v>p</v>
      </c>
      <c r="AK195" t="str">
        <f>_xlfn.CONCAT(Table134566[[#This Row],[ID]:[c021]])</f>
        <v>{id:194,title: "Se encontraron dos ángeles", subtitle: "Melodía hebraica", category: "PRECATECUMENADO", moments: [""], url: "/cantos/resucito/s/seencontrarondosangeles.html/cantos/resucito/s/seencontrarondosangeles.html"},</v>
      </c>
      <c r="AL195" t="str">
        <f>UPPER(Table134566[[#This Row],[Titulo]])</f>
        <v>SE ENCONTRARON DOS ÁNGELES</v>
      </c>
      <c r="AM195" t="str">
        <f>LOWER(SUBSTITUTE(Table134566[[#This Row],[CANTO]], " ", ""))</f>
        <v>seencontrarondosángeles</v>
      </c>
      <c r="AN195" t="str">
        <f>Table134566[[#This Row],[Subtitle5]]</f>
        <v>Melodía hebraica</v>
      </c>
      <c r="AP195" t="str">
        <f>Table1[[#Headers],[CANTO]]</f>
        <v>CANTO</v>
      </c>
      <c r="AQ195" t="str">
        <f>Table134566[[#This Row],[CANTO]]</f>
        <v>SE ENCONTRARON DOS ÁNGELES</v>
      </c>
      <c r="AR195" t="str">
        <f>_xlfn.CONCAT(Table134566[[#This Row],[Category]:[Entrada]])</f>
        <v>category: "PRECATECUMENADO", moments: ["</v>
      </c>
    </row>
    <row r="196" spans="1:44" x14ac:dyDescent="0.25">
      <c r="A196" t="str" cm="1">
        <f t="array" ref="A19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B196">
        <v>146</v>
      </c>
      <c r="C196" t="s">
        <v>297</v>
      </c>
      <c r="D196">
        <v>195</v>
      </c>
      <c r="E196" t="s">
        <v>298</v>
      </c>
      <c r="F196" t="s">
        <v>299</v>
      </c>
      <c r="G196" t="s">
        <v>300</v>
      </c>
      <c r="H196" t="s">
        <v>661</v>
      </c>
      <c r="I196" t="s">
        <v>302</v>
      </c>
      <c r="J196" t="s">
        <v>303</v>
      </c>
      <c r="K196" t="s">
        <v>300</v>
      </c>
      <c r="L196" t="s">
        <v>263</v>
      </c>
      <c r="M196" t="s">
        <v>305</v>
      </c>
      <c r="N196" t="s">
        <v>306</v>
      </c>
      <c r="O196" t="s">
        <v>300</v>
      </c>
      <c r="P196" t="s">
        <v>1089</v>
      </c>
      <c r="Q196" t="s">
        <v>300</v>
      </c>
      <c r="R196" t="s">
        <v>307</v>
      </c>
      <c r="S196" t="s">
        <v>300</v>
      </c>
      <c r="T196" t="s">
        <v>345</v>
      </c>
      <c r="AE196" t="s">
        <v>310</v>
      </c>
      <c r="AF196" s="22" t="str" cm="1">
        <f t="array" ref="AF196">_xlfn.LET(
    _xlpm.texto_limpio, _xlfn.REDUCE(
        LOWER(Table134566[[#This Row],[Titulo]]),
        {"á";"é";"í";"ó";"ú";"ñ";",";" "},
        _xlfn.LAMBDA(_xlpm.acum,_xlpm.caracter, SUBSTITUTE(_xlpm.acum, _xlpm.caracter, CHOOSE(MATCH(_xlpm.caracter, {"á";"é";"í";"ó";"ú";"ñ";",";" "}, 0), "a","e","i","o","u","n","","")))
    ),
    _xlfn.CONCAT("/cantos/resucito/", AI196, "/", _xlpm.texto_limpio, ".html")
)</f>
        <v>/cantos/resucito/s/senorayudameanodudardeti.html</v>
      </c>
      <c r="AG196" s="22" t="str" cm="1">
        <f t="array" ref="AG196">_xlfn.LET(
    _xlpm.texto_limpio, _xlfn.REDUCE(
        LOWER(Table134566[[#This Row],[Titulo]]),
        {"á";"é";"í";"ó";"ú";"ñ";",";" "},
        _xlfn.LAMBDA(_xlpm.acum,_xlpm.caracter, SUBSTITUTE(_xlpm.acum, _xlpm.caracter, CHOOSE(MATCH(_xlpm.caracter, {"á";"é";"í";"ó";"ú";"ñ";",";" "}, 0), "a","e","i","o","u","n","","")))
    ),
    _xlfn.CONCAT("/cantos/resucito/", AI196, "/", _xlpm.texto_limpio, ".html")
)</f>
        <v>/cantos/resucito/s/senorayudameanodudardeti.html</v>
      </c>
      <c r="AH196" t="s">
        <v>311</v>
      </c>
      <c r="AI196" t="str">
        <f>LOWER(LEFT(Table134566[[#This Row],[Titulo]],1))</f>
        <v>s</v>
      </c>
      <c r="AJ196" t="str">
        <f>LOWER(LEFT(Table134566[[#This Row],[Categoria]],1))</f>
        <v>p</v>
      </c>
      <c r="AK196" t="str">
        <f>_xlfn.CONCAT(Table134566[[#This Row],[ID]:[c021]])</f>
        <v>{id:195,title: "Señor, ayúdame a no dudar de ti", subtitle: "(Kiko Argüello)", category: "PRECATECUMENADO", moments: ["Ordinario"], url: "/cantos/resucito/s/senorayudameanodudardeti.html/cantos/resucito/s/senorayudameanodudardeti.html"},</v>
      </c>
      <c r="AL196" t="str">
        <f>UPPER(Table134566[[#This Row],[Titulo]])</f>
        <v>SEÑOR, AYÚDAME A NO DUDAR DE TI</v>
      </c>
      <c r="AM196" t="str">
        <f>LOWER(SUBSTITUTE(Table134566[[#This Row],[CANTO]], " ", ""))</f>
        <v>señor,ayúdameanodudardeti</v>
      </c>
      <c r="AN196" t="str">
        <f>Table134566[[#This Row],[Subtitle5]]</f>
        <v>(Kiko Argüello)</v>
      </c>
      <c r="AP196" t="str">
        <f>Table1[[#Headers],[CANTO]]</f>
        <v>CANTO</v>
      </c>
      <c r="AQ196" t="str">
        <f>Table134566[[#This Row],[CANTO]]</f>
        <v>SEÑOR, AYÚDAME A NO DUDAR DE TI</v>
      </c>
      <c r="AR196" t="str">
        <f>_xlfn.CONCAT(Table134566[[#This Row],[Category]:[Entrada]])</f>
        <v>category: "PRECATECUMENADO", moments: ["Ordinario</v>
      </c>
    </row>
    <row r="197" spans="1:44" x14ac:dyDescent="0.25">
      <c r="A197" t="str" cm="1">
        <f t="array" ref="A19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B197">
        <v>147</v>
      </c>
      <c r="C197" t="s">
        <v>297</v>
      </c>
      <c r="D197">
        <v>196</v>
      </c>
      <c r="E197" t="s">
        <v>298</v>
      </c>
      <c r="F197" t="s">
        <v>299</v>
      </c>
      <c r="G197" t="s">
        <v>300</v>
      </c>
      <c r="H197" t="s">
        <v>662</v>
      </c>
      <c r="I197" t="s">
        <v>302</v>
      </c>
      <c r="J197" t="s">
        <v>303</v>
      </c>
      <c r="K197" t="s">
        <v>300</v>
      </c>
      <c r="L197" t="s">
        <v>663</v>
      </c>
      <c r="M197" t="s">
        <v>305</v>
      </c>
      <c r="N197" t="s">
        <v>306</v>
      </c>
      <c r="O197" t="s">
        <v>300</v>
      </c>
      <c r="P197" t="s">
        <v>1089</v>
      </c>
      <c r="Q197" t="s">
        <v>300</v>
      </c>
      <c r="R197" t="s">
        <v>307</v>
      </c>
      <c r="S197" t="s">
        <v>300</v>
      </c>
      <c r="T197" t="s">
        <v>288</v>
      </c>
      <c r="U197" t="s">
        <v>308</v>
      </c>
      <c r="V197" t="s">
        <v>351</v>
      </c>
      <c r="AE197" t="s">
        <v>310</v>
      </c>
      <c r="AF197" s="22" t="str" cm="1">
        <f t="array" ref="AF197">_xlfn.LET(
    _xlpm.texto_limpio, _xlfn.REDUCE(
        LOWER(Table134566[[#This Row],[Titulo]]),
        {"á";"é";"í";"ó";"ú";"ñ";",";" "},
        _xlfn.LAMBDA(_xlpm.acum,_xlpm.caracter, SUBSTITUTE(_xlpm.acum, _xlpm.caracter, CHOOSE(MATCH(_xlpm.caracter, {"á";"é";"í";"ó";"ú";"ñ";",";" "}, 0), "a","e","i","o","u","n","","")))
    ),
    _xlfn.CONCAT("/cantos/resucito/", AI197, "/", _xlpm.texto_limpio, ".html")
)</f>
        <v>/cantos/resucito/s/senornomecorrijasentucolera.html</v>
      </c>
      <c r="AG197" s="22" t="str" cm="1">
        <f t="array" ref="AG197">_xlfn.LET(
    _xlpm.texto_limpio, _xlfn.REDUCE(
        LOWER(Table134566[[#This Row],[Titulo]]),
        {"á";"é";"í";"ó";"ú";"ñ";",";" "},
        _xlfn.LAMBDA(_xlpm.acum,_xlpm.caracter, SUBSTITUTE(_xlpm.acum, _xlpm.caracter, CHOOSE(MATCH(_xlpm.caracter, {"á";"é";"í";"ó";"ú";"ñ";",";" "}, 0), "a","e","i","o","u","n","","")))
    ),
    _xlfn.CONCAT("/cantos/resucito/", AI197, "/", _xlpm.texto_limpio, ".html")
)</f>
        <v>/cantos/resucito/s/senornomecorrijasentucolera.html</v>
      </c>
      <c r="AH197" t="s">
        <v>311</v>
      </c>
      <c r="AI197" t="str">
        <f>LOWER(LEFT(Table134566[[#This Row],[Titulo]],1))</f>
        <v>s</v>
      </c>
      <c r="AJ197" t="str">
        <f>LOWER(LEFT(Table134566[[#This Row],[Categoria]],1))</f>
        <v>p</v>
      </c>
      <c r="AK197" t="str">
        <f>_xlfn.CONCAT(Table134566[[#This Row],[ID]:[c021]])</f>
        <v>{id:196,title: "Señor, no me corrijas en tu cólera", subtitle: "Salmo 6", category: "PRECATECUMENADO", moments: ["Niños", "Paz"], url: "/cantos/resucito/s/senornomecorrijasentucolera.html/cantos/resucito/s/senornomecorrijasentucolera.html"},</v>
      </c>
      <c r="AL197" t="str">
        <f>UPPER(Table134566[[#This Row],[Titulo]])</f>
        <v>SEÑOR, NO ME CORRIJAS EN TU CÓLERA</v>
      </c>
      <c r="AM197" t="str">
        <f>LOWER(SUBSTITUTE(Table134566[[#This Row],[CANTO]], " ", ""))</f>
        <v>señor,nomecorrijasentucólera</v>
      </c>
      <c r="AN197" t="str">
        <f>Table134566[[#This Row],[Subtitle5]]</f>
        <v>Salmo 6</v>
      </c>
      <c r="AP197" t="str">
        <f>Table1[[#Headers],[CANTO]]</f>
        <v>CANTO</v>
      </c>
      <c r="AQ197" t="str">
        <f>Table134566[[#This Row],[CANTO]]</f>
        <v>SEÑOR, NO ME CORRIJAS EN TU CÓLERA</v>
      </c>
      <c r="AR197" t="str">
        <f>_xlfn.CONCAT(Table134566[[#This Row],[Category]:[Entrada]])</f>
        <v>category: "PRECATECUMENADO", moments: ["Niños", "Paz</v>
      </c>
    </row>
    <row r="198" spans="1:44" x14ac:dyDescent="0.25">
      <c r="A198" t="str" cm="1">
        <f t="array" ref="A19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B198">
        <v>233</v>
      </c>
      <c r="C198" t="s">
        <v>297</v>
      </c>
      <c r="D198">
        <v>197</v>
      </c>
      <c r="E198" t="s">
        <v>298</v>
      </c>
      <c r="F198" t="s">
        <v>299</v>
      </c>
      <c r="G198" t="s">
        <v>300</v>
      </c>
      <c r="H198" t="s">
        <v>664</v>
      </c>
      <c r="I198" t="s">
        <v>302</v>
      </c>
      <c r="J198" t="s">
        <v>303</v>
      </c>
      <c r="K198" t="s">
        <v>300</v>
      </c>
      <c r="L198" t="s">
        <v>665</v>
      </c>
      <c r="M198" t="s">
        <v>305</v>
      </c>
      <c r="N198" t="s">
        <v>306</v>
      </c>
      <c r="O198" t="s">
        <v>300</v>
      </c>
      <c r="P198" s="8" t="s">
        <v>1091</v>
      </c>
      <c r="Q198" t="s">
        <v>300</v>
      </c>
      <c r="R198" t="s">
        <v>307</v>
      </c>
      <c r="S198" t="s">
        <v>300</v>
      </c>
      <c r="T198" t="s">
        <v>284</v>
      </c>
      <c r="U198" t="s">
        <v>308</v>
      </c>
      <c r="V198" t="s">
        <v>292</v>
      </c>
      <c r="AE198" t="s">
        <v>310</v>
      </c>
      <c r="AF198" s="22" t="str" cm="1">
        <f t="array" ref="AF198">_xlfn.LET(
    _xlpm.texto_limpio, _xlfn.REDUCE(
        LOWER(Table134566[[#This Row],[Titulo]]),
        {"á";"é";"í";"ó";"ú";"ñ";",";" "},
        _xlfn.LAMBDA(_xlpm.acum,_xlpm.caracter, SUBSTITUTE(_xlpm.acum, _xlpm.caracter, CHOOSE(MATCH(_xlpm.caracter, {"á";"é";"í";"ó";"ú";"ñ";",";" "}, 0), "a","e","i","o","u","n","","")))
    ),
    _xlfn.CONCAT("/cantos/resucito/", AI198, "/", _xlpm.texto_limpio, ".html")
)</f>
        <v>/cantos/resucito/s/senortumeescrutasyconoces.html</v>
      </c>
      <c r="AG198" s="22" t="str" cm="1">
        <f t="array" ref="AG198">_xlfn.LET(
    _xlpm.texto_limpio, _xlfn.REDUCE(
        LOWER(Table134566[[#This Row],[Titulo]]),
        {"á";"é";"í";"ó";"ú";"ñ";",";" "},
        _xlfn.LAMBDA(_xlpm.acum,_xlpm.caracter, SUBSTITUTE(_xlpm.acum, _xlpm.caracter, CHOOSE(MATCH(_xlpm.caracter, {"á";"é";"í";"ó";"ú";"ñ";",";" "}, 0), "a","e","i","o","u","n","","")))
    ),
    _xlfn.CONCAT("/cantos/resucito/", AI198, "/", _xlpm.texto_limpio, ".html")
)</f>
        <v>/cantos/resucito/s/senortumeescrutasyconoces.html</v>
      </c>
      <c r="AH198" t="s">
        <v>311</v>
      </c>
      <c r="AI198" t="str">
        <f>LOWER(LEFT(Table134566[[#This Row],[Titulo]],1))</f>
        <v>s</v>
      </c>
      <c r="AJ198" t="str">
        <f>LOWER(LEFT(Table134566[[#This Row],[Categoria]],1))</f>
        <v>c</v>
      </c>
      <c r="AK198" t="str">
        <f>_xlfn.CONCAT(Table134566[[#This Row],[ID]:[c021]])</f>
        <v>{id:197,title: "Señor, tú me escrutas y conoces", subtitle: "Sal 139 (138)", category: "CATECUMENADO", moments: ["Pentecostés", "Entrada"], url: "/cantos/resucito/s/senortumeescrutasyconoces.html/cantos/resucito/s/senortumeescrutasyconoces.html"},</v>
      </c>
      <c r="AL198" t="str">
        <f>UPPER(Table134566[[#This Row],[Titulo]])</f>
        <v>SEÑOR, TÚ ME ESCRUTAS Y CONOCES</v>
      </c>
      <c r="AM198" t="str">
        <f>LOWER(SUBSTITUTE(Table134566[[#This Row],[CANTO]], " ", ""))</f>
        <v>señor,túmeescrutasyconoces</v>
      </c>
      <c r="AN198" t="str">
        <f>Table134566[[#This Row],[Subtitle5]]</f>
        <v>Sal 139 (138)</v>
      </c>
      <c r="AP198" t="str">
        <f>Table1[[#Headers],[CANTO]]</f>
        <v>CANTO</v>
      </c>
      <c r="AQ198" t="str">
        <f>Table134566[[#This Row],[CANTO]]</f>
        <v>SEÑOR, TÚ ME ESCRUTAS Y CONOCES</v>
      </c>
      <c r="AR198" t="str">
        <f>_xlfn.CONCAT(Table134566[[#This Row],[Category]:[Entrada]])</f>
        <v>category: "CATECUMENADO", moments: ["Pentecostés", "Entrada</v>
      </c>
    </row>
    <row r="199" spans="1:44" x14ac:dyDescent="0.25">
      <c r="A199" t="str" cm="1">
        <f t="array" ref="A19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B199">
        <v>148</v>
      </c>
      <c r="C199" t="s">
        <v>297</v>
      </c>
      <c r="D199">
        <v>198</v>
      </c>
      <c r="E199" t="s">
        <v>298</v>
      </c>
      <c r="F199" t="s">
        <v>299</v>
      </c>
      <c r="G199" t="s">
        <v>300</v>
      </c>
      <c r="H199" t="s">
        <v>666</v>
      </c>
      <c r="I199" t="s">
        <v>302</v>
      </c>
      <c r="J199" t="s">
        <v>303</v>
      </c>
      <c r="K199" t="s">
        <v>300</v>
      </c>
      <c r="L199" t="s">
        <v>667</v>
      </c>
      <c r="M199" t="s">
        <v>305</v>
      </c>
      <c r="N199" t="s">
        <v>306</v>
      </c>
      <c r="O199" t="s">
        <v>300</v>
      </c>
      <c r="P199" t="s">
        <v>1089</v>
      </c>
      <c r="Q199" t="s">
        <v>300</v>
      </c>
      <c r="R199" t="s">
        <v>307</v>
      </c>
      <c r="S199" t="s">
        <v>300</v>
      </c>
      <c r="AE199" t="s">
        <v>310</v>
      </c>
      <c r="AF199" s="22" t="str" cm="1">
        <f t="array" ref="AF199">_xlfn.LET(
    _xlpm.texto_limpio, _xlfn.REDUCE(
        LOWER(Table134566[[#This Row],[Titulo]]),
        {"á";"é";"í";"ó";"ú";"ñ";",";" "},
        _xlfn.LAMBDA(_xlpm.acum,_xlpm.caracter, SUBSTITUTE(_xlpm.acum, _xlpm.caracter, CHOOSE(MATCH(_xlpm.caracter, {"á";"é";"í";"ó";"ú";"ñ";",";" "}, 0), "a","e","i","o","u","n","","")))
    ),
    _xlfn.CONCAT("/cantos/resucito/", AI199, "/", _xlpm.texto_limpio, ".html")
)</f>
        <v>/cantos/resucito/s/sermondelamontana.html</v>
      </c>
      <c r="AG199" s="22" t="str" cm="1">
        <f t="array" ref="AG199">_xlfn.LET(
    _xlpm.texto_limpio, _xlfn.REDUCE(
        LOWER(Table134566[[#This Row],[Titulo]]),
        {"á";"é";"í";"ó";"ú";"ñ";",";" "},
        _xlfn.LAMBDA(_xlpm.acum,_xlpm.caracter, SUBSTITUTE(_xlpm.acum, _xlpm.caracter, CHOOSE(MATCH(_xlpm.caracter, {"á";"é";"í";"ó";"ú";"ñ";",";" "}, 0), "a","e","i","o","u","n","","")))
    ),
    _xlfn.CONCAT("/cantos/resucito/", AI199, "/", _xlpm.texto_limpio, ".html")
)</f>
        <v>/cantos/resucito/s/sermondelamontana.html</v>
      </c>
      <c r="AH199" t="s">
        <v>311</v>
      </c>
      <c r="AI199" t="str">
        <f>LOWER(LEFT(Table134566[[#This Row],[Titulo]],1))</f>
        <v>s</v>
      </c>
      <c r="AJ199" t="str">
        <f>LOWER(LEFT(Table134566[[#This Row],[Categoria]],1))</f>
        <v>p</v>
      </c>
      <c r="AK199" t="str">
        <f>_xlfn.CONCAT(Table134566[[#This Row],[ID]:[c021]])</f>
        <v>{id:198,title: "Sermón de la montaña", subtitle: "Lucas 6,20-38", category: "PRECATECUMENADO", moments: [""], url: "/cantos/resucito/s/sermondelamontana.html/cantos/resucito/s/sermondelamontana.html"},</v>
      </c>
      <c r="AL199" t="str">
        <f>UPPER(Table134566[[#This Row],[Titulo]])</f>
        <v>SERMÓN DE LA MONTAÑA</v>
      </c>
      <c r="AM199" t="str">
        <f>LOWER(SUBSTITUTE(Table134566[[#This Row],[CANTO]], " ", ""))</f>
        <v>sermóndelamontaña</v>
      </c>
      <c r="AN199" t="str">
        <f>Table134566[[#This Row],[Subtitle5]]</f>
        <v>Lucas 6,20-38</v>
      </c>
      <c r="AP199" t="str">
        <f>Table1[[#Headers],[CANTO]]</f>
        <v>CANTO</v>
      </c>
      <c r="AQ199" t="str">
        <f>Table134566[[#This Row],[CANTO]]</f>
        <v>SERMÓN DE LA MONTAÑA</v>
      </c>
      <c r="AR199" t="str">
        <f>_xlfn.CONCAT(Table134566[[#This Row],[Category]:[Entrada]])</f>
        <v>category: "PRECATECUMENADO", moments: ["</v>
      </c>
    </row>
    <row r="200" spans="1:44" x14ac:dyDescent="0.25">
      <c r="A200" t="str" cm="1">
        <f t="array" ref="A20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shemaisrael</v>
      </c>
      <c r="B200">
        <v>234</v>
      </c>
      <c r="C200" t="s">
        <v>297</v>
      </c>
      <c r="D200">
        <v>199</v>
      </c>
      <c r="E200" t="s">
        <v>298</v>
      </c>
      <c r="F200" t="s">
        <v>299</v>
      </c>
      <c r="G200" t="s">
        <v>300</v>
      </c>
      <c r="H200" t="s">
        <v>668</v>
      </c>
      <c r="I200" t="s">
        <v>302</v>
      </c>
      <c r="J200" t="s">
        <v>303</v>
      </c>
      <c r="K200" t="s">
        <v>300</v>
      </c>
      <c r="L200" t="s">
        <v>669</v>
      </c>
      <c r="M200" t="s">
        <v>305</v>
      </c>
      <c r="N200" t="s">
        <v>306</v>
      </c>
      <c r="O200" t="s">
        <v>300</v>
      </c>
      <c r="P200" s="8" t="s">
        <v>1091</v>
      </c>
      <c r="Q200" t="s">
        <v>300</v>
      </c>
      <c r="R200" t="s">
        <v>307</v>
      </c>
      <c r="S200" t="s">
        <v>300</v>
      </c>
      <c r="T200" t="s">
        <v>320</v>
      </c>
      <c r="U200" t="s">
        <v>308</v>
      </c>
      <c r="V200" t="s">
        <v>309</v>
      </c>
      <c r="W200" t="s">
        <v>308</v>
      </c>
      <c r="X200" t="s">
        <v>313</v>
      </c>
      <c r="AE200" t="s">
        <v>310</v>
      </c>
      <c r="AF200" s="22" t="str" cm="1">
        <f t="array" ref="AF200">_xlfn.LET(
    _xlpm.texto_limpio, _xlfn.REDUCE(
        LOWER(Table134566[[#This Row],[Titulo]]),
        {"á";"é";"í";"ó";"ú";"ñ";",";" "},
        _xlfn.LAMBDA(_xlpm.acum,_xlpm.caracter, SUBSTITUTE(_xlpm.acum, _xlpm.caracter, CHOOSE(MATCH(_xlpm.caracter, {"á";"é";"í";"ó";"ú";"ñ";",";" "}, 0), "a","e","i","o","u","n","","")))
    ),
    _xlfn.CONCAT("/cantos/resucito/", AI200, "/", _xlpm.texto_limpio, ".html")
)</f>
        <v>/cantos/resucito/s/shemaisrael.html</v>
      </c>
      <c r="AG200" s="22" t="str" cm="1">
        <f t="array" ref="AG200">_xlfn.LET(
    _xlpm.texto_limpio, _xlfn.REDUCE(
        LOWER(Table134566[[#This Row],[Titulo]]),
        {"á";"é";"í";"ó";"ú";"ñ";",";" "},
        _xlfn.LAMBDA(_xlpm.acum,_xlpm.caracter, SUBSTITUTE(_xlpm.acum, _xlpm.caracter, CHOOSE(MATCH(_xlpm.caracter, {"á";"é";"í";"ó";"ú";"ñ";",";" "}, 0), "a","e","i","o","u","n","","")))
    ),
    _xlfn.CONCAT("/cantos/resucito/", AI200, "/", _xlpm.texto_limpio, ".html")
)</f>
        <v>/cantos/resucito/s/shemaisrael.html</v>
      </c>
      <c r="AH200" t="s">
        <v>311</v>
      </c>
      <c r="AI200" t="str">
        <f>LOWER(LEFT(Table134566[[#This Row],[Titulo]],1))</f>
        <v>s</v>
      </c>
      <c r="AJ200" t="str">
        <f>LOWER(LEFT(Table134566[[#This Row],[Categoria]],1))</f>
        <v>c</v>
      </c>
      <c r="AK200" t="str">
        <f>_xlfn.CONCAT(Table134566[[#This Row],[ID]:[c021]])</f>
        <v>{id:199,title: "Shemá Israel", subtitle: "Dt 6,4-9", category: "CATECUMENADO", moments: ["Cuaresma", "Laudes/Visperas", "Comunión"], url: "/cantos/resucito/s/shemaisrael.html/cantos/resucito/s/shemaisrael.html"},</v>
      </c>
      <c r="AL200" t="str">
        <f>UPPER(Table134566[[#This Row],[Titulo]])</f>
        <v>SHEMÁ ISRAEL</v>
      </c>
      <c r="AM200" t="str">
        <f>LOWER(SUBSTITUTE(Table134566[[#This Row],[CANTO]], " ", ""))</f>
        <v>shemáisrael</v>
      </c>
      <c r="AN200" t="str">
        <f>Table134566[[#This Row],[Subtitle5]]</f>
        <v>Dt 6,4-9</v>
      </c>
      <c r="AP200" t="str">
        <f>Table1[[#Headers],[CANTO]]</f>
        <v>CANTO</v>
      </c>
      <c r="AQ200" t="str">
        <f>Table134566[[#This Row],[CANTO]]</f>
        <v>SHEMÁ ISRAEL</v>
      </c>
      <c r="AR200" t="str">
        <f>_xlfn.CONCAT(Table134566[[#This Row],[Category]:[Entrada]])</f>
        <v>category: "CATECUMENADO", moments: ["Cuaresma", "Laudes/Visperas", "Comunión</v>
      </c>
    </row>
    <row r="201" spans="1:44" x14ac:dyDescent="0.25">
      <c r="A201" t="str" cm="1">
        <f t="array" ref="A20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shlomlejmariam</v>
      </c>
      <c r="B201">
        <v>149</v>
      </c>
      <c r="C201" t="s">
        <v>297</v>
      </c>
      <c r="D201">
        <v>200</v>
      </c>
      <c r="E201" t="s">
        <v>298</v>
      </c>
      <c r="F201" t="s">
        <v>299</v>
      </c>
      <c r="G201" t="s">
        <v>300</v>
      </c>
      <c r="H201" t="s">
        <v>670</v>
      </c>
      <c r="I201" t="s">
        <v>302</v>
      </c>
      <c r="J201" t="s">
        <v>303</v>
      </c>
      <c r="K201" t="s">
        <v>300</v>
      </c>
      <c r="L201" t="s">
        <v>671</v>
      </c>
      <c r="M201" t="s">
        <v>305</v>
      </c>
      <c r="N201" t="s">
        <v>306</v>
      </c>
      <c r="O201" t="s">
        <v>300</v>
      </c>
      <c r="P201" t="s">
        <v>1089</v>
      </c>
      <c r="Q201" t="s">
        <v>300</v>
      </c>
      <c r="R201" t="s">
        <v>307</v>
      </c>
      <c r="S201" t="s">
        <v>300</v>
      </c>
      <c r="T201" t="s">
        <v>309</v>
      </c>
      <c r="U201" t="s">
        <v>308</v>
      </c>
      <c r="V201" t="s">
        <v>321</v>
      </c>
      <c r="AE201" t="s">
        <v>310</v>
      </c>
      <c r="AF201" s="22" t="str" cm="1">
        <f t="array" ref="AF201">_xlfn.LET(
    _xlpm.texto_limpio, _xlfn.REDUCE(
        LOWER(Table134566[[#This Row],[Titulo]]),
        {"á";"é";"í";"ó";"ú";"ñ";",";" "},
        _xlfn.LAMBDA(_xlpm.acum,_xlpm.caracter, SUBSTITUTE(_xlpm.acum, _xlpm.caracter, CHOOSE(MATCH(_xlpm.caracter, {"á";"é";"í";"ó";"ú";"ñ";",";" "}, 0), "a","e","i","o","u","n","","")))
    ),
    _xlfn.CONCAT("/cantos/resucito/", AI201, "/", _xlpm.texto_limpio, ".html")
)</f>
        <v>/cantos/resucito/s/shlomlejmariam.html</v>
      </c>
      <c r="AG201" s="22" t="str" cm="1">
        <f t="array" ref="AG201">_xlfn.LET(
    _xlpm.texto_limpio, _xlfn.REDUCE(
        LOWER(Table134566[[#This Row],[Titulo]]),
        {"á";"é";"í";"ó";"ú";"ñ";",";" "},
        _xlfn.LAMBDA(_xlpm.acum,_xlpm.caracter, SUBSTITUTE(_xlpm.acum, _xlpm.caracter, CHOOSE(MATCH(_xlpm.caracter, {"á";"é";"í";"ó";"ú";"ñ";",";" "}, 0), "a","e","i","o","u","n","","")))
    ),
    _xlfn.CONCAT("/cantos/resucito/", AI201, "/", _xlpm.texto_limpio, ".html")
)</f>
        <v>/cantos/resucito/s/shlomlejmariam.html</v>
      </c>
      <c r="AH201" t="s">
        <v>311</v>
      </c>
      <c r="AI201" t="str">
        <f>LOWER(LEFT(Table134566[[#This Row],[Titulo]],1))</f>
        <v>s</v>
      </c>
      <c r="AJ201" t="str">
        <f>LOWER(LEFT(Table134566[[#This Row],[Categoria]],1))</f>
        <v>p</v>
      </c>
      <c r="AK201" t="str">
        <f>_xlfn.CONCAT(Table134566[[#This Row],[ID]:[c021]])</f>
        <v>{id:200,title: "Shlom lej Mariam", subtitle: "Ave María en arameo antiguo", category: "PRECATECUMENADO", moments: ["Laudes/Visperas", "Antiguo Testamento"], url: "/cantos/resucito/s/shlomlejmariam.html/cantos/resucito/s/shlomlejmariam.html"},</v>
      </c>
      <c r="AL201" t="str">
        <f>UPPER(Table134566[[#This Row],[Titulo]])</f>
        <v>SHLOM LEJ MARIAM</v>
      </c>
      <c r="AM201" t="str">
        <f>LOWER(SUBSTITUTE(Table134566[[#This Row],[CANTO]], " ", ""))</f>
        <v>shlomlejmariam</v>
      </c>
      <c r="AN201" t="str">
        <f>Table134566[[#This Row],[Subtitle5]]</f>
        <v>Ave María en arameo antiguo</v>
      </c>
      <c r="AP201" t="str">
        <f>Table1[[#Headers],[CANTO]]</f>
        <v>CANTO</v>
      </c>
      <c r="AQ201" t="str">
        <f>Table134566[[#This Row],[CANTO]]</f>
        <v>SHLOM LEJ MARIAM</v>
      </c>
      <c r="AR201" t="str">
        <f>_xlfn.CONCAT(Table134566[[#This Row],[Category]:[Entrada]])</f>
        <v>category: "PRECATECUMENADO", moments: ["Laudes/Visperas", "Antiguo Testamento</v>
      </c>
    </row>
    <row r="202" spans="1:44" x14ac:dyDescent="0.25">
      <c r="A202" t="str" cm="1">
        <f t="array" ref="A20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B202">
        <v>150</v>
      </c>
      <c r="C202" t="s">
        <v>297</v>
      </c>
      <c r="D202">
        <v>201</v>
      </c>
      <c r="E202" t="s">
        <v>298</v>
      </c>
      <c r="F202" t="s">
        <v>299</v>
      </c>
      <c r="G202" t="s">
        <v>300</v>
      </c>
      <c r="H202" t="s">
        <v>672</v>
      </c>
      <c r="I202" t="s">
        <v>302</v>
      </c>
      <c r="J202" t="s">
        <v>303</v>
      </c>
      <c r="K202" t="s">
        <v>300</v>
      </c>
      <c r="L202" t="s">
        <v>673</v>
      </c>
      <c r="M202" t="s">
        <v>305</v>
      </c>
      <c r="N202" t="s">
        <v>306</v>
      </c>
      <c r="O202" t="s">
        <v>300</v>
      </c>
      <c r="P202" t="s">
        <v>1089</v>
      </c>
      <c r="Q202" t="s">
        <v>300</v>
      </c>
      <c r="R202" t="s">
        <v>307</v>
      </c>
      <c r="S202" t="s">
        <v>300</v>
      </c>
      <c r="T202" t="s">
        <v>321</v>
      </c>
      <c r="AE202" t="s">
        <v>310</v>
      </c>
      <c r="AF202" s="22" t="str" cm="1">
        <f t="array" ref="AF202">_xlfn.LET(
    _xlpm.texto_limpio, _xlfn.REDUCE(
        LOWER(Table134566[[#This Row],[Titulo]]),
        {"á";"é";"í";"ó";"ú";"ñ";",";" "},
        _xlfn.LAMBDA(_xlpm.acum,_xlpm.caracter, SUBSTITUTE(_xlpm.acum, _xlpm.caracter, CHOOSE(MATCH(_xlpm.caracter, {"á";"é";"í";"ó";"ú";"ñ";",";" "}, 0), "a","e","i","o","u","n","","")))
    ),
    _xlfn.CONCAT("/cantos/resucito/", AI202, "/", _xlpm.texto_limpio, ".html")
)</f>
        <v>/cantos/resucito/s/sielsenornoconstruyelacasa.html</v>
      </c>
      <c r="AG202" s="22" t="str" cm="1">
        <f t="array" ref="AG202">_xlfn.LET(
    _xlpm.texto_limpio, _xlfn.REDUCE(
        LOWER(Table134566[[#This Row],[Titulo]]),
        {"á";"é";"í";"ó";"ú";"ñ";",";" "},
        _xlfn.LAMBDA(_xlpm.acum,_xlpm.caracter, SUBSTITUTE(_xlpm.acum, _xlpm.caracter, CHOOSE(MATCH(_xlpm.caracter, {"á";"é";"í";"ó";"ú";"ñ";",";" "}, 0), "a","e","i","o","u","n","","")))
    ),
    _xlfn.CONCAT("/cantos/resucito/", AI202, "/", _xlpm.texto_limpio, ".html")
)</f>
        <v>/cantos/resucito/s/sielsenornoconstruyelacasa.html</v>
      </c>
      <c r="AH202" t="s">
        <v>311</v>
      </c>
      <c r="AI202" t="str">
        <f>LOWER(LEFT(Table134566[[#This Row],[Titulo]],1))</f>
        <v>s</v>
      </c>
      <c r="AJ202" t="str">
        <f>LOWER(LEFT(Table134566[[#This Row],[Categoria]],1))</f>
        <v>p</v>
      </c>
      <c r="AK202" t="str">
        <f>_xlfn.CONCAT(Table134566[[#This Row],[ID]:[c021]])</f>
        <v>{id:201,title: "Si el Señor no construye la casa", subtitle: "Sal 127 (126)", category: "PRECATECUMENADO", moments: ["Antiguo Testamento"], url: "/cantos/resucito/s/sielsenornoconstruyelacasa.html/cantos/resucito/s/sielsenornoconstruyelacasa.html"},</v>
      </c>
      <c r="AL202" t="str">
        <f>UPPER(Table134566[[#This Row],[Titulo]])</f>
        <v>SI EL SEÑOR NO CONSTRUYE LA CASA</v>
      </c>
      <c r="AM202" t="str">
        <f>LOWER(SUBSTITUTE(Table134566[[#This Row],[CANTO]], " ", ""))</f>
        <v>sielseñornoconstruyelacasa</v>
      </c>
      <c r="AN202" t="str">
        <f>Table134566[[#This Row],[Subtitle5]]</f>
        <v>Sal 127 (126)</v>
      </c>
      <c r="AP202" t="str">
        <f>Table1[[#Headers],[CANTO]]</f>
        <v>CANTO</v>
      </c>
      <c r="AQ202" t="str">
        <f>Table134566[[#This Row],[CANTO]]</f>
        <v>SI EL SEÑOR NO CONSTRUYE LA CASA</v>
      </c>
      <c r="AR202" t="str">
        <f>_xlfn.CONCAT(Table134566[[#This Row],[Category]:[Entrada]])</f>
        <v>category: "PRECATECUMENADO", moments: ["Antiguo Testamento</v>
      </c>
    </row>
    <row r="203" spans="1:44" x14ac:dyDescent="0.25">
      <c r="A203" t="str" cm="1">
        <f t="array" ref="A20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B203">
        <v>151</v>
      </c>
      <c r="C203" t="s">
        <v>297</v>
      </c>
      <c r="D203">
        <v>202</v>
      </c>
      <c r="E203" t="s">
        <v>298</v>
      </c>
      <c r="F203" t="s">
        <v>299</v>
      </c>
      <c r="G203" t="s">
        <v>300</v>
      </c>
      <c r="H203" t="s">
        <v>674</v>
      </c>
      <c r="I203" t="s">
        <v>302</v>
      </c>
      <c r="J203" t="s">
        <v>303</v>
      </c>
      <c r="K203" t="s">
        <v>300</v>
      </c>
      <c r="L203" t="s">
        <v>675</v>
      </c>
      <c r="M203" t="s">
        <v>305</v>
      </c>
      <c r="N203" t="s">
        <v>306</v>
      </c>
      <c r="O203" t="s">
        <v>300</v>
      </c>
      <c r="P203" t="s">
        <v>1089</v>
      </c>
      <c r="Q203" t="s">
        <v>300</v>
      </c>
      <c r="R203" t="s">
        <v>307</v>
      </c>
      <c r="S203" t="s">
        <v>300</v>
      </c>
      <c r="T203" t="s">
        <v>313</v>
      </c>
      <c r="U203" t="s">
        <v>308</v>
      </c>
      <c r="V203" t="s">
        <v>315</v>
      </c>
      <c r="AE203" t="s">
        <v>310</v>
      </c>
      <c r="AF203" s="22" t="str" cm="1">
        <f t="array" ref="AF203">_xlfn.LET(
    _xlpm.texto_limpio, _xlfn.REDUCE(
        LOWER(Table134566[[#This Row],[Titulo]]),
        {"á";"é";"í";"ó";"ú";"ñ";",";" "},
        _xlfn.LAMBDA(_xlpm.acum,_xlpm.caracter, SUBSTITUTE(_xlpm.acum, _xlpm.caracter, CHOOSE(MATCH(_xlpm.caracter, {"á";"é";"í";"ó";"ú";"ñ";",";" "}, 0), "a","e","i","o","u","n","","")))
    ),
    _xlfn.CONCAT("/cantos/resucito/", AI203, "/", _xlpm.texto_limpio, ".html")
)</f>
        <v>/cantos/resucito/s/sihabeisresucitadoconcristo.html</v>
      </c>
      <c r="AG203" s="22" t="str" cm="1">
        <f t="array" ref="AG203">_xlfn.LET(
    _xlpm.texto_limpio, _xlfn.REDUCE(
        LOWER(Table134566[[#This Row],[Titulo]]),
        {"á";"é";"í";"ó";"ú";"ñ";",";" "},
        _xlfn.LAMBDA(_xlpm.acum,_xlpm.caracter, SUBSTITUTE(_xlpm.acum, _xlpm.caracter, CHOOSE(MATCH(_xlpm.caracter, {"á";"é";"í";"ó";"ú";"ñ";",";" "}, 0), "a","e","i","o","u","n","","")))
    ),
    _xlfn.CONCAT("/cantos/resucito/", AI203, "/", _xlpm.texto_limpio, ".html")
)</f>
        <v>/cantos/resucito/s/sihabeisresucitadoconcristo.html</v>
      </c>
      <c r="AH203" t="s">
        <v>311</v>
      </c>
      <c r="AI203" t="str">
        <f>LOWER(LEFT(Table134566[[#This Row],[Titulo]],1))</f>
        <v>s</v>
      </c>
      <c r="AJ203" t="str">
        <f>LOWER(LEFT(Table134566[[#This Row],[Categoria]],1))</f>
        <v>p</v>
      </c>
      <c r="AK203" t="str">
        <f>_xlfn.CONCAT(Table134566[[#This Row],[ID]:[c021]])</f>
        <v>{id:202,title: "Si habéis resucitado con Cristo", subtitle: "Colosense 3,1-4", category: "PRECATECUMENADO", moments: ["Comunión", "Nuevo Testamento"], url: "/cantos/resucito/s/sihabeisresucitadoconcristo.html/cantos/resucito/s/sihabeisresucitadoconcristo.html"},</v>
      </c>
      <c r="AL203" t="str">
        <f>UPPER(Table134566[[#This Row],[Titulo]])</f>
        <v>SI HABÉIS RESUCITADO CON CRISTO</v>
      </c>
      <c r="AM203" t="str">
        <f>LOWER(SUBSTITUTE(Table134566[[#This Row],[CANTO]], " ", ""))</f>
        <v>sihabéisresucitadoconcristo</v>
      </c>
      <c r="AN203" t="str">
        <f>Table134566[[#This Row],[Subtitle5]]</f>
        <v>Colosense 3,1-4</v>
      </c>
      <c r="AP203" t="str">
        <f>Table1[[#Headers],[CANTO]]</f>
        <v>CANTO</v>
      </c>
      <c r="AQ203" t="str">
        <f>Table134566[[#This Row],[CANTO]]</f>
        <v>SI HABÉIS RESUCITADO CON CRISTO</v>
      </c>
      <c r="AR203" t="str">
        <f>_xlfn.CONCAT(Table134566[[#This Row],[Category]:[Entrada]])</f>
        <v>category: "PRECATECUMENADO", moments: ["Comunión", "Nuevo Testamento</v>
      </c>
    </row>
    <row r="204" spans="1:44" x14ac:dyDescent="0.25">
      <c r="A204" t="str" cm="1">
        <f t="array" ref="A20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B204">
        <v>152</v>
      </c>
      <c r="C204" t="s">
        <v>297</v>
      </c>
      <c r="D204">
        <v>203</v>
      </c>
      <c r="E204" t="s">
        <v>298</v>
      </c>
      <c r="F204" t="s">
        <v>299</v>
      </c>
      <c r="G204" t="s">
        <v>300</v>
      </c>
      <c r="H204" t="s">
        <v>676</v>
      </c>
      <c r="I204" t="s">
        <v>302</v>
      </c>
      <c r="J204" t="s">
        <v>303</v>
      </c>
      <c r="K204" t="s">
        <v>300</v>
      </c>
      <c r="L204" t="s">
        <v>677</v>
      </c>
      <c r="M204" t="s">
        <v>305</v>
      </c>
      <c r="N204" t="s">
        <v>306</v>
      </c>
      <c r="O204" t="s">
        <v>300</v>
      </c>
      <c r="P204" t="s">
        <v>1089</v>
      </c>
      <c r="Q204" t="s">
        <v>300</v>
      </c>
      <c r="R204" t="s">
        <v>307</v>
      </c>
      <c r="S204" t="s">
        <v>300</v>
      </c>
      <c r="T204" t="s">
        <v>284</v>
      </c>
      <c r="U204" t="s">
        <v>308</v>
      </c>
      <c r="V204" t="s">
        <v>321</v>
      </c>
      <c r="AE204" t="s">
        <v>310</v>
      </c>
      <c r="AF204" s="22" t="str" cm="1">
        <f t="array" ref="AF204">_xlfn.LET(
    _xlpm.texto_limpio, _xlfn.REDUCE(
        LOWER(Table134566[[#This Row],[Titulo]]),
        {"á";"é";"í";"ó";"ú";"ñ";",";" "},
        _xlfn.LAMBDA(_xlpm.acum,_xlpm.caracter, SUBSTITUTE(_xlpm.acum, _xlpm.caracter, CHOOSE(MATCH(_xlpm.caracter, {"á";"é";"í";"ó";"ú";"ñ";",";" "}, 0), "a","e","i","o","u","n","","")))
    ),
    _xlfn.CONCAT("/cantos/resucito/", AI204, "/", _xlpm.texto_limpio, ".html")
)</f>
        <v>/cantos/resucito/s/sihoyescuchaissuvoz.html</v>
      </c>
      <c r="AG204" s="22" t="str" cm="1">
        <f t="array" ref="AG204">_xlfn.LET(
    _xlpm.texto_limpio, _xlfn.REDUCE(
        LOWER(Table134566[[#This Row],[Titulo]]),
        {"á";"é";"í";"ó";"ú";"ñ";",";" "},
        _xlfn.LAMBDA(_xlpm.acum,_xlpm.caracter, SUBSTITUTE(_xlpm.acum, _xlpm.caracter, CHOOSE(MATCH(_xlpm.caracter, {"á";"é";"í";"ó";"ú";"ñ";",";" "}, 0), "a","e","i","o","u","n","","")))
    ),
    _xlfn.CONCAT("/cantos/resucito/", AI204, "/", _xlpm.texto_limpio, ".html")
)</f>
        <v>/cantos/resucito/s/sihoyescuchaissuvoz.html</v>
      </c>
      <c r="AH204" t="s">
        <v>311</v>
      </c>
      <c r="AI204" t="str">
        <f>LOWER(LEFT(Table134566[[#This Row],[Titulo]],1))</f>
        <v>s</v>
      </c>
      <c r="AJ204" t="str">
        <f>LOWER(LEFT(Table134566[[#This Row],[Categoria]],1))</f>
        <v>p</v>
      </c>
      <c r="AK204" t="str">
        <f>_xlfn.CONCAT(Table134566[[#This Row],[ID]:[c021]])</f>
        <v>{id:203,title: "Si hoy escucháis su voz", subtitle: "Sal 95 (94)", category: "PRECATECUMENADO", moments: ["Pentecostés", "Antiguo Testamento"], url: "/cantos/resucito/s/sihoyescuchaissuvoz.html/cantos/resucito/s/sihoyescuchaissuvoz.html"},</v>
      </c>
      <c r="AL204" t="str">
        <f>UPPER(Table134566[[#This Row],[Titulo]])</f>
        <v>SI HOY ESCUCHÁIS SU VOZ</v>
      </c>
      <c r="AM204" t="str">
        <f>LOWER(SUBSTITUTE(Table134566[[#This Row],[CANTO]], " ", ""))</f>
        <v>sihoyescucháissuvoz</v>
      </c>
      <c r="AN204" t="str">
        <f>Table134566[[#This Row],[Subtitle5]]</f>
        <v>Sal 95 (94)</v>
      </c>
      <c r="AP204" t="str">
        <f>Table1[[#Headers],[CANTO]]</f>
        <v>CANTO</v>
      </c>
      <c r="AQ204" t="str">
        <f>Table134566[[#This Row],[CANTO]]</f>
        <v>SI HOY ESCUCHÁIS SU VOZ</v>
      </c>
      <c r="AR204" t="str">
        <f>_xlfn.CONCAT(Table134566[[#This Row],[Category]:[Entrada]])</f>
        <v>category: "PRECATECUMENADO", moments: ["Pentecostés", "Antiguo Testamento</v>
      </c>
    </row>
    <row r="205" spans="1:44" x14ac:dyDescent="0.25">
      <c r="A205" t="str" cm="1">
        <f t="array" ref="A20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B205">
        <v>153</v>
      </c>
      <c r="C205" t="s">
        <v>297</v>
      </c>
      <c r="D205">
        <v>204</v>
      </c>
      <c r="E205" t="s">
        <v>298</v>
      </c>
      <c r="F205" t="s">
        <v>299</v>
      </c>
      <c r="G205" t="s">
        <v>300</v>
      </c>
      <c r="H205" t="s">
        <v>678</v>
      </c>
      <c r="I205" t="s">
        <v>302</v>
      </c>
      <c r="J205" t="s">
        <v>303</v>
      </c>
      <c r="K205" t="s">
        <v>300</v>
      </c>
      <c r="L205" t="s">
        <v>679</v>
      </c>
      <c r="M205" t="s">
        <v>305</v>
      </c>
      <c r="N205" t="s">
        <v>306</v>
      </c>
      <c r="O205" t="s">
        <v>300</v>
      </c>
      <c r="P205" t="s">
        <v>1089</v>
      </c>
      <c r="Q205" t="s">
        <v>300</v>
      </c>
      <c r="R205" t="s">
        <v>307</v>
      </c>
      <c r="S205" t="s">
        <v>300</v>
      </c>
      <c r="T205" t="s">
        <v>286</v>
      </c>
      <c r="U205" t="s">
        <v>308</v>
      </c>
      <c r="V205" t="s">
        <v>314</v>
      </c>
      <c r="AE205" t="s">
        <v>310</v>
      </c>
      <c r="AF205" s="22" t="str" cm="1">
        <f t="array" ref="AF205">_xlfn.LET(
    _xlpm.texto_limpio, _xlfn.REDUCE(
        LOWER(Table134566[[#This Row],[Titulo]]),
        {"á";"é";"í";"ó";"ú";"ñ";",";" "},
        _xlfn.LAMBDA(_xlpm.acum,_xlpm.caracter, SUBSTITUTE(_xlpm.acum, _xlpm.caracter, CHOOSE(MATCH(_xlpm.caracter, {"á";"é";"í";"ó";"ú";"ñ";",";" "}, 0), "a","e","i","o","u","n","","")))
    ),
    _xlfn.CONCAT("/cantos/resucito/", AI205, "/", _xlpm.texto_limpio, ".html")
)</f>
        <v>/cantos/resucito/s/simeherefugiadoenelsenor.html</v>
      </c>
      <c r="AG205" s="22" t="str" cm="1">
        <f t="array" ref="AG205">_xlfn.LET(
    _xlpm.texto_limpio, _xlfn.REDUCE(
        LOWER(Table134566[[#This Row],[Titulo]]),
        {"á";"é";"í";"ó";"ú";"ñ";",";" "},
        _xlfn.LAMBDA(_xlpm.acum,_xlpm.caracter, SUBSTITUTE(_xlpm.acum, _xlpm.caracter, CHOOSE(MATCH(_xlpm.caracter, {"á";"é";"í";"ó";"ú";"ñ";",";" "}, 0), "a","e","i","o","u","n","","")))
    ),
    _xlfn.CONCAT("/cantos/resucito/", AI205, "/", _xlpm.texto_limpio, ".html")
)</f>
        <v>/cantos/resucito/s/simeherefugiadoenelsenor.html</v>
      </c>
      <c r="AH205" t="s">
        <v>311</v>
      </c>
      <c r="AI205" t="str">
        <f>LOWER(LEFT(Table134566[[#This Row],[Titulo]],1))</f>
        <v>s</v>
      </c>
      <c r="AJ205" t="str">
        <f>LOWER(LEFT(Table134566[[#This Row],[Categoria]],1))</f>
        <v>p</v>
      </c>
      <c r="AK205" t="str">
        <f>_xlfn.CONCAT(Table134566[[#This Row],[ID]:[c021]])</f>
        <v>{id:204,title: "Si me he refugiado en el Señor", subtitle: "Sal 11(10)", category: "PRECATECUMENADO", moments: ["Virgen", "Final"], url: "/cantos/resucito/s/simeherefugiadoenelsenor.html/cantos/resucito/s/simeherefugiadoenelsenor.html"},</v>
      </c>
      <c r="AL205" t="str">
        <f>UPPER(Table134566[[#This Row],[Titulo]])</f>
        <v>SI ME HE REFUGIADO EN EL SEÑOR</v>
      </c>
      <c r="AM205" t="str">
        <f>LOWER(SUBSTITUTE(Table134566[[#This Row],[CANTO]], " ", ""))</f>
        <v>simeherefugiadoenelseñor</v>
      </c>
      <c r="AN205" t="str">
        <f>Table134566[[#This Row],[Subtitle5]]</f>
        <v>Sal 11(10)</v>
      </c>
      <c r="AP205" t="str">
        <f>Table1[[#Headers],[CANTO]]</f>
        <v>CANTO</v>
      </c>
      <c r="AQ205" t="str">
        <f>Table134566[[#This Row],[CANTO]]</f>
        <v>SI ME HE REFUGIADO EN EL SEÑOR</v>
      </c>
      <c r="AR205" t="str">
        <f>_xlfn.CONCAT(Table134566[[#This Row],[Category]:[Entrada]])</f>
        <v>category: "PRECATECUMENADO", moments: ["Virgen", "Final</v>
      </c>
    </row>
    <row r="206" spans="1:44" x14ac:dyDescent="0.25">
      <c r="A206" t="str" cm="1">
        <f t="array" ref="A20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B206">
        <v>235</v>
      </c>
      <c r="C206" t="s">
        <v>297</v>
      </c>
      <c r="D206">
        <v>205</v>
      </c>
      <c r="E206" t="s">
        <v>298</v>
      </c>
      <c r="F206" t="s">
        <v>299</v>
      </c>
      <c r="G206" t="s">
        <v>300</v>
      </c>
      <c r="H206" t="s">
        <v>680</v>
      </c>
      <c r="I206" t="s">
        <v>302</v>
      </c>
      <c r="J206" t="s">
        <v>303</v>
      </c>
      <c r="K206" t="s">
        <v>300</v>
      </c>
      <c r="L206" t="s">
        <v>681</v>
      </c>
      <c r="M206" t="s">
        <v>305</v>
      </c>
      <c r="N206" t="s">
        <v>306</v>
      </c>
      <c r="O206" t="s">
        <v>300</v>
      </c>
      <c r="P206" s="8" t="s">
        <v>1091</v>
      </c>
      <c r="Q206" t="s">
        <v>300</v>
      </c>
      <c r="R206" t="s">
        <v>307</v>
      </c>
      <c r="S206" t="s">
        <v>300</v>
      </c>
      <c r="T206" t="s">
        <v>292</v>
      </c>
      <c r="U206" t="s">
        <v>308</v>
      </c>
      <c r="V206" t="s">
        <v>321</v>
      </c>
      <c r="AE206" t="s">
        <v>310</v>
      </c>
      <c r="AF206" s="22" t="str" cm="1">
        <f t="array" ref="AF206">_xlfn.LET(
    _xlpm.texto_limpio, _xlfn.REDUCE(
        LOWER(Table134566[[#This Row],[Titulo]]),
        {"á";"é";"í";"ó";"ú";"ñ";",";" "},
        _xlfn.LAMBDA(_xlpm.acum,_xlpm.caracter, SUBSTITUTE(_xlpm.acum, _xlpm.caracter, CHOOSE(MATCH(_xlpm.caracter, {"á";"é";"í";"ó";"ú";"ñ";",";" "}, 0), "a","e","i","o","u","n","","")))
    ),
    _xlfn.CONCAT("/cantos/resucito/", AI206, "/", _xlpm.texto_limpio, ".html")
)</f>
        <v>/cantos/resucito/s/sientatesolitarioysilencioso.html</v>
      </c>
      <c r="AG206" s="22" t="str" cm="1">
        <f t="array" ref="AG206">_xlfn.LET(
    _xlpm.texto_limpio, _xlfn.REDUCE(
        LOWER(Table134566[[#This Row],[Titulo]]),
        {"á";"é";"í";"ó";"ú";"ñ";",";" "},
        _xlfn.LAMBDA(_xlpm.acum,_xlpm.caracter, SUBSTITUTE(_xlpm.acum, _xlpm.caracter, CHOOSE(MATCH(_xlpm.caracter, {"á";"é";"í";"ó";"ú";"ñ";",";" "}, 0), "a","e","i","o","u","n","","")))
    ),
    _xlfn.CONCAT("/cantos/resucito/", AI206, "/", _xlpm.texto_limpio, ".html")
)</f>
        <v>/cantos/resucito/s/sientatesolitarioysilencioso.html</v>
      </c>
      <c r="AH206" t="s">
        <v>311</v>
      </c>
      <c r="AI206" t="str">
        <f>LOWER(LEFT(Table134566[[#This Row],[Titulo]],1))</f>
        <v>s</v>
      </c>
      <c r="AJ206" t="str">
        <f>LOWER(LEFT(Table134566[[#This Row],[Categoria]],1))</f>
        <v>c</v>
      </c>
      <c r="AK206" t="str">
        <f>_xlfn.CONCAT(Table134566[[#This Row],[ID]:[c021]])</f>
        <v>{id:205,title: "Siéntate solitario y silencioso", subtitle: "Lamentaciones 3", category: "CATECUMENADO", moments: ["Entrada", "Antiguo Testamento"], url: "/cantos/resucito/s/sientatesolitarioysilencioso.html/cantos/resucito/s/sientatesolitarioysilencioso.html"},</v>
      </c>
      <c r="AL206" t="str">
        <f>UPPER(Table134566[[#This Row],[Titulo]])</f>
        <v>SIÉNTATE SOLITARIO Y SILENCIOSO</v>
      </c>
      <c r="AM206" t="str">
        <f>LOWER(SUBSTITUTE(Table134566[[#This Row],[CANTO]], " ", ""))</f>
        <v>siéntatesolitarioysilencioso</v>
      </c>
      <c r="AN206" t="str">
        <f>Table134566[[#This Row],[Subtitle5]]</f>
        <v>Lamentaciones 3</v>
      </c>
      <c r="AP206" t="str">
        <f>Table1[[#Headers],[CANTO]]</f>
        <v>CANTO</v>
      </c>
      <c r="AQ206" t="str">
        <f>Table134566[[#This Row],[CANTO]]</f>
        <v>SIÉNTATE SOLITARIO Y SILENCIOSO</v>
      </c>
      <c r="AR206" t="str">
        <f>_xlfn.CONCAT(Table134566[[#This Row],[Category]:[Entrada]])</f>
        <v>category: "CATECUMENADO", moments: ["Entrada", "Antiguo Testamento</v>
      </c>
    </row>
    <row r="207" spans="1:44" x14ac:dyDescent="0.25">
      <c r="A207" t="str" cm="1">
        <f t="array" ref="A20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B207">
        <v>154</v>
      </c>
      <c r="C207" t="s">
        <v>297</v>
      </c>
      <c r="D207">
        <v>206</v>
      </c>
      <c r="E207" t="s">
        <v>298</v>
      </c>
      <c r="F207" t="s">
        <v>299</v>
      </c>
      <c r="G207" t="s">
        <v>300</v>
      </c>
      <c r="H207" t="s">
        <v>682</v>
      </c>
      <c r="I207" t="s">
        <v>302</v>
      </c>
      <c r="J207" t="s">
        <v>303</v>
      </c>
      <c r="K207" t="s">
        <v>300</v>
      </c>
      <c r="L207" t="s">
        <v>683</v>
      </c>
      <c r="M207" t="s">
        <v>305</v>
      </c>
      <c r="N207" t="s">
        <v>306</v>
      </c>
      <c r="O207" t="s">
        <v>300</v>
      </c>
      <c r="P207" t="s">
        <v>1089</v>
      </c>
      <c r="Q207" t="s">
        <v>300</v>
      </c>
      <c r="R207" t="s">
        <v>307</v>
      </c>
      <c r="S207" t="s">
        <v>300</v>
      </c>
      <c r="T207" t="s">
        <v>344</v>
      </c>
      <c r="U207" t="s">
        <v>308</v>
      </c>
      <c r="V207" t="s">
        <v>282</v>
      </c>
      <c r="AE207" t="s">
        <v>310</v>
      </c>
      <c r="AF207" s="22" t="str" cm="1">
        <f t="array" ref="AF207">_xlfn.LET(
    _xlpm.texto_limpio, _xlfn.REDUCE(
        LOWER(Table134566[[#This Row],[Titulo]]),
        {"á";"é";"í";"ó";"ú";"ñ";",";" "},
        _xlfn.LAMBDA(_xlpm.acum,_xlpm.caracter, SUBSTITUTE(_xlpm.acum, _xlpm.caracter, CHOOSE(MATCH(_xlpm.caracter, {"á";"é";"í";"ó";"ú";"ñ";",";" "}, 0), "a","e","i","o","u","n","","")))
    ),
    _xlfn.CONCAT("/cantos/resucito/", AI207, "/", _xlpm.texto_limpio, ".html")
)</f>
        <v>/cantos/resucito/s/sionmadredetodoslospueblos.html</v>
      </c>
      <c r="AG207" s="22" t="str" cm="1">
        <f t="array" ref="AG207">_xlfn.LET(
    _xlpm.texto_limpio, _xlfn.REDUCE(
        LOWER(Table134566[[#This Row],[Titulo]]),
        {"á";"é";"í";"ó";"ú";"ñ";",";" "},
        _xlfn.LAMBDA(_xlpm.acum,_xlpm.caracter, SUBSTITUTE(_xlpm.acum, _xlpm.caracter, CHOOSE(MATCH(_xlpm.caracter, {"á";"é";"í";"ó";"ú";"ñ";",";" "}, 0), "a","e","i","o","u","n","","")))
    ),
    _xlfn.CONCAT("/cantos/resucito/", AI207, "/", _xlpm.texto_limpio, ".html")
)</f>
        <v>/cantos/resucito/s/sionmadredetodoslospueblos.html</v>
      </c>
      <c r="AH207" t="s">
        <v>311</v>
      </c>
      <c r="AI207" t="str">
        <f>LOWER(LEFT(Table134566[[#This Row],[Titulo]],1))</f>
        <v>s</v>
      </c>
      <c r="AJ207" t="str">
        <f>LOWER(LEFT(Table134566[[#This Row],[Categoria]],1))</f>
        <v>p</v>
      </c>
      <c r="AK207" t="str">
        <f>_xlfn.CONCAT(Table134566[[#This Row],[ID]:[c021]])</f>
        <v>{id:206,title: "Sión, madre de todos los pueblos", subtitle: "Sal 87 (86)", category: "PRECATECUMENADO", moments: ["Adviento", "Pascua"], url: "/cantos/resucito/s/sionmadredetodoslospueblos.html/cantos/resucito/s/sionmadredetodoslospueblos.html"},</v>
      </c>
      <c r="AL207" t="str">
        <f>UPPER(Table134566[[#This Row],[Titulo]])</f>
        <v>SIÓN, MADRE DE TODOS LOS PUEBLOS</v>
      </c>
      <c r="AM207" t="str">
        <f>LOWER(SUBSTITUTE(Table134566[[#This Row],[CANTO]], " ", ""))</f>
        <v>sión,madredetodoslospueblos</v>
      </c>
      <c r="AN207" t="str">
        <f>Table134566[[#This Row],[Subtitle5]]</f>
        <v>Sal 87 (86)</v>
      </c>
      <c r="AP207" t="str">
        <f>Table1[[#Headers],[CANTO]]</f>
        <v>CANTO</v>
      </c>
      <c r="AQ207" t="str">
        <f>Table134566[[#This Row],[CANTO]]</f>
        <v>SIÓN, MADRE DE TODOS LOS PUEBLOS</v>
      </c>
      <c r="AR207" t="str">
        <f>_xlfn.CONCAT(Table134566[[#This Row],[Category]:[Entrada]])</f>
        <v>category: "PRECATECUMENADO", moments: ["Adviento", "Pascua</v>
      </c>
    </row>
    <row r="208" spans="1:44" x14ac:dyDescent="0.25">
      <c r="A208" t="str" cm="1">
        <f t="array" ref="A20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solaasolo</v>
      </c>
      <c r="B208">
        <v>155</v>
      </c>
      <c r="C208" t="s">
        <v>297</v>
      </c>
      <c r="D208">
        <v>207</v>
      </c>
      <c r="E208" t="s">
        <v>298</v>
      </c>
      <c r="F208" t="s">
        <v>299</v>
      </c>
      <c r="G208" t="s">
        <v>300</v>
      </c>
      <c r="H208" t="s">
        <v>684</v>
      </c>
      <c r="I208" t="s">
        <v>302</v>
      </c>
      <c r="J208" t="s">
        <v>303</v>
      </c>
      <c r="K208" t="s">
        <v>300</v>
      </c>
      <c r="L208" t="s">
        <v>263</v>
      </c>
      <c r="M208" t="s">
        <v>305</v>
      </c>
      <c r="N208" t="s">
        <v>306</v>
      </c>
      <c r="O208" t="s">
        <v>300</v>
      </c>
      <c r="P208" t="s">
        <v>1089</v>
      </c>
      <c r="Q208" t="s">
        <v>300</v>
      </c>
      <c r="R208" t="s">
        <v>307</v>
      </c>
      <c r="S208" t="s">
        <v>300</v>
      </c>
      <c r="T208" t="s">
        <v>321</v>
      </c>
      <c r="AE208" t="s">
        <v>310</v>
      </c>
      <c r="AF208" s="22" t="str" cm="1">
        <f t="array" ref="AF208">_xlfn.LET(
    _xlpm.texto_limpio, _xlfn.REDUCE(
        LOWER(Table134566[[#This Row],[Titulo]]),
        {"á";"é";"í";"ó";"ú";"ñ";",";" "},
        _xlfn.LAMBDA(_xlpm.acum,_xlpm.caracter, SUBSTITUTE(_xlpm.acum, _xlpm.caracter, CHOOSE(MATCH(_xlpm.caracter, {"á";"é";"í";"ó";"ú";"ñ";",";" "}, 0), "a","e","i","o","u","n","","")))
    ),
    _xlfn.CONCAT("/cantos/resucito/", AI208, "/", _xlpm.texto_limpio, ".html")
)</f>
        <v>/cantos/resucito/s/solaasolo.html</v>
      </c>
      <c r="AG208" s="22" t="str" cm="1">
        <f t="array" ref="AG208">_xlfn.LET(
    _xlpm.texto_limpio, _xlfn.REDUCE(
        LOWER(Table134566[[#This Row],[Titulo]]),
        {"á";"é";"í";"ó";"ú";"ñ";",";" "},
        _xlfn.LAMBDA(_xlpm.acum,_xlpm.caracter, SUBSTITUTE(_xlpm.acum, _xlpm.caracter, CHOOSE(MATCH(_xlpm.caracter, {"á";"é";"í";"ó";"ú";"ñ";",";" "}, 0), "a","e","i","o","u","n","","")))
    ),
    _xlfn.CONCAT("/cantos/resucito/", AI208, "/", _xlpm.texto_limpio, ".html")
)</f>
        <v>/cantos/resucito/s/solaasolo.html</v>
      </c>
      <c r="AH208" t="s">
        <v>311</v>
      </c>
      <c r="AI208" t="str">
        <f>LOWER(LEFT(Table134566[[#This Row],[Titulo]],1))</f>
        <v>s</v>
      </c>
      <c r="AJ208" t="str">
        <f>LOWER(LEFT(Table134566[[#This Row],[Categoria]],1))</f>
        <v>p</v>
      </c>
      <c r="AK208" t="str">
        <f>_xlfn.CONCAT(Table134566[[#This Row],[ID]:[c021]])</f>
        <v>{id:207,title: "Sola a Solo", subtitle: "(Kiko Argüello)", category: "PRECATECUMENADO", moments: ["Antiguo Testamento"], url: "/cantos/resucito/s/solaasolo.html/cantos/resucito/s/solaasolo.html"},</v>
      </c>
      <c r="AL208" t="str">
        <f>UPPER(Table134566[[#This Row],[Titulo]])</f>
        <v>SOLA A SOLO</v>
      </c>
      <c r="AM208" t="str">
        <f>LOWER(SUBSTITUTE(Table134566[[#This Row],[CANTO]], " ", ""))</f>
        <v>solaasolo</v>
      </c>
      <c r="AN208" t="str">
        <f>Table134566[[#This Row],[Subtitle5]]</f>
        <v>(Kiko Argüello)</v>
      </c>
      <c r="AP208" t="str">
        <f>Table1[[#Headers],[CANTO]]</f>
        <v>CANTO</v>
      </c>
      <c r="AQ208" t="str">
        <f>Table134566[[#This Row],[CANTO]]</f>
        <v>SOLA A SOLO</v>
      </c>
      <c r="AR208" t="str">
        <f>_xlfn.CONCAT(Table134566[[#This Row],[Category]:[Entrada]])</f>
        <v>category: "PRECATECUMENADO", moments: ["Antiguo Testamento</v>
      </c>
    </row>
    <row r="209" spans="1:44" x14ac:dyDescent="0.25">
      <c r="A209" t="str" cm="1">
        <f t="array" ref="A20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B209">
        <v>156</v>
      </c>
      <c r="C209" t="s">
        <v>297</v>
      </c>
      <c r="D209">
        <v>208</v>
      </c>
      <c r="E209" t="s">
        <v>298</v>
      </c>
      <c r="F209" t="s">
        <v>299</v>
      </c>
      <c r="G209" t="s">
        <v>300</v>
      </c>
      <c r="H209" t="s">
        <v>685</v>
      </c>
      <c r="I209" t="s">
        <v>302</v>
      </c>
      <c r="J209" t="s">
        <v>303</v>
      </c>
      <c r="K209" t="s">
        <v>300</v>
      </c>
      <c r="L209" t="s">
        <v>686</v>
      </c>
      <c r="M209" t="s">
        <v>305</v>
      </c>
      <c r="N209" t="s">
        <v>306</v>
      </c>
      <c r="O209" t="s">
        <v>300</v>
      </c>
      <c r="P209" t="s">
        <v>1089</v>
      </c>
      <c r="Q209" t="s">
        <v>300</v>
      </c>
      <c r="R209" t="s">
        <v>307</v>
      </c>
      <c r="S209" t="s">
        <v>300</v>
      </c>
      <c r="T209" t="s">
        <v>320</v>
      </c>
      <c r="U209" t="s">
        <v>308</v>
      </c>
      <c r="V209" t="s">
        <v>321</v>
      </c>
      <c r="AE209" t="s">
        <v>310</v>
      </c>
      <c r="AF209" s="22" t="str" cm="1">
        <f t="array" ref="AF209">_xlfn.LET(
    _xlpm.texto_limpio, _xlfn.REDUCE(
        LOWER(Table134566[[#This Row],[Titulo]]),
        {"á";"é";"í";"ó";"ú";"ñ";",";" "},
        _xlfn.LAMBDA(_xlpm.acum,_xlpm.caracter, SUBSTITUTE(_xlpm.acum, _xlpm.caracter, CHOOSE(MATCH(_xlpm.caracter, {"á";"é";"í";"ó";"ú";"ñ";",";" "}, 0), "a","e","i","o","u","n","","")))
    ),
    _xlfn.CONCAT("/cantos/resucito/", AI209, "/", _xlpm.texto_limpio, ".html")
)</f>
        <v>/cantos/resucito/s/stabatmaterdolorosa.html</v>
      </c>
      <c r="AG209" s="22" t="str" cm="1">
        <f t="array" ref="AG209">_xlfn.LET(
    _xlpm.texto_limpio, _xlfn.REDUCE(
        LOWER(Table134566[[#This Row],[Titulo]]),
        {"á";"é";"í";"ó";"ú";"ñ";",";" "},
        _xlfn.LAMBDA(_xlpm.acum,_xlpm.caracter, SUBSTITUTE(_xlpm.acum, _xlpm.caracter, CHOOSE(MATCH(_xlpm.caracter, {"á";"é";"í";"ó";"ú";"ñ";",";" "}, 0), "a","e","i","o","u","n","","")))
    ),
    _xlfn.CONCAT("/cantos/resucito/", AI209, "/", _xlpm.texto_limpio, ".html")
)</f>
        <v>/cantos/resucito/s/stabatmaterdolorosa.html</v>
      </c>
      <c r="AH209" t="s">
        <v>311</v>
      </c>
      <c r="AI209" t="str">
        <f>LOWER(LEFT(Table134566[[#This Row],[Titulo]],1))</f>
        <v>s</v>
      </c>
      <c r="AJ209" t="str">
        <f>LOWER(LEFT(Table134566[[#This Row],[Categoria]],1))</f>
        <v>p</v>
      </c>
      <c r="AK209" t="str">
        <f>_xlfn.CONCAT(Table134566[[#This Row],[ID]:[c021]])</f>
        <v>{id:208,title: "Stabat Mater dolorosa", subtitle: "Himno latin", category: "PRECATECUMENADO", moments: ["Cuaresma", "Antiguo Testamento"], url: "/cantos/resucito/s/stabatmaterdolorosa.html/cantos/resucito/s/stabatmaterdolorosa.html"},</v>
      </c>
      <c r="AL209" t="str">
        <f>UPPER(Table134566[[#This Row],[Titulo]])</f>
        <v>STABAT MATER DOLOROSA</v>
      </c>
      <c r="AM209" t="str">
        <f>LOWER(SUBSTITUTE(Table134566[[#This Row],[CANTO]], " ", ""))</f>
        <v>stabatmaterdolorosa</v>
      </c>
      <c r="AN209" t="str">
        <f>Table134566[[#This Row],[Subtitle5]]</f>
        <v>Himno latin</v>
      </c>
      <c r="AP209" t="str">
        <f>Table1[[#Headers],[CANTO]]</f>
        <v>CANTO</v>
      </c>
      <c r="AQ209" t="str">
        <f>Table134566[[#This Row],[CANTO]]</f>
        <v>STABAT MATER DOLOROSA</v>
      </c>
      <c r="AR209" t="str">
        <f>_xlfn.CONCAT(Table134566[[#This Row],[Category]:[Entrada]])</f>
        <v>category: "PRECATECUMENADO", moments: ["Cuaresma", "Antiguo Testamento</v>
      </c>
    </row>
    <row r="210" spans="1:44" x14ac:dyDescent="0.25">
      <c r="A210" t="str" cm="1">
        <f t="array" ref="A21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B210">
        <v>244</v>
      </c>
      <c r="C210" t="s">
        <v>297</v>
      </c>
      <c r="D210">
        <v>209</v>
      </c>
      <c r="E210" t="s">
        <v>298</v>
      </c>
      <c r="F210" t="s">
        <v>299</v>
      </c>
      <c r="G210" t="s">
        <v>300</v>
      </c>
      <c r="H210" t="s">
        <v>687</v>
      </c>
      <c r="I210" t="s">
        <v>302</v>
      </c>
      <c r="J210" t="s">
        <v>303</v>
      </c>
      <c r="K210" t="s">
        <v>300</v>
      </c>
      <c r="L210" t="s">
        <v>688</v>
      </c>
      <c r="M210" t="s">
        <v>305</v>
      </c>
      <c r="N210" t="s">
        <v>306</v>
      </c>
      <c r="O210" t="s">
        <v>300</v>
      </c>
      <c r="P210" s="4" t="s">
        <v>1092</v>
      </c>
      <c r="Q210" t="s">
        <v>300</v>
      </c>
      <c r="R210" t="s">
        <v>307</v>
      </c>
      <c r="S210" t="s">
        <v>300</v>
      </c>
      <c r="T210" t="s">
        <v>320</v>
      </c>
      <c r="U210" t="s">
        <v>308</v>
      </c>
      <c r="V210" t="s">
        <v>321</v>
      </c>
      <c r="AE210" t="s">
        <v>310</v>
      </c>
      <c r="AF210" s="22" t="str" cm="1">
        <f t="array" ref="AF210">_xlfn.LET(
    _xlpm.texto_limpio, _xlfn.REDUCE(
        LOWER(Table134566[[#This Row],[Titulo]]),
        {"á";"é";"í";"ó";"ú";"ñ";",";" "},
        _xlfn.LAMBDA(_xlpm.acum,_xlpm.caracter, SUBSTITUTE(_xlpm.acum, _xlpm.caracter, CHOOSE(MATCH(_xlpm.caracter, {"á";"é";"í";"ó";"ú";"ñ";",";" "}, 0), "a","e","i","o","u","n","","")))
    ),
    _xlfn.CONCAT("/cantos/resucito/", AI210, "/", _xlpm.texto_limpio, ".html")
)</f>
        <v>/cantos/resucito/s/subaelesposoallenodesutalamo.html</v>
      </c>
      <c r="AG210" s="22" t="str" cm="1">
        <f t="array" ref="AG210">_xlfn.LET(
    _xlpm.texto_limpio, _xlfn.REDUCE(
        LOWER(Table134566[[#This Row],[Titulo]]),
        {"á";"é";"í";"ó";"ú";"ñ";",";" "},
        _xlfn.LAMBDA(_xlpm.acum,_xlpm.caracter, SUBSTITUTE(_xlpm.acum, _xlpm.caracter, CHOOSE(MATCH(_xlpm.caracter, {"á";"é";"í";"ó";"ú";"ñ";",";" "}, 0), "a","e","i","o","u","n","","")))
    ),
    _xlfn.CONCAT("/cantos/resucito/", AI210, "/", _xlpm.texto_limpio, ".html")
)</f>
        <v>/cantos/resucito/s/subaelesposoallenodesutalamo.html</v>
      </c>
      <c r="AH210" t="s">
        <v>311</v>
      </c>
      <c r="AI210" t="str">
        <f>LOWER(LEFT(Table134566[[#This Row],[Titulo]],1))</f>
        <v>s</v>
      </c>
      <c r="AJ210" t="str">
        <f>LOWER(LEFT(Table134566[[#This Row],[Categoria]],1))</f>
        <v>e</v>
      </c>
      <c r="AK210" t="str">
        <f>_xlfn.CONCAT(Table134566[[#This Row],[ID]:[c021]])</f>
        <v>{id:209,title: "Suba el Esposo al leño de su tálamo", subtitle: "Himno (San Quodvultdeus)", category: "ELECCIÓN", moments: ["Cuaresma", "Antiguo Testamento"], url: "/cantos/resucito/s/subaelesposoallenodesutalamo.html/cantos/resucito/s/subaelesposoallenodesutalamo.html"},</v>
      </c>
      <c r="AL210" t="str">
        <f>UPPER(Table134566[[#This Row],[Titulo]])</f>
        <v>SUBA EL ESPOSO AL LEÑO DE SU TÁLAMO</v>
      </c>
      <c r="AM210" t="str">
        <f>LOWER(SUBSTITUTE(Table134566[[#This Row],[CANTO]], " ", ""))</f>
        <v>subaelesposoalleñodesutálamo</v>
      </c>
      <c r="AN210" t="str">
        <f>Table134566[[#This Row],[Subtitle5]]</f>
        <v>Himno (San Quodvultdeus)</v>
      </c>
      <c r="AP210" t="str">
        <f>Table1[[#Headers],[CANTO]]</f>
        <v>CANTO</v>
      </c>
      <c r="AQ210" t="str">
        <f>Table134566[[#This Row],[CANTO]]</f>
        <v>SUBA EL ESPOSO AL LEÑO DE SU TÁLAMO</v>
      </c>
      <c r="AR210" t="str">
        <f>_xlfn.CONCAT(Table134566[[#This Row],[Category]:[Entrada]])</f>
        <v>category: "ELECCIÓN", moments: ["Cuaresma", "Antiguo Testamento</v>
      </c>
    </row>
    <row r="211" spans="1:44" x14ac:dyDescent="0.25">
      <c r="A211" t="str" cm="1">
        <f t="array" ref="A21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B211">
        <v>157</v>
      </c>
      <c r="C211" t="s">
        <v>297</v>
      </c>
      <c r="D211">
        <v>210</v>
      </c>
      <c r="E211" t="s">
        <v>298</v>
      </c>
      <c r="F211" t="s">
        <v>299</v>
      </c>
      <c r="G211" t="s">
        <v>300</v>
      </c>
      <c r="H211" t="s">
        <v>689</v>
      </c>
      <c r="I211" t="s">
        <v>302</v>
      </c>
      <c r="J211" t="s">
        <v>303</v>
      </c>
      <c r="K211" t="s">
        <v>300</v>
      </c>
      <c r="L211" t="s">
        <v>690</v>
      </c>
      <c r="M211" t="s">
        <v>305</v>
      </c>
      <c r="N211" t="s">
        <v>306</v>
      </c>
      <c r="O211" t="s">
        <v>300</v>
      </c>
      <c r="P211" t="s">
        <v>1089</v>
      </c>
      <c r="Q211" t="s">
        <v>300</v>
      </c>
      <c r="R211" t="s">
        <v>307</v>
      </c>
      <c r="S211" t="s">
        <v>300</v>
      </c>
      <c r="T211" t="s">
        <v>314</v>
      </c>
      <c r="U211" t="s">
        <v>308</v>
      </c>
      <c r="V211" t="s">
        <v>321</v>
      </c>
      <c r="AE211" t="s">
        <v>310</v>
      </c>
      <c r="AF211" s="22" t="str" cm="1">
        <f t="array" ref="AF211">_xlfn.LET(
    _xlpm.texto_limpio, _xlfn.REDUCE(
        LOWER(Table134566[[#This Row],[Titulo]]),
        {"á";"é";"í";"ó";"ú";"ñ";",";" "},
        _xlfn.LAMBDA(_xlpm.acum,_xlpm.caracter, SUBSTITUTE(_xlpm.acum, _xlpm.caracter, CHOOSE(MATCH(_xlpm.caracter, {"á";"é";"í";"ó";"ú";"ñ";",";" "}, 0), "a","e","i","o","u","n","","")))
    ),
    _xlfn.CONCAT("/cantos/resucito/", AI211, "/", _xlpm.texto_limpio, ".html")
)</f>
        <v>/cantos/resucito/s/subediosentreaclamaciones.html</v>
      </c>
      <c r="AG211" s="22" t="str" cm="1">
        <f t="array" ref="AG211">_xlfn.LET(
    _xlpm.texto_limpio, _xlfn.REDUCE(
        LOWER(Table134566[[#This Row],[Titulo]]),
        {"á";"é";"í";"ó";"ú";"ñ";",";" "},
        _xlfn.LAMBDA(_xlpm.acum,_xlpm.caracter, SUBSTITUTE(_xlpm.acum, _xlpm.caracter, CHOOSE(MATCH(_xlpm.caracter, {"á";"é";"í";"ó";"ú";"ñ";",";" "}, 0), "a","e","i","o","u","n","","")))
    ),
    _xlfn.CONCAT("/cantos/resucito/", AI211, "/", _xlpm.texto_limpio, ".html")
)</f>
        <v>/cantos/resucito/s/subediosentreaclamaciones.html</v>
      </c>
      <c r="AH211" t="s">
        <v>311</v>
      </c>
      <c r="AI211" t="str">
        <f>LOWER(LEFT(Table134566[[#This Row],[Titulo]],1))</f>
        <v>s</v>
      </c>
      <c r="AJ211" t="str">
        <f>LOWER(LEFT(Table134566[[#This Row],[Categoria]],1))</f>
        <v>p</v>
      </c>
      <c r="AK211" t="str">
        <f>_xlfn.CONCAT(Table134566[[#This Row],[ID]:[c021]])</f>
        <v>{id:210,title: "Sube Dios entre aclamaciones", subtitle: "Sal 47 (46)", category: "PRECATECUMENADO", moments: ["Final", "Antiguo Testamento"], url: "/cantos/resucito/s/subediosentreaclamaciones.html/cantos/resucito/s/subediosentreaclamaciones.html"},</v>
      </c>
      <c r="AL211" t="str">
        <f>UPPER(Table134566[[#This Row],[Titulo]])</f>
        <v>SUBE DIOS ENTRE ACLAMACIONES</v>
      </c>
      <c r="AM211" t="str">
        <f>LOWER(SUBSTITUTE(Table134566[[#This Row],[CANTO]], " ", ""))</f>
        <v>subediosentreaclamaciones</v>
      </c>
      <c r="AN211" t="str">
        <f>Table134566[[#This Row],[Subtitle5]]</f>
        <v>Sal 47 (46)</v>
      </c>
      <c r="AP211" t="str">
        <f>Table1[[#Headers],[CANTO]]</f>
        <v>CANTO</v>
      </c>
      <c r="AQ211" t="str">
        <f>Table134566[[#This Row],[CANTO]]</f>
        <v>SUBE DIOS ENTRE ACLAMACIONES</v>
      </c>
      <c r="AR211" t="str">
        <f>_xlfn.CONCAT(Table134566[[#This Row],[Category]:[Entrada]])</f>
        <v>category: "PRECATECUMENADO", moments: ["Final", "Antiguo Testamento</v>
      </c>
    </row>
    <row r="212" spans="1:44" x14ac:dyDescent="0.25">
      <c r="A212" t="str" cm="1">
        <f t="array" ref="A21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tedeum</v>
      </c>
      <c r="B212">
        <v>220</v>
      </c>
      <c r="C212" t="s">
        <v>297</v>
      </c>
      <c r="D212">
        <v>211</v>
      </c>
      <c r="E212" t="s">
        <v>298</v>
      </c>
      <c r="F212" t="s">
        <v>299</v>
      </c>
      <c r="G212" t="s">
        <v>300</v>
      </c>
      <c r="H212" t="s">
        <v>691</v>
      </c>
      <c r="I212" t="s">
        <v>302</v>
      </c>
      <c r="J212" t="s">
        <v>303</v>
      </c>
      <c r="K212" t="s">
        <v>300</v>
      </c>
      <c r="L212" t="s">
        <v>692</v>
      </c>
      <c r="M212" t="s">
        <v>305</v>
      </c>
      <c r="N212" t="s">
        <v>306</v>
      </c>
      <c r="O212" t="s">
        <v>300</v>
      </c>
      <c r="P212" s="7" t="s">
        <v>1093</v>
      </c>
      <c r="Q212" t="s">
        <v>300</v>
      </c>
      <c r="R212" t="s">
        <v>307</v>
      </c>
      <c r="S212" t="s">
        <v>300</v>
      </c>
      <c r="T212" t="s">
        <v>286</v>
      </c>
      <c r="AE212" t="s">
        <v>310</v>
      </c>
      <c r="AF212" s="22" t="str" cm="1">
        <f t="array" ref="AF212">_xlfn.LET(
    _xlpm.texto_limpio, _xlfn.REDUCE(
        LOWER(Table134566[[#This Row],[Titulo]]),
        {"á";"é";"í";"ó";"ú";"ñ";",";" "},
        _xlfn.LAMBDA(_xlpm.acum,_xlpm.caracter, SUBSTITUTE(_xlpm.acum, _xlpm.caracter, CHOOSE(MATCH(_xlpm.caracter, {"á";"é";"í";"ó";"ú";"ñ";",";" "}, 0), "a","e","i","o","u","n","","")))
    ),
    _xlfn.CONCAT("/cantos/resucito/", AI212, "/", _xlpm.texto_limpio, ".html")
)</f>
        <v>/cantos/resucito/t/tedeum.html</v>
      </c>
      <c r="AG212" s="22" t="str" cm="1">
        <f t="array" ref="AG212">_xlfn.LET(
    _xlpm.texto_limpio, _xlfn.REDUCE(
        LOWER(Table134566[[#This Row],[Titulo]]),
        {"á";"é";"í";"ó";"ú";"ñ";",";" "},
        _xlfn.LAMBDA(_xlpm.acum,_xlpm.caracter, SUBSTITUTE(_xlpm.acum, _xlpm.caracter, CHOOSE(MATCH(_xlpm.caracter, {"á";"é";"í";"ó";"ú";"ñ";",";" "}, 0), "a","e","i","o","u","n","","")))
    ),
    _xlfn.CONCAT("/cantos/resucito/", AI212, "/", _xlpm.texto_limpio, ".html")
)</f>
        <v>/cantos/resucito/t/tedeum.html</v>
      </c>
      <c r="AH212" t="s">
        <v>311</v>
      </c>
      <c r="AI212" t="str">
        <f>LOWER(LEFT(Table134566[[#This Row],[Titulo]],1))</f>
        <v>t</v>
      </c>
      <c r="AJ212" t="str">
        <f>LOWER(LEFT(Table134566[[#This Row],[Categoria]],1))</f>
        <v>l</v>
      </c>
      <c r="AK212" t="str">
        <f>_xlfn.CONCAT(Table134566[[#This Row],[ID]:[c021]])</f>
        <v>{id:211,title: "Te Deum", subtitle: "Himno", category: "LITÚRGICOS", moments: ["Virgen"], url: "/cantos/resucito/t/tedeum.html/cantos/resucito/t/tedeum.html"},</v>
      </c>
      <c r="AL212" t="str">
        <f>UPPER(Table134566[[#This Row],[Titulo]])</f>
        <v>TE DEUM</v>
      </c>
      <c r="AM212" t="str">
        <f>LOWER(SUBSTITUTE(Table134566[[#This Row],[CANTO]], " ", ""))</f>
        <v>tedeum</v>
      </c>
      <c r="AN212" t="str">
        <f>Table134566[[#This Row],[Subtitle5]]</f>
        <v>Himno</v>
      </c>
      <c r="AP212" t="str">
        <f>Table1[[#Headers],[CANTO]]</f>
        <v>CANTO</v>
      </c>
      <c r="AQ212" t="str">
        <f>Table134566[[#This Row],[CANTO]]</f>
        <v>TE DEUM</v>
      </c>
      <c r="AR212" t="str">
        <f>_xlfn.CONCAT(Table134566[[#This Row],[Category]:[Entrada]])</f>
        <v>category: "LITÚRGICOS", moments: ["Virgen</v>
      </c>
    </row>
    <row r="213" spans="1:44" x14ac:dyDescent="0.25">
      <c r="A213" t="str" cm="1">
        <f t="array" ref="A21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B213">
        <v>158</v>
      </c>
      <c r="C213" t="s">
        <v>297</v>
      </c>
      <c r="D213">
        <v>212</v>
      </c>
      <c r="E213" t="s">
        <v>298</v>
      </c>
      <c r="F213" t="s">
        <v>299</v>
      </c>
      <c r="G213" t="s">
        <v>300</v>
      </c>
      <c r="H213" t="s">
        <v>693</v>
      </c>
      <c r="I213" t="s">
        <v>302</v>
      </c>
      <c r="J213" t="s">
        <v>303</v>
      </c>
      <c r="K213" t="s">
        <v>300</v>
      </c>
      <c r="L213" t="s">
        <v>694</v>
      </c>
      <c r="M213" t="s">
        <v>305</v>
      </c>
      <c r="N213" t="s">
        <v>306</v>
      </c>
      <c r="O213" t="s">
        <v>300</v>
      </c>
      <c r="P213" t="s">
        <v>1089</v>
      </c>
      <c r="Q213" t="s">
        <v>300</v>
      </c>
      <c r="R213" t="s">
        <v>307</v>
      </c>
      <c r="S213" t="s">
        <v>300</v>
      </c>
      <c r="T213" t="s">
        <v>320</v>
      </c>
      <c r="U213" t="s">
        <v>308</v>
      </c>
      <c r="V213" t="s">
        <v>286</v>
      </c>
      <c r="AE213" t="s">
        <v>310</v>
      </c>
      <c r="AF213" s="22" t="str" cm="1">
        <f t="array" ref="AF213">_xlfn.LET(
    _xlpm.texto_limpio, _xlfn.REDUCE(
        LOWER(Table134566[[#This Row],[Titulo]]),
        {"á";"é";"í";"ó";"ú";"ñ";",";" "},
        _xlfn.LAMBDA(_xlpm.acum,_xlpm.caracter, SUBSTITUTE(_xlpm.acum, _xlpm.caracter, CHOOSE(MATCH(_xlpm.caracter, {"á";"é";"í";"ó";"ú";"ñ";",";" "}, 0), "a","e","i","o","u","n","","")))
    ),
    _xlfn.CONCAT("/cantos/resucito/", AI213, "/", _xlpm.texto_limpio, ".html")
)</f>
        <v>/cantos/resucito/t/teestoyllamandosenor.html</v>
      </c>
      <c r="AG213" s="22" t="str" cm="1">
        <f t="array" ref="AG213">_xlfn.LET(
    _xlpm.texto_limpio, _xlfn.REDUCE(
        LOWER(Table134566[[#This Row],[Titulo]]),
        {"á";"é";"í";"ó";"ú";"ñ";",";" "},
        _xlfn.LAMBDA(_xlpm.acum,_xlpm.caracter, SUBSTITUTE(_xlpm.acum, _xlpm.caracter, CHOOSE(MATCH(_xlpm.caracter, {"á";"é";"í";"ó";"ú";"ñ";",";" "}, 0), "a","e","i","o","u","n","","")))
    ),
    _xlfn.CONCAT("/cantos/resucito/", AI213, "/", _xlpm.texto_limpio, ".html")
)</f>
        <v>/cantos/resucito/t/teestoyllamandosenor.html</v>
      </c>
      <c r="AH213" t="s">
        <v>311</v>
      </c>
      <c r="AI213" t="str">
        <f>LOWER(LEFT(Table134566[[#This Row],[Titulo]],1))</f>
        <v>t</v>
      </c>
      <c r="AJ213" t="str">
        <f>LOWER(LEFT(Table134566[[#This Row],[Categoria]],1))</f>
        <v>p</v>
      </c>
      <c r="AK213" t="str">
        <f>_xlfn.CONCAT(Table134566[[#This Row],[ID]:[c021]])</f>
        <v>{id:212,title: "Te estoy llamando, Señor", subtitle: "Sal 141 (140)", category: "PRECATECUMENADO", moments: ["Cuaresma", "Virgen"], url: "/cantos/resucito/t/teestoyllamandosenor.html/cantos/resucito/t/teestoyllamandosenor.html"},</v>
      </c>
      <c r="AL213" t="str">
        <f>UPPER(Table134566[[#This Row],[Titulo]])</f>
        <v>TE ESTOY LLAMANDO, SEÑOR</v>
      </c>
      <c r="AM213" t="str">
        <f>LOWER(SUBSTITUTE(Table134566[[#This Row],[CANTO]], " ", ""))</f>
        <v>teestoyllamando,señor</v>
      </c>
      <c r="AN213" t="str">
        <f>Table134566[[#This Row],[Subtitle5]]</f>
        <v>Sal 141 (140)</v>
      </c>
      <c r="AP213" t="str">
        <f>Table1[[#Headers],[CANTO]]</f>
        <v>CANTO</v>
      </c>
      <c r="AQ213" t="str">
        <f>Table134566[[#This Row],[CANTO]]</f>
        <v>TE ESTOY LLAMANDO, SEÑOR</v>
      </c>
      <c r="AR213" t="str">
        <f>_xlfn.CONCAT(Table134566[[#This Row],[Category]:[Entrada]])</f>
        <v>category: "PRECATECUMENADO", moments: ["Cuaresma", "Virgen</v>
      </c>
    </row>
    <row r="214" spans="1:44" x14ac:dyDescent="0.25">
      <c r="A214" t="str" cm="1">
        <f t="array" ref="A21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B214">
        <v>159</v>
      </c>
      <c r="C214" t="s">
        <v>297</v>
      </c>
      <c r="D214">
        <v>213</v>
      </c>
      <c r="E214" t="s">
        <v>298</v>
      </c>
      <c r="F214" t="s">
        <v>299</v>
      </c>
      <c r="G214" t="s">
        <v>300</v>
      </c>
      <c r="H214" t="s">
        <v>695</v>
      </c>
      <c r="I214" t="s">
        <v>302</v>
      </c>
      <c r="J214" t="s">
        <v>303</v>
      </c>
      <c r="K214" t="s">
        <v>300</v>
      </c>
      <c r="L214" t="s">
        <v>696</v>
      </c>
      <c r="M214" t="s">
        <v>305</v>
      </c>
      <c r="N214" t="s">
        <v>306</v>
      </c>
      <c r="O214" t="s">
        <v>300</v>
      </c>
      <c r="P214" t="s">
        <v>1089</v>
      </c>
      <c r="Q214" t="s">
        <v>300</v>
      </c>
      <c r="R214" t="s">
        <v>307</v>
      </c>
      <c r="S214" t="s">
        <v>300</v>
      </c>
      <c r="T214" t="s">
        <v>282</v>
      </c>
      <c r="AE214" t="s">
        <v>310</v>
      </c>
      <c r="AF214" s="22" t="str" cm="1">
        <f t="array" ref="AF214">_xlfn.LET(
    _xlpm.texto_limpio, _xlfn.REDUCE(
        LOWER(Table134566[[#This Row],[Titulo]]),
        {"á";"é";"í";"ó";"ú";"ñ";",";" "},
        _xlfn.LAMBDA(_xlpm.acum,_xlpm.caracter, SUBSTITUTE(_xlpm.acum, _xlpm.caracter, CHOOSE(MATCH(_xlpm.caracter, {"á";"é";"í";"ó";"ú";"ñ";",";" "}, 0), "a","e","i","o","u","n","","")))
    ),
    _xlfn.CONCAT("/cantos/resucito/", AI214, "/", _xlpm.texto_limpio, ".html")
)</f>
        <v>/cantos/resucito/t/tehemanifestadomipecado.html</v>
      </c>
      <c r="AG214" s="22" t="str" cm="1">
        <f t="array" ref="AG214">_xlfn.LET(
    _xlpm.texto_limpio, _xlfn.REDUCE(
        LOWER(Table134566[[#This Row],[Titulo]]),
        {"á";"é";"í";"ó";"ú";"ñ";",";" "},
        _xlfn.LAMBDA(_xlpm.acum,_xlpm.caracter, SUBSTITUTE(_xlpm.acum, _xlpm.caracter, CHOOSE(MATCH(_xlpm.caracter, {"á";"é";"í";"ó";"ú";"ñ";",";" "}, 0), "a","e","i","o","u","n","","")))
    ),
    _xlfn.CONCAT("/cantos/resucito/", AI214, "/", _xlpm.texto_limpio, ".html")
)</f>
        <v>/cantos/resucito/t/tehemanifestadomipecado.html</v>
      </c>
      <c r="AH214" t="s">
        <v>311</v>
      </c>
      <c r="AI214" t="str">
        <f>LOWER(LEFT(Table134566[[#This Row],[Titulo]],1))</f>
        <v>t</v>
      </c>
      <c r="AJ214" t="str">
        <f>LOWER(LEFT(Table134566[[#This Row],[Categoria]],1))</f>
        <v>p</v>
      </c>
      <c r="AK214" t="str">
        <f>_xlfn.CONCAT(Table134566[[#This Row],[ID]:[c021]])</f>
        <v>{id:213,title: "Te he manifestado mi pecado", subtitle: "Sal 32 (31)", category: "PRECATECUMENADO", moments: ["Pascua"], url: "/cantos/resucito/t/tehemanifestadomipecado.html/cantos/resucito/t/tehemanifestadomipecado.html"},</v>
      </c>
      <c r="AL214" t="str">
        <f>UPPER(Table134566[[#This Row],[Titulo]])</f>
        <v>TE HE MANIFESTADO MI PECADO</v>
      </c>
      <c r="AM214" t="str">
        <f>LOWER(SUBSTITUTE(Table134566[[#This Row],[CANTO]], " ", ""))</f>
        <v>tehemanifestadomipecado</v>
      </c>
      <c r="AN214" t="str">
        <f>Table134566[[#This Row],[Subtitle5]]</f>
        <v>Sal 32 (31)</v>
      </c>
      <c r="AP214" t="str">
        <f>Table1[[#Headers],[CANTO]]</f>
        <v>CANTO</v>
      </c>
      <c r="AQ214" t="str">
        <f>Table134566[[#This Row],[CANTO]]</f>
        <v>TE HE MANIFESTADO MI PECADO</v>
      </c>
      <c r="AR214" t="str">
        <f>_xlfn.CONCAT(Table134566[[#This Row],[Category]:[Entrada]])</f>
        <v>category: "PRECATECUMENADO", moments: ["Pascua</v>
      </c>
    </row>
    <row r="215" spans="1:44" x14ac:dyDescent="0.25">
      <c r="A215" t="str" cm="1">
        <f t="array" ref="A21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B215">
        <v>236</v>
      </c>
      <c r="C215" t="s">
        <v>297</v>
      </c>
      <c r="D215">
        <v>214</v>
      </c>
      <c r="E215" t="s">
        <v>298</v>
      </c>
      <c r="F215" t="s">
        <v>299</v>
      </c>
      <c r="G215" t="s">
        <v>300</v>
      </c>
      <c r="H215" t="s">
        <v>697</v>
      </c>
      <c r="I215" t="s">
        <v>302</v>
      </c>
      <c r="J215" t="s">
        <v>303</v>
      </c>
      <c r="K215" t="s">
        <v>300</v>
      </c>
      <c r="L215" t="s">
        <v>698</v>
      </c>
      <c r="M215" t="s">
        <v>305</v>
      </c>
      <c r="N215" t="s">
        <v>306</v>
      </c>
      <c r="O215" t="s">
        <v>300</v>
      </c>
      <c r="P215" s="8" t="s">
        <v>1091</v>
      </c>
      <c r="Q215" t="s">
        <v>300</v>
      </c>
      <c r="R215" t="s">
        <v>307</v>
      </c>
      <c r="S215" t="s">
        <v>300</v>
      </c>
      <c r="T215" t="s">
        <v>282</v>
      </c>
      <c r="U215" t="s">
        <v>308</v>
      </c>
      <c r="V215" t="s">
        <v>284</v>
      </c>
      <c r="W215" t="s">
        <v>308</v>
      </c>
      <c r="X215" t="s">
        <v>351</v>
      </c>
      <c r="AE215" t="s">
        <v>310</v>
      </c>
      <c r="AF215" s="22" t="str" cm="1">
        <f t="array" ref="AF215">_xlfn.LET(
    _xlpm.texto_limpio, _xlfn.REDUCE(
        LOWER(Table134566[[#This Row],[Titulo]]),
        {"á";"é";"í";"ó";"ú";"ñ";",";" "},
        _xlfn.LAMBDA(_xlpm.acum,_xlpm.caracter, SUBSTITUTE(_xlpm.acum, _xlpm.caracter, CHOOSE(MATCH(_xlpm.caracter, {"á";"é";"í";"ó";"ú";"ñ";",";" "}, 0), "a","e","i","o","u","n","","")))
    ),
    _xlfn.CONCAT("/cantos/resucito/", AI215, "/", _xlpm.texto_limpio, ".html")
)</f>
        <v>/cantos/resucito/t/tueresmiesperanzasenor.html</v>
      </c>
      <c r="AG215" s="22" t="str" cm="1">
        <f t="array" ref="AG215">_xlfn.LET(
    _xlpm.texto_limpio, _xlfn.REDUCE(
        LOWER(Table134566[[#This Row],[Titulo]]),
        {"á";"é";"í";"ó";"ú";"ñ";",";" "},
        _xlfn.LAMBDA(_xlpm.acum,_xlpm.caracter, SUBSTITUTE(_xlpm.acum, _xlpm.caracter, CHOOSE(MATCH(_xlpm.caracter, {"á";"é";"í";"ó";"ú";"ñ";",";" "}, 0), "a","e","i","o","u","n","","")))
    ),
    _xlfn.CONCAT("/cantos/resucito/", AI215, "/", _xlpm.texto_limpio, ".html")
)</f>
        <v>/cantos/resucito/t/tueresmiesperanzasenor.html</v>
      </c>
      <c r="AH215" t="s">
        <v>311</v>
      </c>
      <c r="AI215" t="str">
        <f>LOWER(LEFT(Table134566[[#This Row],[Titulo]],1))</f>
        <v>t</v>
      </c>
      <c r="AJ215" t="str">
        <f>LOWER(LEFT(Table134566[[#This Row],[Categoria]],1))</f>
        <v>c</v>
      </c>
      <c r="AK215" t="str">
        <f>_xlfn.CONCAT(Table134566[[#This Row],[ID]:[c021]])</f>
        <v>{id:214,title: "Tú eres mi esperanza, Señor", subtitle: "Oda XXIX de Salomón", category: "CATECUMENADO", moments: ["Pascua", "Pentecostés", "Paz"], url: "/cantos/resucito/t/tueresmiesperanzasenor.html/cantos/resucito/t/tueresmiesperanzasenor.html"},</v>
      </c>
      <c r="AL215" t="str">
        <f>UPPER(Table134566[[#This Row],[Titulo]])</f>
        <v>TÚ ERES MI ESPERANZA, SEÑOR</v>
      </c>
      <c r="AM215" t="str">
        <f>LOWER(SUBSTITUTE(Table134566[[#This Row],[CANTO]], " ", ""))</f>
        <v>túeresmiesperanza,señor</v>
      </c>
      <c r="AN215" t="str">
        <f>Table134566[[#This Row],[Subtitle5]]</f>
        <v>Oda XXIX de Salomón</v>
      </c>
      <c r="AP215" t="str">
        <f>Table1[[#Headers],[CANTO]]</f>
        <v>CANTO</v>
      </c>
      <c r="AQ215" t="str">
        <f>Table134566[[#This Row],[CANTO]]</f>
        <v>TÚ ERES MI ESPERANZA, SEÑOR</v>
      </c>
      <c r="AR215" t="str">
        <f>_xlfn.CONCAT(Table134566[[#This Row],[Category]:[Entrada]])</f>
        <v>category: "CATECUMENADO", moments: ["Pascua", "Pentecostés", "Paz</v>
      </c>
    </row>
    <row r="216" spans="1:44" x14ac:dyDescent="0.25">
      <c r="A216" t="str" cm="1">
        <f t="array" ref="A21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B216">
        <v>160</v>
      </c>
      <c r="C216" t="s">
        <v>297</v>
      </c>
      <c r="D216">
        <v>215</v>
      </c>
      <c r="E216" t="s">
        <v>298</v>
      </c>
      <c r="F216" t="s">
        <v>299</v>
      </c>
      <c r="G216" t="s">
        <v>300</v>
      </c>
      <c r="H216" t="s">
        <v>699</v>
      </c>
      <c r="I216" t="s">
        <v>302</v>
      </c>
      <c r="J216" t="s">
        <v>303</v>
      </c>
      <c r="K216" t="s">
        <v>300</v>
      </c>
      <c r="L216" t="s">
        <v>700</v>
      </c>
      <c r="M216" t="s">
        <v>305</v>
      </c>
      <c r="N216" t="s">
        <v>306</v>
      </c>
      <c r="O216" t="s">
        <v>300</v>
      </c>
      <c r="P216" t="s">
        <v>1089</v>
      </c>
      <c r="Q216" t="s">
        <v>300</v>
      </c>
      <c r="R216" t="s">
        <v>307</v>
      </c>
      <c r="S216" t="s">
        <v>300</v>
      </c>
      <c r="T216" t="s">
        <v>309</v>
      </c>
      <c r="AE216" t="s">
        <v>310</v>
      </c>
      <c r="AF216" s="22" t="str" cm="1">
        <f t="array" ref="AF216">_xlfn.LET(
    _xlpm.texto_limpio, _xlfn.REDUCE(
        LOWER(Table134566[[#This Row],[Titulo]]),
        {"á";"é";"í";"ó";"ú";"ñ";",";" "},
        _xlfn.LAMBDA(_xlpm.acum,_xlpm.caracter, SUBSTITUTE(_xlpm.acum, _xlpm.caracter, CHOOSE(MATCH(_xlpm.caracter, {"á";"é";"í";"ó";"ú";"ñ";",";" "}, 0), "a","e","i","o","u","n","","")))
    ),
    _xlfn.CONCAT("/cantos/resucito/", AI216, "/", _xlpm.texto_limpio, ".html")
)</f>
        <v>/cantos/resucito/t/tuhascubiertodevergüenzalamuerte.html</v>
      </c>
      <c r="AG216" s="22" t="str" cm="1">
        <f t="array" ref="AG216">_xlfn.LET(
    _xlpm.texto_limpio, _xlfn.REDUCE(
        LOWER(Table134566[[#This Row],[Titulo]]),
        {"á";"é";"í";"ó";"ú";"ñ";",";" "},
        _xlfn.LAMBDA(_xlpm.acum,_xlpm.caracter, SUBSTITUTE(_xlpm.acum, _xlpm.caracter, CHOOSE(MATCH(_xlpm.caracter, {"á";"é";"í";"ó";"ú";"ñ";",";" "}, 0), "a","e","i","o","u","n","","")))
    ),
    _xlfn.CONCAT("/cantos/resucito/", AI216, "/", _xlpm.texto_limpio, ".html")
)</f>
        <v>/cantos/resucito/t/tuhascubiertodevergüenzalamuerte.html</v>
      </c>
      <c r="AH216" t="s">
        <v>311</v>
      </c>
      <c r="AI216" t="str">
        <f>LOWER(LEFT(Table134566[[#This Row],[Titulo]],1))</f>
        <v>t</v>
      </c>
      <c r="AJ216" t="str">
        <f>LOWER(LEFT(Table134566[[#This Row],[Categoria]],1))</f>
        <v>p</v>
      </c>
      <c r="AK216" t="str">
        <f>_xlfn.CONCAT(Table134566[[#This Row],[ID]:[c021]])</f>
        <v>{id:215,title: "Tú has cubierto de vergüenza la muerte", subtitle: "Homilía Pascual (Melltón de Sardes)", category: "PRECATECUMENADO", moments: ["Laudes/Visperas"], url: "/cantos/resucito/t/tuhascubiertodevergüenzalamuerte.html/cantos/resucito/t/tuhascubiertodevergüenzalamuerte.html"},</v>
      </c>
      <c r="AL216" t="str">
        <f>UPPER(Table134566[[#This Row],[Titulo]])</f>
        <v>TÚ HAS CUBIERTO DE VERGÜENZA LA MUERTE</v>
      </c>
      <c r="AM216" t="str">
        <f>LOWER(SUBSTITUTE(Table134566[[#This Row],[CANTO]], " ", ""))</f>
        <v>túhascubiertodevergüenzalamuerte</v>
      </c>
      <c r="AN216" t="str">
        <f>Table134566[[#This Row],[Subtitle5]]</f>
        <v>Homilía Pascual (Melltón de Sardes)</v>
      </c>
      <c r="AP216" t="str">
        <f>Table1[[#Headers],[CANTO]]</f>
        <v>CANTO</v>
      </c>
      <c r="AQ216" t="str">
        <f>Table134566[[#This Row],[CANTO]]</f>
        <v>TÚ HAS CUBIERTO DE VERGÜENZA LA MUERTE</v>
      </c>
      <c r="AR216" t="str">
        <f>_xlfn.CONCAT(Table134566[[#This Row],[Category]:[Entrada]])</f>
        <v>category: "PRECATECUMENADO", moments: ["Laudes/Visperas</v>
      </c>
    </row>
    <row r="217" spans="1:44" x14ac:dyDescent="0.25">
      <c r="A217" t="str" cm="1">
        <f t="array" ref="A21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tuqueeresfiel</v>
      </c>
      <c r="B217">
        <v>161</v>
      </c>
      <c r="C217" t="s">
        <v>297</v>
      </c>
      <c r="D217">
        <v>216</v>
      </c>
      <c r="E217" t="s">
        <v>298</v>
      </c>
      <c r="F217" t="s">
        <v>299</v>
      </c>
      <c r="G217" t="s">
        <v>300</v>
      </c>
      <c r="H217" t="s">
        <v>701</v>
      </c>
      <c r="I217" t="s">
        <v>302</v>
      </c>
      <c r="J217" t="s">
        <v>303</v>
      </c>
      <c r="K217" t="s">
        <v>300</v>
      </c>
      <c r="L217" t="s">
        <v>702</v>
      </c>
      <c r="M217" t="s">
        <v>305</v>
      </c>
      <c r="N217" t="s">
        <v>306</v>
      </c>
      <c r="O217" t="s">
        <v>300</v>
      </c>
      <c r="P217" t="s">
        <v>1089</v>
      </c>
      <c r="Q217" t="s">
        <v>300</v>
      </c>
      <c r="R217" t="s">
        <v>307</v>
      </c>
      <c r="S217" t="s">
        <v>300</v>
      </c>
      <c r="T217" t="s">
        <v>321</v>
      </c>
      <c r="AE217" t="s">
        <v>310</v>
      </c>
      <c r="AF217" s="22" t="str" cm="1">
        <f t="array" ref="AF217">_xlfn.LET(
    _xlpm.texto_limpio, _xlfn.REDUCE(
        LOWER(Table134566[[#This Row],[Titulo]]),
        {"á";"é";"í";"ó";"ú";"ñ";",";" "},
        _xlfn.LAMBDA(_xlpm.acum,_xlpm.caracter, SUBSTITUTE(_xlpm.acum, _xlpm.caracter, CHOOSE(MATCH(_xlpm.caracter, {"á";"é";"í";"ó";"ú";"ñ";",";" "}, 0), "a","e","i","o","u","n","","")))
    ),
    _xlfn.CONCAT("/cantos/resucito/", AI217, "/", _xlpm.texto_limpio, ".html")
)</f>
        <v>/cantos/resucito/t/tuqueeresfiel.html</v>
      </c>
      <c r="AG217" s="22" t="str" cm="1">
        <f t="array" ref="AG217">_xlfn.LET(
    _xlpm.texto_limpio, _xlfn.REDUCE(
        LOWER(Table134566[[#This Row],[Titulo]]),
        {"á";"é";"í";"ó";"ú";"ñ";",";" "},
        _xlfn.LAMBDA(_xlpm.acum,_xlpm.caracter, SUBSTITUTE(_xlpm.acum, _xlpm.caracter, CHOOSE(MATCH(_xlpm.caracter, {"á";"é";"í";"ó";"ú";"ñ";",";" "}, 0), "a","e","i","o","u","n","","")))
    ),
    _xlfn.CONCAT("/cantos/resucito/", AI217, "/", _xlpm.texto_limpio, ".html")
)</f>
        <v>/cantos/resucito/t/tuqueeresfiel.html</v>
      </c>
      <c r="AH217" t="s">
        <v>311</v>
      </c>
      <c r="AI217" t="str">
        <f>LOWER(LEFT(Table134566[[#This Row],[Titulo]],1))</f>
        <v>t</v>
      </c>
      <c r="AJ217" t="str">
        <f>LOWER(LEFT(Table134566[[#This Row],[Categoria]],1))</f>
        <v>p</v>
      </c>
      <c r="AK217" t="str">
        <f>_xlfn.CONCAT(Table134566[[#This Row],[ID]:[c021]])</f>
        <v>{id:216,title: "Tú que eres fiel", subtitle: "Sal 143 (142)", category: "PRECATECUMENADO", moments: ["Antiguo Testamento"], url: "/cantos/resucito/t/tuqueeresfiel.html/cantos/resucito/t/tuqueeresfiel.html"},</v>
      </c>
      <c r="AL217" t="str">
        <f>UPPER(Table134566[[#This Row],[Titulo]])</f>
        <v>TÚ QUE ERES FIEL</v>
      </c>
      <c r="AM217" t="str">
        <f>LOWER(SUBSTITUTE(Table134566[[#This Row],[CANTO]], " ", ""))</f>
        <v>túqueeresfiel</v>
      </c>
      <c r="AN217" t="str">
        <f>Table134566[[#This Row],[Subtitle5]]</f>
        <v>Sal 143 (142)</v>
      </c>
      <c r="AP217" t="str">
        <f>Table1[[#Headers],[CANTO]]</f>
        <v>CANTO</v>
      </c>
      <c r="AQ217" t="str">
        <f>Table134566[[#This Row],[CANTO]]</f>
        <v>TÚ QUE ERES FIEL</v>
      </c>
      <c r="AR217" t="str">
        <f>_xlfn.CONCAT(Table134566[[#This Row],[Category]:[Entrada]])</f>
        <v>category: "PRECATECUMENADO", moments: ["Antiguo Testamento</v>
      </c>
    </row>
    <row r="218" spans="1:44" x14ac:dyDescent="0.25">
      <c r="A218" t="str" cm="1">
        <f t="array" ref="A21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B218">
        <v>162</v>
      </c>
      <c r="C218" t="s">
        <v>297</v>
      </c>
      <c r="D218">
        <v>217</v>
      </c>
      <c r="E218" t="s">
        <v>298</v>
      </c>
      <c r="F218" t="s">
        <v>299</v>
      </c>
      <c r="G218" t="s">
        <v>300</v>
      </c>
      <c r="H218" t="s">
        <v>703</v>
      </c>
      <c r="I218" t="s">
        <v>302</v>
      </c>
      <c r="J218" t="s">
        <v>303</v>
      </c>
      <c r="K218" t="s">
        <v>300</v>
      </c>
      <c r="L218" t="s">
        <v>704</v>
      </c>
      <c r="M218" t="s">
        <v>305</v>
      </c>
      <c r="N218" t="s">
        <v>306</v>
      </c>
      <c r="O218" t="s">
        <v>300</v>
      </c>
      <c r="P218" t="s">
        <v>1089</v>
      </c>
      <c r="Q218" t="s">
        <v>300</v>
      </c>
      <c r="R218" t="s">
        <v>307</v>
      </c>
      <c r="S218" t="s">
        <v>300</v>
      </c>
      <c r="T218" t="s">
        <v>320</v>
      </c>
      <c r="U218" t="s">
        <v>308</v>
      </c>
      <c r="V218" t="s">
        <v>321</v>
      </c>
      <c r="AE218" t="s">
        <v>310</v>
      </c>
      <c r="AF218" s="22" t="str" cm="1">
        <f t="array" ref="AF218">_xlfn.LET(
    _xlpm.texto_limpio, _xlfn.REDUCE(
        LOWER(Table134566[[#This Row],[Titulo]]),
        {"á";"é";"í";"ó";"ú";"ñ";",";" "},
        _xlfn.LAMBDA(_xlpm.acum,_xlpm.caracter, SUBSTITUTE(_xlpm.acum, _xlpm.caracter, CHOOSE(MATCH(_xlpm.caracter, {"á";"é";"í";"ó";"ú";"ñ";",";" "}, 0), "a","e","i","o","u","n","","")))
    ),
    _xlfn.CONCAT("/cantos/resucito/", AI218, "/", _xlpm.texto_limpio, ".html")
)</f>
        <v>/cantos/resucito/u/unretonobrotadeltroncodejese.html</v>
      </c>
      <c r="AG218" s="22" t="str" cm="1">
        <f t="array" ref="AG218">_xlfn.LET(
    _xlpm.texto_limpio, _xlfn.REDUCE(
        LOWER(Table134566[[#This Row],[Titulo]]),
        {"á";"é";"í";"ó";"ú";"ñ";",";" "},
        _xlfn.LAMBDA(_xlpm.acum,_xlpm.caracter, SUBSTITUTE(_xlpm.acum, _xlpm.caracter, CHOOSE(MATCH(_xlpm.caracter, {"á";"é";"í";"ó";"ú";"ñ";",";" "}, 0), "a","e","i","o","u","n","","")))
    ),
    _xlfn.CONCAT("/cantos/resucito/", AI218, "/", _xlpm.texto_limpio, ".html")
)</f>
        <v>/cantos/resucito/u/unretonobrotadeltroncodejese.html</v>
      </c>
      <c r="AH218" t="s">
        <v>311</v>
      </c>
      <c r="AI218" t="str">
        <f>LOWER(LEFT(Table134566[[#This Row],[Titulo]],1))</f>
        <v>u</v>
      </c>
      <c r="AJ218" t="str">
        <f>LOWER(LEFT(Table134566[[#This Row],[Categoria]],1))</f>
        <v>p</v>
      </c>
      <c r="AK218" t="str">
        <f>_xlfn.CONCAT(Table134566[[#This Row],[ID]:[c021]])</f>
        <v>{id:217,title: "Un retoño brota del tronco de Jesé", subtitle: "Isaías 11,1-11", category: "PRECATECUMENADO", moments: ["Cuaresma", "Antiguo Testamento"], url: "/cantos/resucito/u/unretonobrotadeltroncodejese.html/cantos/resucito/u/unretonobrotadeltroncodejese.html"},</v>
      </c>
      <c r="AL218" t="str">
        <f>UPPER(Table134566[[#This Row],[Titulo]])</f>
        <v>UN RETOÑO BROTA DEL TRONCO DE JESÉ</v>
      </c>
      <c r="AM218" t="str">
        <f>LOWER(SUBSTITUTE(Table134566[[#This Row],[CANTO]], " ", ""))</f>
        <v>unretoñobrotadeltroncodejesé</v>
      </c>
      <c r="AN218" t="str">
        <f>Table134566[[#This Row],[Subtitle5]]</f>
        <v>Isaías 11,1-11</v>
      </c>
      <c r="AP218" t="str">
        <f>Table1[[#Headers],[CANTO]]</f>
        <v>CANTO</v>
      </c>
      <c r="AQ218" t="str">
        <f>Table134566[[#This Row],[CANTO]]</f>
        <v>UN RETOÑO BROTA DEL TRONCO DE JESÉ</v>
      </c>
      <c r="AR218" t="str">
        <f>_xlfn.CONCAT(Table134566[[#This Row],[Category]:[Entrada]])</f>
        <v>category: "PRECATECUMENADO", moments: ["Cuaresma", "Antiguo Testamento</v>
      </c>
    </row>
    <row r="219" spans="1:44" x14ac:dyDescent="0.25">
      <c r="A219" t="str" cm="1">
        <f t="array" ref="A21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unagransenal</v>
      </c>
      <c r="B219">
        <v>163</v>
      </c>
      <c r="C219" t="s">
        <v>297</v>
      </c>
      <c r="D219">
        <v>218</v>
      </c>
      <c r="E219" t="s">
        <v>298</v>
      </c>
      <c r="F219" t="s">
        <v>299</v>
      </c>
      <c r="G219" t="s">
        <v>300</v>
      </c>
      <c r="H219" t="s">
        <v>705</v>
      </c>
      <c r="I219" t="s">
        <v>302</v>
      </c>
      <c r="J219" t="s">
        <v>303</v>
      </c>
      <c r="K219" t="s">
        <v>300</v>
      </c>
      <c r="L219" t="s">
        <v>706</v>
      </c>
      <c r="M219" t="s">
        <v>305</v>
      </c>
      <c r="N219" t="s">
        <v>306</v>
      </c>
      <c r="O219" t="s">
        <v>300</v>
      </c>
      <c r="P219" t="s">
        <v>1089</v>
      </c>
      <c r="Q219" t="s">
        <v>300</v>
      </c>
      <c r="R219" t="s">
        <v>307</v>
      </c>
      <c r="S219" t="s">
        <v>300</v>
      </c>
      <c r="T219" t="s">
        <v>344</v>
      </c>
      <c r="U219" t="s">
        <v>308</v>
      </c>
      <c r="V219" t="s">
        <v>320</v>
      </c>
      <c r="AE219" t="s">
        <v>310</v>
      </c>
      <c r="AF219" s="22" t="str" cm="1">
        <f t="array" ref="AF219">_xlfn.LET(
    _xlpm.texto_limpio, _xlfn.REDUCE(
        LOWER(Table134566[[#This Row],[Titulo]]),
        {"á";"é";"í";"ó";"ú";"ñ";",";" "},
        _xlfn.LAMBDA(_xlpm.acum,_xlpm.caracter, SUBSTITUTE(_xlpm.acum, _xlpm.caracter, CHOOSE(MATCH(_xlpm.caracter, {"á";"é";"í";"ó";"ú";"ñ";",";" "}, 0), "a","e","i","o","u","n","","")))
    ),
    _xlfn.CONCAT("/cantos/resucito/", AI219, "/", _xlpm.texto_limpio, ".html")
)</f>
        <v>/cantos/resucito/u/unagransenal.html</v>
      </c>
      <c r="AG219" s="22" t="str" cm="1">
        <f t="array" ref="AG219">_xlfn.LET(
    _xlpm.texto_limpio, _xlfn.REDUCE(
        LOWER(Table134566[[#This Row],[Titulo]]),
        {"á";"é";"í";"ó";"ú";"ñ";",";" "},
        _xlfn.LAMBDA(_xlpm.acum,_xlpm.caracter, SUBSTITUTE(_xlpm.acum, _xlpm.caracter, CHOOSE(MATCH(_xlpm.caracter, {"á";"é";"í";"ó";"ú";"ñ";",";" "}, 0), "a","e","i","o","u","n","","")))
    ),
    _xlfn.CONCAT("/cantos/resucito/", AI219, "/", _xlpm.texto_limpio, ".html")
)</f>
        <v>/cantos/resucito/u/unagransenal.html</v>
      </c>
      <c r="AH219" t="s">
        <v>311</v>
      </c>
      <c r="AI219" t="str">
        <f>LOWER(LEFT(Table134566[[#This Row],[Titulo]],1))</f>
        <v>u</v>
      </c>
      <c r="AJ219" t="str">
        <f>LOWER(LEFT(Table134566[[#This Row],[Categoria]],1))</f>
        <v>p</v>
      </c>
      <c r="AK219" t="str">
        <f>_xlfn.CONCAT(Table134566[[#This Row],[ID]:[c021]])</f>
        <v>{id:218,title: "Una gran señal", subtitle: "Apocalipsis 12", category: "PRECATECUMENADO", moments: ["Adviento", "Cuaresma"], url: "/cantos/resucito/u/unagransenal.html/cantos/resucito/u/unagransenal.html"},</v>
      </c>
      <c r="AL219" t="str">
        <f>UPPER(Table134566[[#This Row],[Titulo]])</f>
        <v>UNA GRAN SEÑAL</v>
      </c>
      <c r="AM219" t="str">
        <f>LOWER(SUBSTITUTE(Table134566[[#This Row],[CANTO]], " ", ""))</f>
        <v>unagranseñal</v>
      </c>
      <c r="AN219" t="str">
        <f>Table134566[[#This Row],[Subtitle5]]</f>
        <v>Apocalipsis 12</v>
      </c>
      <c r="AP219" t="str">
        <f>Table1[[#Headers],[CANTO]]</f>
        <v>CANTO</v>
      </c>
      <c r="AQ219" t="str">
        <f>Table134566[[#This Row],[CANTO]]</f>
        <v>UNA GRAN SEÑAL</v>
      </c>
      <c r="AR219" t="str">
        <f>_xlfn.CONCAT(Table134566[[#This Row],[Category]:[Entrada]])</f>
        <v>category: "PRECATECUMENADO", moments: ["Adviento", "Cuaresma</v>
      </c>
    </row>
    <row r="220" spans="1:44" x14ac:dyDescent="0.25">
      <c r="A220" t="str" cm="1">
        <f t="array" ref="A22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uriuriura</v>
      </c>
      <c r="B220">
        <v>164</v>
      </c>
      <c r="C220" t="s">
        <v>297</v>
      </c>
      <c r="D220">
        <v>219</v>
      </c>
      <c r="E220" t="s">
        <v>298</v>
      </c>
      <c r="F220" t="s">
        <v>299</v>
      </c>
      <c r="G220" t="s">
        <v>300</v>
      </c>
      <c r="H220" t="s">
        <v>707</v>
      </c>
      <c r="I220" t="s">
        <v>302</v>
      </c>
      <c r="J220" t="s">
        <v>303</v>
      </c>
      <c r="K220" t="s">
        <v>300</v>
      </c>
      <c r="L220" t="s">
        <v>124</v>
      </c>
      <c r="M220" t="s">
        <v>305</v>
      </c>
      <c r="N220" t="s">
        <v>306</v>
      </c>
      <c r="O220" t="s">
        <v>300</v>
      </c>
      <c r="P220" t="s">
        <v>1089</v>
      </c>
      <c r="Q220" t="s">
        <v>300</v>
      </c>
      <c r="R220" t="s">
        <v>307</v>
      </c>
      <c r="S220" t="s">
        <v>300</v>
      </c>
      <c r="T220" t="s">
        <v>282</v>
      </c>
      <c r="U220" t="s">
        <v>308</v>
      </c>
      <c r="V220" t="s">
        <v>286</v>
      </c>
      <c r="W220" t="s">
        <v>308</v>
      </c>
      <c r="X220" t="s">
        <v>2210</v>
      </c>
      <c r="AE220" t="s">
        <v>310</v>
      </c>
      <c r="AF220" s="22" t="str" cm="1">
        <f t="array" ref="AF220">_xlfn.LET(
    _xlpm.texto_limpio, _xlfn.REDUCE(
        LOWER(Table134566[[#This Row],[Titulo]]),
        {"á";"é";"í";"ó";"ú";"ñ";",";" "},
        _xlfn.LAMBDA(_xlpm.acum,_xlpm.caracter, SUBSTITUTE(_xlpm.acum, _xlpm.caracter, CHOOSE(MATCH(_xlpm.caracter, {"á";"é";"í";"ó";"ú";"ñ";",";" "}, 0), "a","e","i","o","u","n","","")))
    ),
    _xlfn.CONCAT("/cantos/resucito/", AI220, "/", _xlpm.texto_limpio, ".html")
)</f>
        <v>/cantos/resucito/u/uriuriura.html</v>
      </c>
      <c r="AG220" s="22" t="str" cm="1">
        <f t="array" ref="AG220">_xlfn.LET(
    _xlpm.texto_limpio, _xlfn.REDUCE(
        LOWER(Table134566[[#This Row],[Titulo]]),
        {"á";"é";"í";"ó";"ú";"ñ";",";" "},
        _xlfn.LAMBDA(_xlpm.acum,_xlpm.caracter, SUBSTITUTE(_xlpm.acum, _xlpm.caracter, CHOOSE(MATCH(_xlpm.caracter, {"á";"é";"í";"ó";"ú";"ñ";",";" "}, 0), "a","e","i","o","u","n","","")))
    ),
    _xlfn.CONCAT("/cantos/resucito/", AI220, "/", _xlpm.texto_limpio, ".html")
)</f>
        <v>/cantos/resucito/u/uriuriura.html</v>
      </c>
      <c r="AH220" t="s">
        <v>311</v>
      </c>
      <c r="AI220" t="str">
        <f>LOWER(LEFT(Table134566[[#This Row],[Titulo]],1))</f>
        <v>u</v>
      </c>
      <c r="AJ220" t="str">
        <f>LOWER(LEFT(Table134566[[#This Row],[Categoria]],1))</f>
        <v>p</v>
      </c>
      <c r="AK220" t="str">
        <f>_xlfn.CONCAT(Table134566[[#This Row],[ID]:[c021]])</f>
        <v>{id:219,title: "Urí, urí, urá", subtitle: "Villancico (Kiko Argüello)", category: "PRECATECUMENADO", moments: ["Pascua", "Virgen", "Fracción del pan"], url: "/cantos/resucito/u/uriuriura.html/cantos/resucito/u/uriuriura.html"},</v>
      </c>
      <c r="AL220" t="str">
        <f>UPPER(Table134566[[#This Row],[Titulo]])</f>
        <v>URÍ, URÍ, URÁ</v>
      </c>
      <c r="AM220" t="str">
        <f>LOWER(SUBSTITUTE(Table134566[[#This Row],[CANTO]], " ", ""))</f>
        <v>urí,urí,urá</v>
      </c>
      <c r="AN220" t="str">
        <f>Table134566[[#This Row],[Subtitle5]]</f>
        <v>Villancico (Kiko Argüello)</v>
      </c>
      <c r="AP220" t="str">
        <f>Table1[[#Headers],[CANTO]]</f>
        <v>CANTO</v>
      </c>
      <c r="AQ220" t="str">
        <f>Table134566[[#This Row],[CANTO]]</f>
        <v>URÍ, URÍ, URÁ</v>
      </c>
      <c r="AR220" t="str">
        <f>_xlfn.CONCAT(Table134566[[#This Row],[Category]:[Entrada]])</f>
        <v>category: "PRECATECUMENADO", moments: ["Pascua", "Virgen", "Fracción del pan</v>
      </c>
    </row>
    <row r="221" spans="1:44" x14ac:dyDescent="0.25">
      <c r="A221" t="str" cm="1">
        <f t="array" ref="A22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vamosyapastores</v>
      </c>
      <c r="B221">
        <v>165</v>
      </c>
      <c r="C221" t="s">
        <v>297</v>
      </c>
      <c r="D221">
        <v>220</v>
      </c>
      <c r="E221" t="s">
        <v>298</v>
      </c>
      <c r="F221" t="s">
        <v>299</v>
      </c>
      <c r="G221" t="s">
        <v>300</v>
      </c>
      <c r="H221" t="s">
        <v>708</v>
      </c>
      <c r="I221" t="s">
        <v>302</v>
      </c>
      <c r="J221" t="s">
        <v>303</v>
      </c>
      <c r="K221" t="s">
        <v>300</v>
      </c>
      <c r="L221" t="s">
        <v>124</v>
      </c>
      <c r="M221" t="s">
        <v>305</v>
      </c>
      <c r="N221" t="s">
        <v>306</v>
      </c>
      <c r="O221" t="s">
        <v>300</v>
      </c>
      <c r="P221" t="s">
        <v>1089</v>
      </c>
      <c r="Q221" t="s">
        <v>300</v>
      </c>
      <c r="R221" t="s">
        <v>307</v>
      </c>
      <c r="S221" t="s">
        <v>300</v>
      </c>
      <c r="T221" t="s">
        <v>320</v>
      </c>
      <c r="U221" t="s">
        <v>308</v>
      </c>
      <c r="V221" t="s">
        <v>292</v>
      </c>
      <c r="W221" t="s">
        <v>308</v>
      </c>
      <c r="X221" t="s">
        <v>321</v>
      </c>
      <c r="AE221" t="s">
        <v>310</v>
      </c>
      <c r="AF221" s="22" t="str" cm="1">
        <f t="array" ref="AF221">_xlfn.LET(
    _xlpm.texto_limpio, _xlfn.REDUCE(
        LOWER(Table134566[[#This Row],[Titulo]]),
        {"á";"é";"í";"ó";"ú";"ñ";",";" "},
        _xlfn.LAMBDA(_xlpm.acum,_xlpm.caracter, SUBSTITUTE(_xlpm.acum, _xlpm.caracter, CHOOSE(MATCH(_xlpm.caracter, {"á";"é";"í";"ó";"ú";"ñ";",";" "}, 0), "a","e","i","o","u","n","","")))
    ),
    _xlfn.CONCAT("/cantos/resucito/", AI221, "/", _xlpm.texto_limpio, ".html")
)</f>
        <v>/cantos/resucito/v/vamosyapastores.html</v>
      </c>
      <c r="AG221" s="22" t="str" cm="1">
        <f t="array" ref="AG221">_xlfn.LET(
    _xlpm.texto_limpio, _xlfn.REDUCE(
        LOWER(Table134566[[#This Row],[Titulo]]),
        {"á";"é";"í";"ó";"ú";"ñ";",";" "},
        _xlfn.LAMBDA(_xlpm.acum,_xlpm.caracter, SUBSTITUTE(_xlpm.acum, _xlpm.caracter, CHOOSE(MATCH(_xlpm.caracter, {"á";"é";"í";"ó";"ú";"ñ";",";" "}, 0), "a","e","i","o","u","n","","")))
    ),
    _xlfn.CONCAT("/cantos/resucito/", AI221, "/", _xlpm.texto_limpio, ".html")
)</f>
        <v>/cantos/resucito/v/vamosyapastores.html</v>
      </c>
      <c r="AH221" t="s">
        <v>311</v>
      </c>
      <c r="AI221" t="str">
        <f>LOWER(LEFT(Table134566[[#This Row],[Titulo]],1))</f>
        <v>v</v>
      </c>
      <c r="AJ221" t="str">
        <f>LOWER(LEFT(Table134566[[#This Row],[Categoria]],1))</f>
        <v>p</v>
      </c>
      <c r="AK221" t="str">
        <f>_xlfn.CONCAT(Table134566[[#This Row],[ID]:[c021]])</f>
        <v>{id:220,title: "Vamos ya, pastores", subtitle: "Villancico (Kiko Argüello)", category: "PRECATECUMENADO", moments: ["Cuaresma", "Entrada", "Antiguo Testamento"], url: "/cantos/resucito/v/vamosyapastores.html/cantos/resucito/v/vamosyapastores.html"},</v>
      </c>
      <c r="AL221" t="str">
        <f>UPPER(Table134566[[#This Row],[Titulo]])</f>
        <v>VAMOS YA, PASTORES</v>
      </c>
      <c r="AM221" t="str">
        <f>LOWER(SUBSTITUTE(Table134566[[#This Row],[CANTO]], " ", ""))</f>
        <v>vamosya,pastores</v>
      </c>
      <c r="AN221" t="str">
        <f>Table134566[[#This Row],[Subtitle5]]</f>
        <v>Villancico (Kiko Argüello)</v>
      </c>
      <c r="AP221" t="str">
        <f>Table1[[#Headers],[CANTO]]</f>
        <v>CANTO</v>
      </c>
      <c r="AQ221" t="str">
        <f>Table134566[[#This Row],[CANTO]]</f>
        <v>VAMOS YA, PASTORES</v>
      </c>
      <c r="AR221" t="str">
        <f>_xlfn.CONCAT(Table134566[[#This Row],[Category]:[Entrada]])</f>
        <v>category: "PRECATECUMENADO", moments: ["Cuaresma", "Entrada", "Antiguo Testamento</v>
      </c>
    </row>
    <row r="222" spans="1:44" x14ac:dyDescent="0.25">
      <c r="A222" t="str" cm="1">
        <f t="array" ref="A22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vendellibano</v>
      </c>
      <c r="B222">
        <v>166</v>
      </c>
      <c r="C222" t="s">
        <v>297</v>
      </c>
      <c r="D222">
        <v>221</v>
      </c>
      <c r="E222" t="s">
        <v>298</v>
      </c>
      <c r="F222" t="s">
        <v>299</v>
      </c>
      <c r="G222" t="s">
        <v>300</v>
      </c>
      <c r="H222" t="s">
        <v>709</v>
      </c>
      <c r="I222" t="s">
        <v>302</v>
      </c>
      <c r="J222" t="s">
        <v>303</v>
      </c>
      <c r="K222" t="s">
        <v>300</v>
      </c>
      <c r="L222" t="s">
        <v>710</v>
      </c>
      <c r="M222" t="s">
        <v>305</v>
      </c>
      <c r="N222" t="s">
        <v>306</v>
      </c>
      <c r="O222" t="s">
        <v>300</v>
      </c>
      <c r="P222" t="s">
        <v>1089</v>
      </c>
      <c r="Q222" t="s">
        <v>300</v>
      </c>
      <c r="R222" t="s">
        <v>307</v>
      </c>
      <c r="S222" t="s">
        <v>300</v>
      </c>
      <c r="T222" t="s">
        <v>342</v>
      </c>
      <c r="U222" t="s">
        <v>308</v>
      </c>
      <c r="V222" t="s">
        <v>284</v>
      </c>
      <c r="W222" t="s">
        <v>308</v>
      </c>
      <c r="X222" t="s">
        <v>313</v>
      </c>
      <c r="Y222" t="s">
        <v>308</v>
      </c>
      <c r="Z222" t="s">
        <v>321</v>
      </c>
      <c r="AE222" t="s">
        <v>310</v>
      </c>
      <c r="AF222" s="22" t="str" cm="1">
        <f t="array" ref="AF222">_xlfn.LET(
    _xlpm.texto_limpio, _xlfn.REDUCE(
        LOWER(Table134566[[#This Row],[Titulo]]),
        {"á";"é";"í";"ó";"ú";"ñ";",";" "},
        _xlfn.LAMBDA(_xlpm.acum,_xlpm.caracter, SUBSTITUTE(_xlpm.acum, _xlpm.caracter, CHOOSE(MATCH(_xlpm.caracter, {"á";"é";"í";"ó";"ú";"ñ";",";" "}, 0), "a","e","i","o","u","n","","")))
    ),
    _xlfn.CONCAT("/cantos/resucito/", AI222, "/", _xlpm.texto_limpio, ".html")
)</f>
        <v>/cantos/resucito/v/vendellibano.html</v>
      </c>
      <c r="AG222" s="22" t="str" cm="1">
        <f t="array" ref="AG222">_xlfn.LET(
    _xlpm.texto_limpio, _xlfn.REDUCE(
        LOWER(Table134566[[#This Row],[Titulo]]),
        {"á";"é";"í";"ó";"ú";"ñ";",";" "},
        _xlfn.LAMBDA(_xlpm.acum,_xlpm.caracter, SUBSTITUTE(_xlpm.acum, _xlpm.caracter, CHOOSE(MATCH(_xlpm.caracter, {"á";"é";"í";"ó";"ú";"ñ";",";" "}, 0), "a","e","i","o","u","n","","")))
    ),
    _xlfn.CONCAT("/cantos/resucito/", AI222, "/", _xlpm.texto_limpio, ".html")
)</f>
        <v>/cantos/resucito/v/vendellibano.html</v>
      </c>
      <c r="AH222" t="s">
        <v>311</v>
      </c>
      <c r="AI222" t="str">
        <f>LOWER(LEFT(Table134566[[#This Row],[Titulo]],1))</f>
        <v>v</v>
      </c>
      <c r="AJ222" t="str">
        <f>LOWER(LEFT(Table134566[[#This Row],[Categoria]],1))</f>
        <v>p</v>
      </c>
      <c r="AK222" t="str">
        <f>_xlfn.CONCAT(Table134566[[#This Row],[ID]:[c021]])</f>
        <v>{id:221,title: "Ven del Líbano", subtitle: "Cantar de los cantares 4,8ss", category: "PRECATECUMENADO", moments: ["Navidad", "Pentecostés", "Comunión", "Antiguo Testamento"], url: "/cantos/resucito/v/vendellibano.html/cantos/resucito/v/vendellibano.html"},</v>
      </c>
      <c r="AL222" t="str">
        <f>UPPER(Table134566[[#This Row],[Titulo]])</f>
        <v>VEN DEL LÍBANO</v>
      </c>
      <c r="AM222" t="str">
        <f>LOWER(SUBSTITUTE(Table134566[[#This Row],[CANTO]], " ", ""))</f>
        <v>vendellíbano</v>
      </c>
      <c r="AN222" t="str">
        <f>Table134566[[#This Row],[Subtitle5]]</f>
        <v>Cantar de los cantares 4,8ss</v>
      </c>
      <c r="AP222" t="str">
        <f>Table1[[#Headers],[CANTO]]</f>
        <v>CANTO</v>
      </c>
      <c r="AQ222" t="str">
        <f>Table134566[[#This Row],[CANTO]]</f>
        <v>VEN DEL LÍBANO</v>
      </c>
      <c r="AR222" t="str">
        <f>_xlfn.CONCAT(Table134566[[#This Row],[Category]:[Entrada]])</f>
        <v>category: "PRECATECUMENADO", moments: ["Navidad", "Pentecostés", "Comunión", "Antiguo Testamento</v>
      </c>
    </row>
    <row r="223" spans="1:44" x14ac:dyDescent="0.25">
      <c r="A223" t="str" cm="1">
        <f t="array" ref="A22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venespiritusanto</v>
      </c>
      <c r="B223">
        <v>167</v>
      </c>
      <c r="C223" t="s">
        <v>297</v>
      </c>
      <c r="D223">
        <v>222</v>
      </c>
      <c r="E223" t="s">
        <v>298</v>
      </c>
      <c r="F223" t="s">
        <v>299</v>
      </c>
      <c r="G223" t="s">
        <v>300</v>
      </c>
      <c r="H223" t="s">
        <v>711</v>
      </c>
      <c r="I223" t="s">
        <v>302</v>
      </c>
      <c r="J223" t="s">
        <v>303</v>
      </c>
      <c r="K223" t="s">
        <v>300</v>
      </c>
      <c r="L223" t="s">
        <v>712</v>
      </c>
      <c r="M223" t="s">
        <v>305</v>
      </c>
      <c r="N223" t="s">
        <v>306</v>
      </c>
      <c r="O223" t="s">
        <v>300</v>
      </c>
      <c r="P223" t="s">
        <v>1089</v>
      </c>
      <c r="Q223" t="s">
        <v>300</v>
      </c>
      <c r="R223" t="s">
        <v>307</v>
      </c>
      <c r="S223" t="s">
        <v>300</v>
      </c>
      <c r="T223" t="s">
        <v>344</v>
      </c>
      <c r="U223" t="s">
        <v>308</v>
      </c>
      <c r="V223" t="s">
        <v>284</v>
      </c>
      <c r="W223" t="s">
        <v>308</v>
      </c>
      <c r="X223" t="s">
        <v>286</v>
      </c>
      <c r="Y223" t="s">
        <v>308</v>
      </c>
      <c r="Z223" t="s">
        <v>315</v>
      </c>
      <c r="AE223" t="s">
        <v>310</v>
      </c>
      <c r="AF223" s="22" t="str" cm="1">
        <f t="array" ref="AF223">_xlfn.LET(
    _xlpm.texto_limpio, _xlfn.REDUCE(
        LOWER(Table134566[[#This Row],[Titulo]]),
        {"á";"é";"í";"ó";"ú";"ñ";",";" "},
        _xlfn.LAMBDA(_xlpm.acum,_xlpm.caracter, SUBSTITUTE(_xlpm.acum, _xlpm.caracter, CHOOSE(MATCH(_xlpm.caracter, {"á";"é";"í";"ó";"ú";"ñ";",";" "}, 0), "a","e","i","o","u","n","","")))
    ),
    _xlfn.CONCAT("/cantos/resucito/", AI223, "/", _xlpm.texto_limpio, ".html")
)</f>
        <v>/cantos/resucito/v/venespiritusanto.html</v>
      </c>
      <c r="AG223" s="22" t="str" cm="1">
        <f t="array" ref="AG223">_xlfn.LET(
    _xlpm.texto_limpio, _xlfn.REDUCE(
        LOWER(Table134566[[#This Row],[Titulo]]),
        {"á";"é";"í";"ó";"ú";"ñ";",";" "},
        _xlfn.LAMBDA(_xlpm.acum,_xlpm.caracter, SUBSTITUTE(_xlpm.acum, _xlpm.caracter, CHOOSE(MATCH(_xlpm.caracter, {"á";"é";"í";"ó";"ú";"ñ";",";" "}, 0), "a","e","i","o","u","n","","")))
    ),
    _xlfn.CONCAT("/cantos/resucito/", AI223, "/", _xlpm.texto_limpio, ".html")
)</f>
        <v>/cantos/resucito/v/venespiritusanto.html</v>
      </c>
      <c r="AH223" t="s">
        <v>311</v>
      </c>
      <c r="AI223" t="str">
        <f>LOWER(LEFT(Table134566[[#This Row],[Titulo]],1))</f>
        <v>v</v>
      </c>
      <c r="AJ223" t="str">
        <f>LOWER(LEFT(Table134566[[#This Row],[Categoria]],1))</f>
        <v>p</v>
      </c>
      <c r="AK223" t="str">
        <f>_xlfn.CONCAT(Table134566[[#This Row],[ID]:[c021]])</f>
        <v>{id:222,title: "Ven, Espíritu Santo", subtitle: "Secuencia de Pentecostés - Himno latin. «Veni, Sancte Spiritus»", category: "PRECATECUMENADO", moments: ["Adviento", "Pentecostés", "Virgen", "Nuevo Testamento"], url: "/cantos/resucito/v/venespiritusanto.html/cantos/resucito/v/venespiritusanto.html"},</v>
      </c>
      <c r="AL223" t="str">
        <f>UPPER(Table134566[[#This Row],[Titulo]])</f>
        <v>VEN, ESPÍRITU SANTO</v>
      </c>
      <c r="AM223" t="str">
        <f>LOWER(SUBSTITUTE(Table134566[[#This Row],[CANTO]], " ", ""))</f>
        <v>ven,espíritusanto</v>
      </c>
      <c r="AN223" t="str">
        <f>Table134566[[#This Row],[Subtitle5]]</f>
        <v>Secuencia de Pentecostés - Himno latin. «Veni, Sancte Spiritus»</v>
      </c>
      <c r="AP223" t="str">
        <f>Table1[[#Headers],[CANTO]]</f>
        <v>CANTO</v>
      </c>
      <c r="AQ223" t="str">
        <f>Table134566[[#This Row],[CANTO]]</f>
        <v>VEN, ESPÍRITU SANTO</v>
      </c>
      <c r="AR223" t="str">
        <f>_xlfn.CONCAT(Table134566[[#This Row],[Category]:[Entrada]])</f>
        <v>category: "PRECATECUMENADO", moments: ["Adviento", "Pentecostés", "Virgen", "Nuevo Testamento</v>
      </c>
    </row>
    <row r="224" spans="1:44" x14ac:dyDescent="0.25">
      <c r="A224" t="str" cm="1">
        <f t="array" ref="A22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venhijodelhombre</v>
      </c>
      <c r="B224">
        <v>168</v>
      </c>
      <c r="C224" t="s">
        <v>297</v>
      </c>
      <c r="D224">
        <v>223</v>
      </c>
      <c r="E224" t="s">
        <v>298</v>
      </c>
      <c r="F224" t="s">
        <v>299</v>
      </c>
      <c r="G224" t="s">
        <v>300</v>
      </c>
      <c r="H224" t="s">
        <v>713</v>
      </c>
      <c r="I224" t="s">
        <v>302</v>
      </c>
      <c r="J224" t="s">
        <v>303</v>
      </c>
      <c r="K224" t="s">
        <v>300</v>
      </c>
      <c r="L224" t="s">
        <v>714</v>
      </c>
      <c r="M224" t="s">
        <v>305</v>
      </c>
      <c r="N224" t="s">
        <v>306</v>
      </c>
      <c r="O224" t="s">
        <v>300</v>
      </c>
      <c r="P224" t="s">
        <v>1089</v>
      </c>
      <c r="Q224" t="s">
        <v>300</v>
      </c>
      <c r="R224" t="s">
        <v>307</v>
      </c>
      <c r="S224" t="s">
        <v>300</v>
      </c>
      <c r="T224" t="s">
        <v>342</v>
      </c>
      <c r="U224" t="s">
        <v>308</v>
      </c>
      <c r="V224" t="s">
        <v>288</v>
      </c>
      <c r="AE224" t="s">
        <v>310</v>
      </c>
      <c r="AF224" s="22" t="str" cm="1">
        <f t="array" ref="AF224">_xlfn.LET(
    _xlpm.texto_limpio, _xlfn.REDUCE(
        LOWER(Table134566[[#This Row],[Titulo]]),
        {"á";"é";"í";"ó";"ú";"ñ";",";" "},
        _xlfn.LAMBDA(_xlpm.acum,_xlpm.caracter, SUBSTITUTE(_xlpm.acum, _xlpm.caracter, CHOOSE(MATCH(_xlpm.caracter, {"á";"é";"í";"ó";"ú";"ñ";",";" "}, 0), "a","e","i","o","u","n","","")))
    ),
    _xlfn.CONCAT("/cantos/resucito/", AI224, "/", _xlpm.texto_limpio, ".html")
)</f>
        <v>/cantos/resucito/v/venhijodelhombre.html</v>
      </c>
      <c r="AG224" s="22" t="str" cm="1">
        <f t="array" ref="AG224">_xlfn.LET(
    _xlpm.texto_limpio, _xlfn.REDUCE(
        LOWER(Table134566[[#This Row],[Titulo]]),
        {"á";"é";"í";"ó";"ú";"ñ";",";" "},
        _xlfn.LAMBDA(_xlpm.acum,_xlpm.caracter, SUBSTITUTE(_xlpm.acum, _xlpm.caracter, CHOOSE(MATCH(_xlpm.caracter, {"á";"é";"í";"ó";"ú";"ñ";",";" "}, 0), "a","e","i","o","u","n","","")))
    ),
    _xlfn.CONCAT("/cantos/resucito/", AI224, "/", _xlpm.texto_limpio, ".html")
)</f>
        <v>/cantos/resucito/v/venhijodelhombre.html</v>
      </c>
      <c r="AH224" t="s">
        <v>311</v>
      </c>
      <c r="AI224" t="str">
        <f>LOWER(LEFT(Table134566[[#This Row],[Titulo]],1))</f>
        <v>v</v>
      </c>
      <c r="AJ224" t="str">
        <f>LOWER(LEFT(Table134566[[#This Row],[Categoria]],1))</f>
        <v>p</v>
      </c>
      <c r="AK224" t="str">
        <f>_xlfn.CONCAT(Table134566[[#This Row],[ID]:[c021]])</f>
        <v>{id:223,title: "Ven, Hijo del Hombre", subtitle: "Apocalipsis 21,17ss", category: "PRECATECUMENADO", moments: ["Navidad", "Niños"], url: "/cantos/resucito/v/venhijodelhombre.html/cantos/resucito/v/venhijodelhombre.html"},</v>
      </c>
      <c r="AL224" t="str">
        <f>UPPER(Table134566[[#This Row],[Titulo]])</f>
        <v>VEN, HIJO DEL HOMBRE</v>
      </c>
      <c r="AM224" t="str">
        <f>LOWER(SUBSTITUTE(Table134566[[#This Row],[CANTO]], " ", ""))</f>
        <v>ven,hijodelhombre</v>
      </c>
      <c r="AN224" t="str">
        <f>Table134566[[#This Row],[Subtitle5]]</f>
        <v>Apocalipsis 21,17ss</v>
      </c>
      <c r="AP224" t="str">
        <f>Table1[[#Headers],[CANTO]]</f>
        <v>CANTO</v>
      </c>
      <c r="AQ224" t="str">
        <f>Table134566[[#This Row],[CANTO]]</f>
        <v>VEN, HIJO DEL HOMBRE</v>
      </c>
      <c r="AR224" t="str">
        <f>_xlfn.CONCAT(Table134566[[#This Row],[Category]:[Entrada]])</f>
        <v>category: "PRECATECUMENADO", moments: ["Navidad", "Niños</v>
      </c>
    </row>
    <row r="225" spans="1:44" x14ac:dyDescent="0.25">
      <c r="A225" t="str" cm="1">
        <f t="array" ref="A22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venicreator</v>
      </c>
      <c r="B225">
        <v>169</v>
      </c>
      <c r="C225" t="s">
        <v>297</v>
      </c>
      <c r="D225">
        <v>224</v>
      </c>
      <c r="E225" t="s">
        <v>298</v>
      </c>
      <c r="F225" t="s">
        <v>299</v>
      </c>
      <c r="G225" t="s">
        <v>300</v>
      </c>
      <c r="H225" t="s">
        <v>715</v>
      </c>
      <c r="I225" t="s">
        <v>302</v>
      </c>
      <c r="J225" t="s">
        <v>303</v>
      </c>
      <c r="K225" t="s">
        <v>300</v>
      </c>
      <c r="L225" t="s">
        <v>686</v>
      </c>
      <c r="M225" t="s">
        <v>305</v>
      </c>
      <c r="N225" t="s">
        <v>306</v>
      </c>
      <c r="O225" t="s">
        <v>300</v>
      </c>
      <c r="P225" t="s">
        <v>1089</v>
      </c>
      <c r="Q225" t="s">
        <v>300</v>
      </c>
      <c r="R225" t="s">
        <v>307</v>
      </c>
      <c r="S225" t="s">
        <v>300</v>
      </c>
      <c r="T225" t="s">
        <v>342</v>
      </c>
      <c r="U225" t="s">
        <v>308</v>
      </c>
      <c r="V225" t="s">
        <v>288</v>
      </c>
      <c r="AE225" t="s">
        <v>310</v>
      </c>
      <c r="AF225" s="22" t="str" cm="1">
        <f t="array" ref="AF225">_xlfn.LET(
    _xlpm.texto_limpio, _xlfn.REDUCE(
        LOWER(Table134566[[#This Row],[Titulo]]),
        {"á";"é";"í";"ó";"ú";"ñ";",";" "},
        _xlfn.LAMBDA(_xlpm.acum,_xlpm.caracter, SUBSTITUTE(_xlpm.acum, _xlpm.caracter, CHOOSE(MATCH(_xlpm.caracter, {"á";"é";"í";"ó";"ú";"ñ";",";" "}, 0), "a","e","i","o","u","n","","")))
    ),
    _xlfn.CONCAT("/cantos/resucito/", AI225, "/", _xlpm.texto_limpio, ".html")
)</f>
        <v>/cantos/resucito/v/venicreator.html</v>
      </c>
      <c r="AG225" s="22" t="str" cm="1">
        <f t="array" ref="AG225">_xlfn.LET(
    _xlpm.texto_limpio, _xlfn.REDUCE(
        LOWER(Table134566[[#This Row],[Titulo]]),
        {"á";"é";"í";"ó";"ú";"ñ";",";" "},
        _xlfn.LAMBDA(_xlpm.acum,_xlpm.caracter, SUBSTITUTE(_xlpm.acum, _xlpm.caracter, CHOOSE(MATCH(_xlpm.caracter, {"á";"é";"í";"ó";"ú";"ñ";",";" "}, 0), "a","e","i","o","u","n","","")))
    ),
    _xlfn.CONCAT("/cantos/resucito/", AI225, "/", _xlpm.texto_limpio, ".html")
)</f>
        <v>/cantos/resucito/v/venicreator.html</v>
      </c>
      <c r="AH225" t="s">
        <v>311</v>
      </c>
      <c r="AI225" t="str">
        <f>LOWER(LEFT(Table134566[[#This Row],[Titulo]],1))</f>
        <v>v</v>
      </c>
      <c r="AJ225" t="str">
        <f>LOWER(LEFT(Table134566[[#This Row],[Categoria]],1))</f>
        <v>p</v>
      </c>
      <c r="AK225" t="str">
        <f>_xlfn.CONCAT(Table134566[[#This Row],[ID]:[c021]])</f>
        <v>{id:224,title: "Veni Creator", subtitle: "Himno latin", category: "PRECATECUMENADO", moments: ["Navidad", "Niños"], url: "/cantos/resucito/v/venicreator.html/cantos/resucito/v/venicreator.html"},</v>
      </c>
      <c r="AL225" t="str">
        <f>UPPER(Table134566[[#This Row],[Titulo]])</f>
        <v>VENI CREATOR</v>
      </c>
      <c r="AM225" t="str">
        <f>LOWER(SUBSTITUTE(Table134566[[#This Row],[CANTO]], " ", ""))</f>
        <v>venicreator</v>
      </c>
      <c r="AN225" t="str">
        <f>Table134566[[#This Row],[Subtitle5]]</f>
        <v>Himno latin</v>
      </c>
      <c r="AP225" t="str">
        <f>Table1[[#Headers],[CANTO]]</f>
        <v>CANTO</v>
      </c>
      <c r="AQ225" t="str">
        <f>Table134566[[#This Row],[CANTO]]</f>
        <v>VENI CREATOR</v>
      </c>
      <c r="AR225" t="str">
        <f>_xlfn.CONCAT(Table134566[[#This Row],[Category]:[Entrada]])</f>
        <v>category: "PRECATECUMENADO", moments: ["Navidad", "Niños</v>
      </c>
    </row>
    <row r="226" spans="1:44" x14ac:dyDescent="0.25">
      <c r="A226" t="str" cm="1">
        <f t="array" ref="A22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vieneelsenor</v>
      </c>
      <c r="B226">
        <v>170</v>
      </c>
      <c r="C226" t="s">
        <v>297</v>
      </c>
      <c r="D226">
        <v>225</v>
      </c>
      <c r="E226" t="s">
        <v>298</v>
      </c>
      <c r="F226" t="s">
        <v>299</v>
      </c>
      <c r="G226" t="s">
        <v>300</v>
      </c>
      <c r="H226" t="s">
        <v>716</v>
      </c>
      <c r="I226" t="s">
        <v>302</v>
      </c>
      <c r="J226" t="s">
        <v>303</v>
      </c>
      <c r="K226" t="s">
        <v>300</v>
      </c>
      <c r="L226" t="s">
        <v>717</v>
      </c>
      <c r="M226" t="s">
        <v>305</v>
      </c>
      <c r="N226" t="s">
        <v>306</v>
      </c>
      <c r="O226" t="s">
        <v>300</v>
      </c>
      <c r="P226" t="s">
        <v>1089</v>
      </c>
      <c r="Q226" t="s">
        <v>300</v>
      </c>
      <c r="R226" t="s">
        <v>307</v>
      </c>
      <c r="S226" t="s">
        <v>300</v>
      </c>
      <c r="T226" t="s">
        <v>292</v>
      </c>
      <c r="U226" t="s">
        <v>308</v>
      </c>
      <c r="V226" t="s">
        <v>321</v>
      </c>
      <c r="AE226" t="s">
        <v>310</v>
      </c>
      <c r="AF226" s="22" t="str" cm="1">
        <f t="array" ref="AF226">_xlfn.LET(
    _xlpm.texto_limpio, _xlfn.REDUCE(
        LOWER(Table134566[[#This Row],[Titulo]]),
        {"á";"é";"í";"ó";"ú";"ñ";",";" "},
        _xlfn.LAMBDA(_xlpm.acum,_xlpm.caracter, SUBSTITUTE(_xlpm.acum, _xlpm.caracter, CHOOSE(MATCH(_xlpm.caracter, {"á";"é";"í";"ó";"ú";"ñ";",";" "}, 0), "a","e","i","o","u","n","","")))
    ),
    _xlfn.CONCAT("/cantos/resucito/", AI226, "/", _xlpm.texto_limpio, ".html")
)</f>
        <v>/cantos/resucito/v/vieneelsenor.html</v>
      </c>
      <c r="AG226" s="22" t="str" cm="1">
        <f t="array" ref="AG226">_xlfn.LET(
    _xlpm.texto_limpio, _xlfn.REDUCE(
        LOWER(Table134566[[#This Row],[Titulo]]),
        {"á";"é";"í";"ó";"ú";"ñ";",";" "},
        _xlfn.LAMBDA(_xlpm.acum,_xlpm.caracter, SUBSTITUTE(_xlpm.acum, _xlpm.caracter, CHOOSE(MATCH(_xlpm.caracter, {"á";"é";"í";"ó";"ú";"ñ";",";" "}, 0), "a","e","i","o","u","n","","")))
    ),
    _xlfn.CONCAT("/cantos/resucito/", AI226, "/", _xlpm.texto_limpio, ".html")
)</f>
        <v>/cantos/resucito/v/vieneelsenor.html</v>
      </c>
      <c r="AH226" t="s">
        <v>311</v>
      </c>
      <c r="AI226" t="str">
        <f>LOWER(LEFT(Table134566[[#This Row],[Titulo]],1))</f>
        <v>v</v>
      </c>
      <c r="AJ226" t="str">
        <f>LOWER(LEFT(Table134566[[#This Row],[Categoria]],1))</f>
        <v>p</v>
      </c>
      <c r="AK226" t="str">
        <f>_xlfn.CONCAT(Table134566[[#This Row],[ID]:[c021]])</f>
        <v>{id:225,title: "Viene el Señor", subtitle: "Salmo 93 (92) - Apocalipsis 1,5-7", category: "PRECATECUMENADO", moments: ["Entrada", "Antiguo Testamento"], url: "/cantos/resucito/v/vieneelsenor.html/cantos/resucito/v/vieneelsenor.html"},</v>
      </c>
      <c r="AL226" t="str">
        <f>UPPER(Table134566[[#This Row],[Titulo]])</f>
        <v>VIENE EL SEÑOR</v>
      </c>
      <c r="AM226" t="str">
        <f>LOWER(SUBSTITUTE(Table134566[[#This Row],[CANTO]], " ", ""))</f>
        <v>vieneelseñor</v>
      </c>
      <c r="AN226" t="str">
        <f>Table134566[[#This Row],[Subtitle5]]</f>
        <v>Salmo 93 (92) - Apocalipsis 1,5-7</v>
      </c>
      <c r="AP226" t="str">
        <f>Table1[[#Headers],[CANTO]]</f>
        <v>CANTO</v>
      </c>
      <c r="AQ226" t="str">
        <f>Table134566[[#This Row],[CANTO]]</f>
        <v>VIENE EL SEÑOR</v>
      </c>
      <c r="AR226" t="str">
        <f>_xlfn.CONCAT(Table134566[[#This Row],[Category]:[Entrada]])</f>
        <v>category: "PRECATECUMENADO", moments: ["Entrada", "Antiguo Testamento</v>
      </c>
    </row>
    <row r="227" spans="1:44" x14ac:dyDescent="0.25">
      <c r="A227" t="str" cm="1">
        <f t="array" ref="A22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B227">
        <v>171</v>
      </c>
      <c r="C227" t="s">
        <v>297</v>
      </c>
      <c r="D227">
        <v>226</v>
      </c>
      <c r="E227" t="s">
        <v>298</v>
      </c>
      <c r="F227" t="s">
        <v>299</v>
      </c>
      <c r="G227" t="s">
        <v>300</v>
      </c>
      <c r="H227" t="s">
        <v>718</v>
      </c>
      <c r="I227" t="s">
        <v>302</v>
      </c>
      <c r="J227" t="s">
        <v>303</v>
      </c>
      <c r="K227" t="s">
        <v>300</v>
      </c>
      <c r="L227" t="s">
        <v>719</v>
      </c>
      <c r="M227" t="s">
        <v>305</v>
      </c>
      <c r="N227" t="s">
        <v>306</v>
      </c>
      <c r="O227" t="s">
        <v>300</v>
      </c>
      <c r="P227" t="s">
        <v>1089</v>
      </c>
      <c r="Q227" t="s">
        <v>300</v>
      </c>
      <c r="R227" t="s">
        <v>307</v>
      </c>
      <c r="S227" t="s">
        <v>300</v>
      </c>
      <c r="T227" t="s">
        <v>284</v>
      </c>
      <c r="AE227" t="s">
        <v>310</v>
      </c>
      <c r="AF227" s="22" t="str" cm="1">
        <f t="array" ref="AF227">_xlfn.LET(
    _xlpm.texto_limpio, _xlfn.REDUCE(
        LOWER(Table134566[[#This Row],[Titulo]]),
        {"á";"é";"í";"ó";"ú";"ñ";",";" "},
        _xlfn.LAMBDA(_xlpm.acum,_xlpm.caracter, SUBSTITUTE(_xlpm.acum, _xlpm.caracter, CHOOSE(MATCH(_xlpm.caracter, {"á";"é";"í";"ó";"ú";"ñ";",";" "}, 0), "a","e","i","o","u","n","","")))
    ),
    _xlfn.CONCAT("/cantos/resucito/", AI227, "/", _xlpm.texto_limpio, ".html")
)</f>
        <v>/cantos/resucito/v/virgendelamaravilla.html</v>
      </c>
      <c r="AG227" s="22" t="str" cm="1">
        <f t="array" ref="AG227">_xlfn.LET(
    _xlpm.texto_limpio, _xlfn.REDUCE(
        LOWER(Table134566[[#This Row],[Titulo]]),
        {"á";"é";"í";"ó";"ú";"ñ";",";" "},
        _xlfn.LAMBDA(_xlpm.acum,_xlpm.caracter, SUBSTITUTE(_xlpm.acum, _xlpm.caracter, CHOOSE(MATCH(_xlpm.caracter, {"á";"é";"í";"ó";"ú";"ñ";",";" "}, 0), "a","e","i","o","u","n","","")))
    ),
    _xlfn.CONCAT("/cantos/resucito/", AI227, "/", _xlpm.texto_limpio, ".html")
)</f>
        <v>/cantos/resucito/v/virgendelamaravilla.html</v>
      </c>
      <c r="AH227" t="s">
        <v>311</v>
      </c>
      <c r="AI227" t="str">
        <f>LOWER(LEFT(Table134566[[#This Row],[Titulo]],1))</f>
        <v>v</v>
      </c>
      <c r="AJ227" t="str">
        <f>LOWER(LEFT(Table134566[[#This Row],[Categoria]],1))</f>
        <v>p</v>
      </c>
      <c r="AK227" t="str">
        <f>_xlfn.CONCAT(Table134566[[#This Row],[ID]:[c021]])</f>
        <v>{id:226,title: "Virgen de la maravilla", subtitle: "(Dante Allghlerl)", category: "PRECATECUMENADO", moments: ["Pentecostés"], url: "/cantos/resucito/v/virgendelamaravilla.html/cantos/resucito/v/virgendelamaravilla.html"},</v>
      </c>
      <c r="AL227" t="str">
        <f>UPPER(Table134566[[#This Row],[Titulo]])</f>
        <v>VIRGEN DE LA MARAVILLA</v>
      </c>
      <c r="AM227" t="str">
        <f>LOWER(SUBSTITUTE(Table134566[[#This Row],[CANTO]], " ", ""))</f>
        <v>virgendelamaravilla</v>
      </c>
      <c r="AN227" t="str">
        <f>Table134566[[#This Row],[Subtitle5]]</f>
        <v>(Dante Allghlerl)</v>
      </c>
      <c r="AP227" t="str">
        <f>Table1[[#Headers],[CANTO]]</f>
        <v>CANTO</v>
      </c>
      <c r="AQ227" t="str">
        <f>Table134566[[#This Row],[CANTO]]</f>
        <v>VIRGEN DE LA MARAVILLA</v>
      </c>
      <c r="AR227" t="str">
        <f>_xlfn.CONCAT(Table134566[[#This Row],[Category]:[Entrada]])</f>
        <v>category: "PRECATECUMENADO", moments: ["Pentecostés</v>
      </c>
    </row>
    <row r="228" spans="1:44" x14ac:dyDescent="0.25">
      <c r="A228" t="str" cm="1">
        <f t="array" ref="A22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vividalegres</v>
      </c>
      <c r="B228">
        <v>172</v>
      </c>
      <c r="C228" t="s">
        <v>297</v>
      </c>
      <c r="D228">
        <v>227</v>
      </c>
      <c r="E228" t="s">
        <v>298</v>
      </c>
      <c r="F228" t="s">
        <v>299</v>
      </c>
      <c r="G228" t="s">
        <v>300</v>
      </c>
      <c r="H228" t="s">
        <v>720</v>
      </c>
      <c r="I228" t="s">
        <v>302</v>
      </c>
      <c r="J228" t="s">
        <v>303</v>
      </c>
      <c r="K228" t="s">
        <v>300</v>
      </c>
      <c r="L228" t="s">
        <v>721</v>
      </c>
      <c r="M228" t="s">
        <v>305</v>
      </c>
      <c r="N228" t="s">
        <v>306</v>
      </c>
      <c r="O228" t="s">
        <v>300</v>
      </c>
      <c r="P228" t="s">
        <v>1089</v>
      </c>
      <c r="Q228" t="s">
        <v>300</v>
      </c>
      <c r="R228" t="s">
        <v>307</v>
      </c>
      <c r="S228" t="s">
        <v>300</v>
      </c>
      <c r="T228" t="s">
        <v>344</v>
      </c>
      <c r="U228" t="s">
        <v>308</v>
      </c>
      <c r="V228" t="s">
        <v>314</v>
      </c>
      <c r="W228" t="s">
        <v>308</v>
      </c>
      <c r="X228" t="s">
        <v>315</v>
      </c>
      <c r="AE228" t="s">
        <v>310</v>
      </c>
      <c r="AF228" s="22" t="str" cm="1">
        <f t="array" ref="AF228">_xlfn.LET(
    _xlpm.texto_limpio, _xlfn.REDUCE(
        LOWER(Table134566[[#This Row],[Titulo]]),
        {"á";"é";"í";"ó";"ú";"ñ";",";" "},
        _xlfn.LAMBDA(_xlpm.acum,_xlpm.caracter, SUBSTITUTE(_xlpm.acum, _xlpm.caracter, CHOOSE(MATCH(_xlpm.caracter, {"á";"é";"í";"ó";"ú";"ñ";",";" "}, 0), "a","e","i","o","u","n","","")))
    ),
    _xlfn.CONCAT("/cantos/resucito/", AI228, "/", _xlpm.texto_limpio, ".html")
)</f>
        <v>/cantos/resucito/v/vividalegres.html</v>
      </c>
      <c r="AG228" s="22" t="str" cm="1">
        <f t="array" ref="AG228">_xlfn.LET(
    _xlpm.texto_limpio, _xlfn.REDUCE(
        LOWER(Table134566[[#This Row],[Titulo]]),
        {"á";"é";"í";"ó";"ú";"ñ";",";" "},
        _xlfn.LAMBDA(_xlpm.acum,_xlpm.caracter, SUBSTITUTE(_xlpm.acum, _xlpm.caracter, CHOOSE(MATCH(_xlpm.caracter, {"á";"é";"í";"ó";"ú";"ñ";",";" "}, 0), "a","e","i","o","u","n","","")))
    ),
    _xlfn.CONCAT("/cantos/resucito/", AI228, "/", _xlpm.texto_limpio, ".html")
)</f>
        <v>/cantos/resucito/v/vividalegres.html</v>
      </c>
      <c r="AH228" t="s">
        <v>311</v>
      </c>
      <c r="AI228" t="str">
        <f>LOWER(LEFT(Table134566[[#This Row],[Titulo]],1))</f>
        <v>v</v>
      </c>
      <c r="AJ228" t="str">
        <f>LOWER(LEFT(Table134566[[#This Row],[Categoria]],1))</f>
        <v>p</v>
      </c>
      <c r="AK228" t="str">
        <f>_xlfn.CONCAT(Table134566[[#This Row],[ID]:[c021]])</f>
        <v>{id:227,title: "Vivid alegres", subtitle: "Filipenses 4,4ss", category: "PRECATECUMENADO", moments: ["Adviento", "Final", "Nuevo Testamento"], url: "/cantos/resucito/v/vividalegres.html/cantos/resucito/v/vividalegres.html"},</v>
      </c>
      <c r="AL228" t="str">
        <f>UPPER(Table134566[[#This Row],[Titulo]])</f>
        <v>VIVID ALEGRES</v>
      </c>
      <c r="AM228" t="str">
        <f>LOWER(SUBSTITUTE(Table134566[[#This Row],[CANTO]], " ", ""))</f>
        <v>vividalegres</v>
      </c>
      <c r="AN228" t="str">
        <f>Table134566[[#This Row],[Subtitle5]]</f>
        <v>Filipenses 4,4ss</v>
      </c>
      <c r="AP228" t="str">
        <f>Table1[[#Headers],[CANTO]]</f>
        <v>CANTO</v>
      </c>
      <c r="AQ228" t="str">
        <f>Table134566[[#This Row],[CANTO]]</f>
        <v>VIVID ALEGRES</v>
      </c>
      <c r="AR228" t="str">
        <f>_xlfn.CONCAT(Table134566[[#This Row],[Category]:[Entrada]])</f>
        <v>category: "PRECATECUMENADO", moments: ["Adviento", "Final", "Nuevo Testamento</v>
      </c>
    </row>
    <row r="229" spans="1:44" x14ac:dyDescent="0.25">
      <c r="A229" t="str" cm="1">
        <f t="array" ref="A22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B229">
        <v>173</v>
      </c>
      <c r="C229" t="s">
        <v>297</v>
      </c>
      <c r="D229">
        <v>228</v>
      </c>
      <c r="E229" t="s">
        <v>298</v>
      </c>
      <c r="F229" t="s">
        <v>299</v>
      </c>
      <c r="G229" t="s">
        <v>300</v>
      </c>
      <c r="H229" t="s">
        <v>722</v>
      </c>
      <c r="I229" t="s">
        <v>302</v>
      </c>
      <c r="J229" t="s">
        <v>303</v>
      </c>
      <c r="K229" t="s">
        <v>300</v>
      </c>
      <c r="L229" t="s">
        <v>723</v>
      </c>
      <c r="M229" t="s">
        <v>305</v>
      </c>
      <c r="N229" t="s">
        <v>306</v>
      </c>
      <c r="O229" t="s">
        <v>300</v>
      </c>
      <c r="P229" t="s">
        <v>1089</v>
      </c>
      <c r="Q229" t="s">
        <v>300</v>
      </c>
      <c r="R229" t="s">
        <v>307</v>
      </c>
      <c r="S229" t="s">
        <v>300</v>
      </c>
      <c r="T229" t="s">
        <v>284</v>
      </c>
      <c r="AE229" t="s">
        <v>310</v>
      </c>
      <c r="AF229" s="22" t="str" cm="1">
        <f t="array" ref="AF229">_xlfn.LET(
    _xlpm.texto_limpio, _xlfn.REDUCE(
        LOWER(Table134566[[#This Row],[Titulo]]),
        {"á";"é";"í";"ó";"ú";"ñ";",";" "},
        _xlfn.LAMBDA(_xlpm.acum,_xlpm.caracter, SUBSTITUTE(_xlpm.acum, _xlpm.caracter, CHOOSE(MATCH(_xlpm.caracter, {"á";"é";"í";"ó";"ú";"ñ";",";" "}, 0), "a","e","i","o","u","n","","")))
    ),
    _xlfn.CONCAT("/cantos/resucito/", AI229, "/", _xlpm.texto_limpio, ".html")
)</f>
        <v>/cantos/resucito/v/vosotrossoislaluzdelmundo.html</v>
      </c>
      <c r="AG229" s="22" t="str" cm="1">
        <f t="array" ref="AG229">_xlfn.LET(
    _xlpm.texto_limpio, _xlfn.REDUCE(
        LOWER(Table134566[[#This Row],[Titulo]]),
        {"á";"é";"í";"ó";"ú";"ñ";",";" "},
        _xlfn.LAMBDA(_xlpm.acum,_xlpm.caracter, SUBSTITUTE(_xlpm.acum, _xlpm.caracter, CHOOSE(MATCH(_xlpm.caracter, {"á";"é";"í";"ó";"ú";"ñ";",";" "}, 0), "a","e","i","o","u","n","","")))
    ),
    _xlfn.CONCAT("/cantos/resucito/", AI229, "/", _xlpm.texto_limpio, ".html")
)</f>
        <v>/cantos/resucito/v/vosotrossoislaluzdelmundo.html</v>
      </c>
      <c r="AH229" t="s">
        <v>311</v>
      </c>
      <c r="AI229" t="str">
        <f>LOWER(LEFT(Table134566[[#This Row],[Titulo]],1))</f>
        <v>v</v>
      </c>
      <c r="AJ229" t="str">
        <f>LOWER(LEFT(Table134566[[#This Row],[Categoria]],1))</f>
        <v>p</v>
      </c>
      <c r="AK229" t="str">
        <f>_xlfn.CONCAT(Table134566[[#This Row],[ID]:[c021]])</f>
        <v>{id:228,title: "Vosotros sois la luz del mundo", subtitle: "Mateo 5,14ss ", category: "PRECATECUMENADO", moments: ["Pentecostés"], url: "/cantos/resucito/v/vosotrossoislaluzdelmundo.html/cantos/resucito/v/vosotrossoislaluzdelmundo.html"},</v>
      </c>
      <c r="AL229" t="str">
        <f>UPPER(Table134566[[#This Row],[Titulo]])</f>
        <v>VOSOTROS SOIS LA LUZ DEL MUNDO</v>
      </c>
      <c r="AM229" t="str">
        <f>LOWER(SUBSTITUTE(Table134566[[#This Row],[CANTO]], " ", ""))</f>
        <v>vosotrossoislaluzdelmundo</v>
      </c>
      <c r="AN229" t="str">
        <f>Table134566[[#This Row],[Subtitle5]]</f>
        <v xml:space="preserve">Mateo 5,14ss </v>
      </c>
      <c r="AP229" t="str">
        <f>Table1[[#Headers],[CANTO]]</f>
        <v>CANTO</v>
      </c>
      <c r="AQ229" t="str">
        <f>Table134566[[#This Row],[CANTO]]</f>
        <v>VOSOTROS SOIS LA LUZ DEL MUNDO</v>
      </c>
      <c r="AR229" t="str">
        <f>_xlfn.CONCAT(Table134566[[#This Row],[Category]:[Entrada]])</f>
        <v>category: "PRECATECUMENADO", moments: ["Pentecostés</v>
      </c>
    </row>
    <row r="230" spans="1:44" x14ac:dyDescent="0.25">
      <c r="A230" t="str" cm="1">
        <f t="array" ref="A23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yavienemidios</v>
      </c>
      <c r="B230">
        <v>174</v>
      </c>
      <c r="C230" t="s">
        <v>297</v>
      </c>
      <c r="D230">
        <v>229</v>
      </c>
      <c r="E230" t="s">
        <v>298</v>
      </c>
      <c r="F230" t="s">
        <v>299</v>
      </c>
      <c r="G230" t="s">
        <v>300</v>
      </c>
      <c r="H230" t="s">
        <v>724</v>
      </c>
      <c r="I230" t="s">
        <v>302</v>
      </c>
      <c r="J230" t="s">
        <v>303</v>
      </c>
      <c r="K230" t="s">
        <v>300</v>
      </c>
      <c r="L230" t="s">
        <v>124</v>
      </c>
      <c r="M230" t="s">
        <v>305</v>
      </c>
      <c r="N230" t="s">
        <v>306</v>
      </c>
      <c r="O230" t="s">
        <v>300</v>
      </c>
      <c r="P230" t="s">
        <v>1089</v>
      </c>
      <c r="Q230" t="s">
        <v>300</v>
      </c>
      <c r="R230" t="s">
        <v>307</v>
      </c>
      <c r="S230" t="s">
        <v>300</v>
      </c>
      <c r="T230" t="s">
        <v>344</v>
      </c>
      <c r="U230" t="s">
        <v>308</v>
      </c>
      <c r="V230" t="s">
        <v>284</v>
      </c>
      <c r="W230" t="s">
        <v>308</v>
      </c>
      <c r="X230" t="s">
        <v>321</v>
      </c>
      <c r="Y230" t="s">
        <v>308</v>
      </c>
      <c r="Z230" t="s">
        <v>315</v>
      </c>
      <c r="AE230" t="s">
        <v>310</v>
      </c>
      <c r="AF230" s="22" t="str" cm="1">
        <f t="array" ref="AF230">_xlfn.LET(
    _xlpm.texto_limpio, _xlfn.REDUCE(
        LOWER(Table134566[[#This Row],[Titulo]]),
        {"á";"é";"í";"ó";"ú";"ñ";",";" "},
        _xlfn.LAMBDA(_xlpm.acum,_xlpm.caracter, SUBSTITUTE(_xlpm.acum, _xlpm.caracter, CHOOSE(MATCH(_xlpm.caracter, {"á";"é";"í";"ó";"ú";"ñ";",";" "}, 0), "a","e","i","o","u","n","","")))
    ),
    _xlfn.CONCAT("/cantos/resucito/", AI230, "/", _xlpm.texto_limpio, ".html")
)</f>
        <v>/cantos/resucito/y/yavienemidios.html</v>
      </c>
      <c r="AG230" s="22" t="str" cm="1">
        <f t="array" ref="AG230">_xlfn.LET(
    _xlpm.texto_limpio, _xlfn.REDUCE(
        LOWER(Table134566[[#This Row],[Titulo]]),
        {"á";"é";"í";"ó";"ú";"ñ";",";" "},
        _xlfn.LAMBDA(_xlpm.acum,_xlpm.caracter, SUBSTITUTE(_xlpm.acum, _xlpm.caracter, CHOOSE(MATCH(_xlpm.caracter, {"á";"é";"í";"ó";"ú";"ñ";",";" "}, 0), "a","e","i","o","u","n","","")))
    ),
    _xlfn.CONCAT("/cantos/resucito/", AI230, "/", _xlpm.texto_limpio, ".html")
)</f>
        <v>/cantos/resucito/y/yavienemidios.html</v>
      </c>
      <c r="AH230" t="s">
        <v>311</v>
      </c>
      <c r="AI230" t="str">
        <f>LOWER(LEFT(Table134566[[#This Row],[Titulo]],1))</f>
        <v>y</v>
      </c>
      <c r="AJ230" t="str">
        <f>LOWER(LEFT(Table134566[[#This Row],[Categoria]],1))</f>
        <v>p</v>
      </c>
      <c r="AK230" t="str">
        <f>_xlfn.CONCAT(Table134566[[#This Row],[ID]:[c021]])</f>
        <v>{id:229,title: "Ya viene mi Dios", subtitle: "Villancico (Kiko Argüello)", category: "PRECATECUMENADO", moments: ["Adviento", "Pentecostés", "Antiguo Testamento", "Nuevo Testamento"], url: "/cantos/resucito/y/yavienemidios.html/cantos/resucito/y/yavienemidios.html"},</v>
      </c>
      <c r="AL230" t="str">
        <f>UPPER(Table134566[[#This Row],[Titulo]])</f>
        <v>YA VIENE MI DIOS</v>
      </c>
      <c r="AM230" t="str">
        <f>LOWER(SUBSTITUTE(Table134566[[#This Row],[CANTO]], " ", ""))</f>
        <v>yavienemidios</v>
      </c>
      <c r="AN230" t="str">
        <f>Table134566[[#This Row],[Subtitle5]]</f>
        <v>Villancico (Kiko Argüello)</v>
      </c>
      <c r="AP230" t="str">
        <f>Table1[[#Headers],[CANTO]]</f>
        <v>CANTO</v>
      </c>
      <c r="AQ230" t="str">
        <f>Table134566[[#This Row],[CANTO]]</f>
        <v>YA VIENE MI DIOS</v>
      </c>
      <c r="AR230" t="str">
        <f>_xlfn.CONCAT(Table134566[[#This Row],[Category]:[Entrada]])</f>
        <v>category: "PRECATECUMENADO", moments: ["Adviento", "Pentecostés", "Antiguo Testamento", "Nuevo Testamento</v>
      </c>
    </row>
    <row r="231" spans="1:44" x14ac:dyDescent="0.25">
      <c r="A231" t="str" cm="1">
        <f t="array" ref="A23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B231">
        <v>175</v>
      </c>
      <c r="C231" t="s">
        <v>297</v>
      </c>
      <c r="D231">
        <v>230</v>
      </c>
      <c r="E231" t="s">
        <v>298</v>
      </c>
      <c r="F231" t="s">
        <v>299</v>
      </c>
      <c r="G231" t="s">
        <v>300</v>
      </c>
      <c r="H231" t="s">
        <v>725</v>
      </c>
      <c r="I231" t="s">
        <v>302</v>
      </c>
      <c r="J231" t="s">
        <v>303</v>
      </c>
      <c r="K231" t="s">
        <v>300</v>
      </c>
      <c r="L231" t="s">
        <v>726</v>
      </c>
      <c r="M231" t="s">
        <v>305</v>
      </c>
      <c r="N231" t="s">
        <v>306</v>
      </c>
      <c r="O231" t="s">
        <v>300</v>
      </c>
      <c r="P231" t="s">
        <v>1089</v>
      </c>
      <c r="Q231" t="s">
        <v>300</v>
      </c>
      <c r="R231" t="s">
        <v>307</v>
      </c>
      <c r="S231" t="s">
        <v>300</v>
      </c>
      <c r="T231" t="s">
        <v>286</v>
      </c>
      <c r="AE231" t="s">
        <v>310</v>
      </c>
      <c r="AF231" s="22" t="str" cm="1">
        <f t="array" ref="AF231">_xlfn.LET(
    _xlpm.texto_limpio, _xlfn.REDUCE(
        LOWER(Table134566[[#This Row],[Titulo]]),
        {"á";"é";"í";"ó";"ú";"ñ";",";" "},
        _xlfn.LAMBDA(_xlpm.acum,_xlpm.caracter, SUBSTITUTE(_xlpm.acum, _xlpm.caracter, CHOOSE(MATCH(_xlpm.caracter, {"á";"é";"í";"ó";"ú";"ñ";",";" "}, 0), "a","e","i","o","u","n","","")))
    ),
    _xlfn.CONCAT("/cantos/resucito/", AI231, "/", _xlpm.texto_limpio, ".html")
)</f>
        <v>/cantos/resucito/y/yahvehtueresmidios.html</v>
      </c>
      <c r="AG231" s="22" t="str" cm="1">
        <f t="array" ref="AG231">_xlfn.LET(
    _xlpm.texto_limpio, _xlfn.REDUCE(
        LOWER(Table134566[[#This Row],[Titulo]]),
        {"á";"é";"í";"ó";"ú";"ñ";",";" "},
        _xlfn.LAMBDA(_xlpm.acum,_xlpm.caracter, SUBSTITUTE(_xlpm.acum, _xlpm.caracter, CHOOSE(MATCH(_xlpm.caracter, {"á";"é";"í";"ó";"ú";"ñ";",";" "}, 0), "a","e","i","o","u","n","","")))
    ),
    _xlfn.CONCAT("/cantos/resucito/", AI231, "/", _xlpm.texto_limpio, ".html")
)</f>
        <v>/cantos/resucito/y/yahvehtueresmidios.html</v>
      </c>
      <c r="AH231" t="s">
        <v>311</v>
      </c>
      <c r="AI231" t="str">
        <f>LOWER(LEFT(Table134566[[#This Row],[Titulo]],1))</f>
        <v>y</v>
      </c>
      <c r="AJ231" t="str">
        <f>LOWER(LEFT(Table134566[[#This Row],[Categoria]],1))</f>
        <v>p</v>
      </c>
      <c r="AK231" t="str">
        <f>_xlfn.CONCAT(Table134566[[#This Row],[ID]:[c021]])</f>
        <v>{id:230,title: "Yahveh, tú eres mi Dios", subtitle: "Isaías 25,1-8", category: "PRECATECUMENADO", moments: ["Virgen"], url: "/cantos/resucito/y/yahvehtueresmidios.html/cantos/resucito/y/yahvehtueresmidios.html"},</v>
      </c>
      <c r="AL231" t="str">
        <f>UPPER(Table134566[[#This Row],[Titulo]])</f>
        <v>YAHVEH, TÚ ERES MI DIOS</v>
      </c>
      <c r="AM231" t="str">
        <f>LOWER(SUBSTITUTE(Table134566[[#This Row],[CANTO]], " ", ""))</f>
        <v>yahveh,túeresmidios</v>
      </c>
      <c r="AN231" t="str">
        <f>Table134566[[#This Row],[Subtitle5]]</f>
        <v>Isaías 25,1-8</v>
      </c>
      <c r="AP231" t="str">
        <f>Table1[[#Headers],[CANTO]]</f>
        <v>CANTO</v>
      </c>
      <c r="AQ231" t="str">
        <f>Table134566[[#This Row],[CANTO]]</f>
        <v>YAHVEH, TÚ ERES MI DIOS</v>
      </c>
      <c r="AR231" t="str">
        <f>_xlfn.CONCAT(Table134566[[#This Row],[Category]:[Entrada]])</f>
        <v>category: "PRECATECUMENADO", moments: ["Virgen</v>
      </c>
    </row>
    <row r="232" spans="1:44" x14ac:dyDescent="0.25">
      <c r="A232" t="str" cm="1">
        <f t="array" ref="A23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yoteamosenor</v>
      </c>
      <c r="B232">
        <v>176</v>
      </c>
      <c r="C232" t="s">
        <v>297</v>
      </c>
      <c r="D232">
        <v>231</v>
      </c>
      <c r="E232" t="s">
        <v>298</v>
      </c>
      <c r="F232" t="s">
        <v>299</v>
      </c>
      <c r="G232" t="s">
        <v>300</v>
      </c>
      <c r="H232" t="s">
        <v>727</v>
      </c>
      <c r="I232" t="s">
        <v>302</v>
      </c>
      <c r="J232" t="s">
        <v>303</v>
      </c>
      <c r="K232" t="s">
        <v>300</v>
      </c>
      <c r="L232" t="s">
        <v>728</v>
      </c>
      <c r="M232" t="s">
        <v>305</v>
      </c>
      <c r="N232" t="s">
        <v>306</v>
      </c>
      <c r="O232" t="s">
        <v>300</v>
      </c>
      <c r="P232" t="s">
        <v>1089</v>
      </c>
      <c r="Q232" t="s">
        <v>300</v>
      </c>
      <c r="R232" t="s">
        <v>307</v>
      </c>
      <c r="S232" t="s">
        <v>300</v>
      </c>
      <c r="T232" t="s">
        <v>344</v>
      </c>
      <c r="U232" t="s">
        <v>308</v>
      </c>
      <c r="V232" t="s">
        <v>288</v>
      </c>
      <c r="W232" t="s">
        <v>308</v>
      </c>
      <c r="X232" t="s">
        <v>315</v>
      </c>
      <c r="AE232" t="s">
        <v>310</v>
      </c>
      <c r="AF232" s="22" t="str" cm="1">
        <f t="array" ref="AF232">_xlfn.LET(
    _xlpm.texto_limpio, _xlfn.REDUCE(
        LOWER(Table134566[[#This Row],[Titulo]]),
        {"á";"é";"í";"ó";"ú";"ñ";",";" "},
        _xlfn.LAMBDA(_xlpm.acum,_xlpm.caracter, SUBSTITUTE(_xlpm.acum, _xlpm.caracter, CHOOSE(MATCH(_xlpm.caracter, {"á";"é";"í";"ó";"ú";"ñ";",";" "}, 0), "a","e","i","o","u","n","","")))
    ),
    _xlfn.CONCAT("/cantos/resucito/", AI232, "/", _xlpm.texto_limpio, ".html")
)</f>
        <v>/cantos/resucito/y/yoteamosenor.html</v>
      </c>
      <c r="AG232" s="22" t="str" cm="1">
        <f t="array" ref="AG232">_xlfn.LET(
    _xlpm.texto_limpio, _xlfn.REDUCE(
        LOWER(Table134566[[#This Row],[Titulo]]),
        {"á";"é";"í";"ó";"ú";"ñ";",";" "},
        _xlfn.LAMBDA(_xlpm.acum,_xlpm.caracter, SUBSTITUTE(_xlpm.acum, _xlpm.caracter, CHOOSE(MATCH(_xlpm.caracter, {"á";"é";"í";"ó";"ú";"ñ";",";" "}, 0), "a","e","i","o","u","n","","")))
    ),
    _xlfn.CONCAT("/cantos/resucito/", AI232, "/", _xlpm.texto_limpio, ".html")
)</f>
        <v>/cantos/resucito/y/yoteamosenor.html</v>
      </c>
      <c r="AH232" t="s">
        <v>311</v>
      </c>
      <c r="AI232" t="str">
        <f>LOWER(LEFT(Table134566[[#This Row],[Titulo]],1))</f>
        <v>y</v>
      </c>
      <c r="AJ232" t="str">
        <f>LOWER(LEFT(Table134566[[#This Row],[Categoria]],1))</f>
        <v>p</v>
      </c>
      <c r="AK232" t="str">
        <f>_xlfn.CONCAT(Table134566[[#This Row],[ID]:[c021]])</f>
        <v>{id:231,title: "Yo te amo, Señor", subtitle: "Sal 18 (17)", category: "PRECATECUMENADO", moments: ["Adviento", "Niños", "Nuevo Testamento"], url: "/cantos/resucito/y/yoteamosenor.html/cantos/resucito/y/yoteamosenor.html"},</v>
      </c>
      <c r="AL232" t="str">
        <f>UPPER(Table134566[[#This Row],[Titulo]])</f>
        <v>YO TE AMO, SEÑOR</v>
      </c>
      <c r="AM232" t="str">
        <f>LOWER(SUBSTITUTE(Table134566[[#This Row],[CANTO]], " ", ""))</f>
        <v>yoteamo,señor</v>
      </c>
      <c r="AN232" t="str">
        <f>Table134566[[#This Row],[Subtitle5]]</f>
        <v>Sal 18 (17)</v>
      </c>
      <c r="AP232" t="str">
        <f>Table1[[#Headers],[CANTO]]</f>
        <v>CANTO</v>
      </c>
      <c r="AQ232" t="str">
        <f>Table134566[[#This Row],[CANTO]]</f>
        <v>YO TE AMO, SEÑOR</v>
      </c>
      <c r="AR232" t="str">
        <f>_xlfn.CONCAT(Table134566[[#This Row],[Category]:[Entrada]])</f>
        <v>category: "PRECATECUMENADO", moments: ["Adviento", "Niños", "Nuevo Testamento</v>
      </c>
    </row>
    <row r="233" spans="1:44" x14ac:dyDescent="0.25">
      <c r="A233" t="str" cm="1">
        <f t="array" ref="A23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yovengoareunir</v>
      </c>
      <c r="B233">
        <v>177</v>
      </c>
      <c r="C233" t="s">
        <v>297</v>
      </c>
      <c r="D233">
        <v>232</v>
      </c>
      <c r="E233" t="s">
        <v>298</v>
      </c>
      <c r="F233" t="s">
        <v>299</v>
      </c>
      <c r="G233" t="s">
        <v>300</v>
      </c>
      <c r="H233" t="s">
        <v>729</v>
      </c>
      <c r="I233" t="s">
        <v>302</v>
      </c>
      <c r="J233" t="s">
        <v>303</v>
      </c>
      <c r="K233" t="s">
        <v>300</v>
      </c>
      <c r="L233" t="s">
        <v>730</v>
      </c>
      <c r="M233" t="s">
        <v>305</v>
      </c>
      <c r="N233" t="s">
        <v>306</v>
      </c>
      <c r="O233" t="s">
        <v>300</v>
      </c>
      <c r="P233" t="s">
        <v>1089</v>
      </c>
      <c r="Q233" t="s">
        <v>300</v>
      </c>
      <c r="R233" t="s">
        <v>307</v>
      </c>
      <c r="S233" t="s">
        <v>300</v>
      </c>
      <c r="T233" t="s">
        <v>315</v>
      </c>
      <c r="AE233" t="s">
        <v>310</v>
      </c>
      <c r="AF233" s="22" t="str" cm="1">
        <f t="array" ref="AF233">_xlfn.LET(
    _xlpm.texto_limpio, _xlfn.REDUCE(
        LOWER(Table134566[[#This Row],[Titulo]]),
        {"á";"é";"í";"ó";"ú";"ñ";",";" "},
        _xlfn.LAMBDA(_xlpm.acum,_xlpm.caracter, SUBSTITUTE(_xlpm.acum, _xlpm.caracter, CHOOSE(MATCH(_xlpm.caracter, {"á";"é";"í";"ó";"ú";"ñ";",";" "}, 0), "a","e","i","o","u","n","","")))
    ),
    _xlfn.CONCAT("/cantos/resucito/", AI233, "/", _xlpm.texto_limpio, ".html")
)</f>
        <v>/cantos/resucito/y/yovengoareunir.html</v>
      </c>
      <c r="AG233" s="22" t="str" cm="1">
        <f t="array" ref="AG233">_xlfn.LET(
    _xlpm.texto_limpio, _xlfn.REDUCE(
        LOWER(Table134566[[#This Row],[Titulo]]),
        {"á";"é";"í";"ó";"ú";"ñ";",";" "},
        _xlfn.LAMBDA(_xlpm.acum,_xlpm.caracter, SUBSTITUTE(_xlpm.acum, _xlpm.caracter, CHOOSE(MATCH(_xlpm.caracter, {"á";"é";"í";"ó";"ú";"ñ";",";" "}, 0), "a","e","i","o","u","n","","")))
    ),
    _xlfn.CONCAT("/cantos/resucito/", AI233, "/", _xlpm.texto_limpio, ".html")
)</f>
        <v>/cantos/resucito/y/yovengoareunir.html</v>
      </c>
      <c r="AH233" t="s">
        <v>311</v>
      </c>
      <c r="AI233" t="str">
        <f>LOWER(LEFT(Table134566[[#This Row],[Titulo]],1))</f>
        <v>y</v>
      </c>
      <c r="AJ233" t="str">
        <f>LOWER(LEFT(Table134566[[#This Row],[Categoria]],1))</f>
        <v>p</v>
      </c>
      <c r="AK233" t="str">
        <f>_xlfn.CONCAT(Table134566[[#This Row],[ID]:[c021]])</f>
        <v>{id:232,title: "Yo vengo a reunir", subtitle: "Isaías 66,18-21", category: "PRECATECUMENADO", moments: ["Nuevo Testamento"], url: "/cantos/resucito/y/yovengoareunir.html/cantos/resucito/y/yovengoareunir.html"},</v>
      </c>
      <c r="AL233" t="str">
        <f>UPPER(Table134566[[#This Row],[Titulo]])</f>
        <v>YO VENGO A REUNIR</v>
      </c>
      <c r="AM233" t="str">
        <f>LOWER(SUBSTITUTE(Table134566[[#This Row],[CANTO]], " ", ""))</f>
        <v>yovengoareunir</v>
      </c>
      <c r="AN233" t="str">
        <f>Table134566[[#This Row],[Subtitle5]]</f>
        <v>Isaías 66,18-21</v>
      </c>
      <c r="AP233" t="str">
        <f>Table1[[#Headers],[CANTO]]</f>
        <v>CANTO</v>
      </c>
      <c r="AQ233" t="str">
        <f>Table134566[[#This Row],[CANTO]]</f>
        <v>YO VENGO A REUNIR</v>
      </c>
      <c r="AR233" t="str">
        <f>_xlfn.CONCAT(Table134566[[#This Row],[Category]:[Entrada]])</f>
        <v>category: "PRECATECUMENADO", moments: ["Nuevo Testamento</v>
      </c>
    </row>
    <row r="234" spans="1:44" x14ac:dyDescent="0.25">
      <c r="A234" t="str" cm="1">
        <f t="array" ref="A23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zaqueo</v>
      </c>
      <c r="B234">
        <v>178</v>
      </c>
      <c r="C234" t="s">
        <v>297</v>
      </c>
      <c r="D234">
        <v>233</v>
      </c>
      <c r="E234" t="s">
        <v>298</v>
      </c>
      <c r="F234" t="s">
        <v>299</v>
      </c>
      <c r="G234" t="s">
        <v>300</v>
      </c>
      <c r="H234" t="s">
        <v>731</v>
      </c>
      <c r="I234" t="s">
        <v>302</v>
      </c>
      <c r="J234" t="s">
        <v>303</v>
      </c>
      <c r="K234" t="s">
        <v>300</v>
      </c>
      <c r="L234" t="s">
        <v>732</v>
      </c>
      <c r="M234" t="s">
        <v>305</v>
      </c>
      <c r="N234" t="s">
        <v>306</v>
      </c>
      <c r="O234" t="s">
        <v>300</v>
      </c>
      <c r="P234" t="s">
        <v>1089</v>
      </c>
      <c r="Q234" t="s">
        <v>300</v>
      </c>
      <c r="R234" t="s">
        <v>307</v>
      </c>
      <c r="S234" t="s">
        <v>300</v>
      </c>
      <c r="T234" t="s">
        <v>342</v>
      </c>
      <c r="U234" t="s">
        <v>308</v>
      </c>
      <c r="V234" t="s">
        <v>288</v>
      </c>
      <c r="AE234" t="s">
        <v>310</v>
      </c>
      <c r="AF234" s="22" t="str" cm="1">
        <f t="array" ref="AF234">_xlfn.LET(
    _xlpm.texto_limpio, _xlfn.REDUCE(
        LOWER(Table134566[[#This Row],[Titulo]]),
        {"á";"é";"í";"ó";"ú";"ñ";",";" "},
        _xlfn.LAMBDA(_xlpm.acum,_xlpm.caracter, SUBSTITUTE(_xlpm.acum, _xlpm.caracter, CHOOSE(MATCH(_xlpm.caracter, {"á";"é";"í";"ó";"ú";"ñ";",";" "}, 0), "a","e","i","o","u","n","","")))
    ),
    _xlfn.CONCAT("/cantos/resucito/", AI234, "/", _xlpm.texto_limpio, ".html")
)</f>
        <v>/cantos/resucito/z/zaqueo.html</v>
      </c>
      <c r="AG234" s="22" t="str" cm="1">
        <f t="array" ref="AG234">_xlfn.LET(
    _xlpm.texto_limpio, _xlfn.REDUCE(
        LOWER(Table134566[[#This Row],[Titulo]]),
        {"á";"é";"í";"ó";"ú";"ñ";",";" "},
        _xlfn.LAMBDA(_xlpm.acum,_xlpm.caracter, SUBSTITUTE(_xlpm.acum, _xlpm.caracter, CHOOSE(MATCH(_xlpm.caracter, {"á";"é";"í";"ó";"ú";"ñ";",";" "}, 0), "a","e","i","o","u","n","","")))
    ),
    _xlfn.CONCAT("/cantos/resucito/", AI234, "/", _xlpm.texto_limpio, ".html")
)</f>
        <v>/cantos/resucito/z/zaqueo.html</v>
      </c>
      <c r="AH234" t="s">
        <v>311</v>
      </c>
      <c r="AI234" t="str">
        <f>LOWER(LEFT(Table134566[[#This Row],[Titulo]],1))</f>
        <v>z</v>
      </c>
      <c r="AJ234" t="str">
        <f>LOWER(LEFT(Table134566[[#This Row],[Categoria]],1))</f>
        <v>p</v>
      </c>
      <c r="AK234" t="str">
        <f>_xlfn.CONCAT(Table134566[[#This Row],[ID]:[c021]])</f>
        <v>{id:233,title: "Zaqueo", subtitle: "Lucas 19,1-10", category: "PRECATECUMENADO", moments: ["Navidad", "Niños"], url: "/cantos/resucito/z/zaqueo.html/cantos/resucito/z/zaqueo.html"},</v>
      </c>
      <c r="AL234" t="str">
        <f>UPPER(Table134566[[#This Row],[Titulo]])</f>
        <v>ZAQUEO</v>
      </c>
      <c r="AM234" t="str">
        <f>LOWER(SUBSTITUTE(Table134566[[#This Row],[CANTO]], " ", ""))</f>
        <v>zaqueo</v>
      </c>
      <c r="AN234" t="str">
        <f>Table134566[[#This Row],[Subtitle5]]</f>
        <v>Lucas 19,1-10</v>
      </c>
      <c r="AP234" t="str">
        <f>Table1[[#Headers],[CANTO]]</f>
        <v>CANTO</v>
      </c>
      <c r="AQ234" t="str">
        <f>Table134566[[#This Row],[CANTO]]</f>
        <v>ZAQUEO</v>
      </c>
      <c r="AR234" t="str">
        <f>_xlfn.CONCAT(Table134566[[#This Row],[Category]:[Entrada]])</f>
        <v>category: "PRECATECUMENADO", moments: ["Navidad", "Niños</v>
      </c>
    </row>
    <row r="235" spans="1:44" x14ac:dyDescent="0.25">
      <c r="A235" t="str" cm="1">
        <f t="array" ref="A23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B235">
        <v>245</v>
      </c>
      <c r="C235" t="s">
        <v>297</v>
      </c>
      <c r="D235">
        <v>234</v>
      </c>
      <c r="E235" t="s">
        <v>298</v>
      </c>
      <c r="F235" t="s">
        <v>299</v>
      </c>
      <c r="G235" t="s">
        <v>300</v>
      </c>
      <c r="H235" t="s">
        <v>733</v>
      </c>
      <c r="I235" t="s">
        <v>302</v>
      </c>
      <c r="J235" t="s">
        <v>303</v>
      </c>
      <c r="K235" t="s">
        <v>300</v>
      </c>
      <c r="L235" t="s">
        <v>734</v>
      </c>
      <c r="M235" t="s">
        <v>305</v>
      </c>
      <c r="N235" t="s">
        <v>306</v>
      </c>
      <c r="O235" t="s">
        <v>300</v>
      </c>
      <c r="P235" t="s">
        <v>1089</v>
      </c>
      <c r="Q235" t="s">
        <v>300</v>
      </c>
      <c r="R235" t="s">
        <v>307</v>
      </c>
      <c r="S235" t="s">
        <v>300</v>
      </c>
      <c r="T235" t="s">
        <v>320</v>
      </c>
      <c r="U235" t="s">
        <v>308</v>
      </c>
      <c r="V235" t="s">
        <v>309</v>
      </c>
      <c r="W235" t="s">
        <v>308</v>
      </c>
      <c r="X235" t="s">
        <v>321</v>
      </c>
      <c r="AE235" t="s">
        <v>310</v>
      </c>
      <c r="AF235" s="22" t="str" cm="1">
        <f t="array" ref="AF235">_xlfn.LET(
    _xlpm.texto_limpio, _xlfn.REDUCE(
        LOWER(Table134566[[#This Row],[Titulo]]),
        {"á";"é";"í";"ó";"ú";"ñ";",";" "},
        _xlfn.LAMBDA(_xlpm.acum,_xlpm.caracter, SUBSTITUTE(_xlpm.acum, _xlpm.caracter, CHOOSE(MATCH(_xlpm.caracter, {"á";"é";"í";"ó";"ú";"ñ";",";" "}, 0), "a","e","i","o","u","n","","")))
    ),
    _xlfn.CONCAT("/cantos/resucito/", AI235, "/", _xlpm.texto_limpio, ".html")
)</f>
        <v>/cantos/resucito/p/prountuariodeacordes.html</v>
      </c>
      <c r="AG235" s="22" t="str" cm="1">
        <f t="array" ref="AG235">_xlfn.LET(
    _xlpm.texto_limpio, _xlfn.REDUCE(
        LOWER(Table134566[[#This Row],[Titulo]]),
        {"á";"é";"í";"ó";"ú";"ñ";",";" "},
        _xlfn.LAMBDA(_xlpm.acum,_xlpm.caracter, SUBSTITUTE(_xlpm.acum, _xlpm.caracter, CHOOSE(MATCH(_xlpm.caracter, {"á";"é";"í";"ó";"ú";"ñ";",";" "}, 0), "a","e","i","o","u","n","","")))
    ),
    _xlfn.CONCAT("/cantos/resucito/", AI235, "/", _xlpm.texto_limpio, ".html")
)</f>
        <v>/cantos/resucito/p/prountuariodeacordes.html</v>
      </c>
      <c r="AH235" t="s">
        <v>311</v>
      </c>
      <c r="AI235" t="str">
        <f>LOWER(LEFT(Table134566[[#This Row],[Titulo]],1))</f>
        <v>p</v>
      </c>
      <c r="AJ235" t="str">
        <f>LOWER(LEFT(Table134566[[#This Row],[Categoria]],1))</f>
        <v>p</v>
      </c>
      <c r="AK235" t="str">
        <f>_xlfn.CONCAT(Table134566[[#This Row],[ID]:[c021]])</f>
        <v>{id:234,title: "Prountuario de Acordes", subtitle: "Notas", category: "PRECATECUMENADO", moments: ["Cuaresma", "Laudes/Visperas", "Antiguo Testamento"], url: "/cantos/resucito/p/prountuariodeacordes.html/cantos/resucito/p/prountuariodeacordes.html"},</v>
      </c>
      <c r="AL235" t="str">
        <f>UPPER(Table134566[[#This Row],[Titulo]])</f>
        <v>PROUNTUARIO DE ACORDES</v>
      </c>
      <c r="AM235" t="str">
        <f>LOWER(SUBSTITUTE(Table134566[[#This Row],[CANTO]], " ", ""))</f>
        <v>prountuariodeacordes</v>
      </c>
      <c r="AN235" t="str">
        <f>Table134566[[#This Row],[Subtitle5]]</f>
        <v>Notas</v>
      </c>
      <c r="AP235" t="str">
        <f>Table1[[#Headers],[CANTO]]</f>
        <v>CANTO</v>
      </c>
      <c r="AQ235" t="str">
        <f>Table134566[[#This Row],[CANTO]]</f>
        <v>PROUNTUARIO DE ACORDES</v>
      </c>
      <c r="AR235" t="str">
        <f>_xlfn.CONCAT(Table134566[[#This Row],[Category]:[Entrada]])</f>
        <v>category: "PRECATECUMENADO", moments: ["Cuaresma", "Laudes/Visperas", "Antiguo Testamento</v>
      </c>
    </row>
    <row r="236" spans="1:44" x14ac:dyDescent="0.25">
      <c r="A236" t="str" cm="1">
        <f t="array" ref="A23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B236">
        <v>246</v>
      </c>
      <c r="C236" t="s">
        <v>297</v>
      </c>
      <c r="D236">
        <v>235</v>
      </c>
      <c r="E236" t="s">
        <v>298</v>
      </c>
      <c r="F236" t="s">
        <v>299</v>
      </c>
      <c r="G236" t="s">
        <v>300</v>
      </c>
      <c r="H236" t="s">
        <v>735</v>
      </c>
      <c r="I236" t="s">
        <v>302</v>
      </c>
      <c r="J236" t="s">
        <v>303</v>
      </c>
      <c r="K236" t="s">
        <v>300</v>
      </c>
      <c r="L236" t="s">
        <v>736</v>
      </c>
      <c r="M236" t="s">
        <v>305</v>
      </c>
      <c r="N236" t="s">
        <v>306</v>
      </c>
      <c r="O236" t="s">
        <v>300</v>
      </c>
      <c r="P236" s="8" t="s">
        <v>1091</v>
      </c>
      <c r="Q236" t="s">
        <v>300</v>
      </c>
      <c r="R236" t="s">
        <v>307</v>
      </c>
      <c r="S236" t="s">
        <v>300</v>
      </c>
      <c r="T236" t="s">
        <v>321</v>
      </c>
      <c r="AE236" t="s">
        <v>310</v>
      </c>
      <c r="AF236" s="22" t="str" cm="1">
        <f t="array" ref="AF236">_xlfn.LET(
    _xlpm.texto_limpio, _xlfn.REDUCE(
        LOWER(Table134566[[#This Row],[Titulo]]),
        {"á";"é";"í";"ó";"ú";"ñ";",";" "},
        _xlfn.LAMBDA(_xlpm.acum,_xlpm.caracter, SUBSTITUTE(_xlpm.acum, _xlpm.caracter, CHOOSE(MATCH(_xlpm.caracter, {"á";"é";"í";"ó";"ú";"ñ";",";" "}, 0), "a","e","i","o","u","n","","")))
    ),
    _xlfn.CONCAT("/cantos/resucito/", AI236, "/", _xlpm.texto_limpio, ".html")
)</f>
        <v>/cantos/resucito/l/librodecantoenpdf.html</v>
      </c>
      <c r="AG236" s="22" t="str" cm="1">
        <f t="array" ref="AG236">_xlfn.LET(
    _xlpm.texto_limpio, _xlfn.REDUCE(
        LOWER(Table134566[[#This Row],[Titulo]]),
        {"á";"é";"í";"ó";"ú";"ñ";",";" "},
        _xlfn.LAMBDA(_xlpm.acum,_xlpm.caracter, SUBSTITUTE(_xlpm.acum, _xlpm.caracter, CHOOSE(MATCH(_xlpm.caracter, {"á";"é";"í";"ó";"ú";"ñ";",";" "}, 0), "a","e","i","o","u","n","","")))
    ),
    _xlfn.CONCAT("/cantos/resucito/", AI236, "/", _xlpm.texto_limpio, ".html")
)</f>
        <v>/cantos/resucito/l/librodecantoenpdf.html</v>
      </c>
      <c r="AH236" t="s">
        <v>311</v>
      </c>
      <c r="AI236" t="str">
        <f>LOWER(LEFT(Table134566[[#This Row],[Titulo]],1))</f>
        <v>l</v>
      </c>
      <c r="AJ236" t="str">
        <f>LOWER(LEFT(Table134566[[#This Row],[Categoria]],1))</f>
        <v>c</v>
      </c>
      <c r="AK236" t="str">
        <f>_xlfn.CONCAT(Table134566[[#This Row],[ID]:[c021]])</f>
        <v>{id:235,title: "Libro de Canto en PDF", subtitle: "Cantos del Camino Neo Catecumenal ", category: "CATECUMENADO", moments: ["Antiguo Testamento"], url: "/cantos/resucito/l/librodecantoenpdf.html/cantos/resucito/l/librodecantoenpdf.html"},</v>
      </c>
      <c r="AL236" t="str">
        <f>UPPER(Table134566[[#This Row],[Titulo]])</f>
        <v>LIBRO DE CANTO EN PDF</v>
      </c>
      <c r="AM236" t="str">
        <f>LOWER(SUBSTITUTE(Table134566[[#This Row],[CANTO]], " ", ""))</f>
        <v>librodecantoenpdf</v>
      </c>
      <c r="AN236" t="str">
        <f>Table134566[[#This Row],[Subtitle5]]</f>
        <v xml:space="preserve">Cantos del Camino Neo Catecumenal </v>
      </c>
      <c r="AP236" t="str">
        <f>Table1[[#Headers],[CANTO]]</f>
        <v>CANTO</v>
      </c>
      <c r="AQ236" t="str">
        <f>Table134566[[#This Row],[CANTO]]</f>
        <v>LIBRO DE CANTO EN PDF</v>
      </c>
      <c r="AR236" t="str">
        <f>_xlfn.CONCAT(Table134566[[#This Row],[Category]:[Entrada]])</f>
        <v>category: "CATECUMENADO", moments: ["Antiguo Testamento</v>
      </c>
    </row>
    <row r="237" spans="1:44" x14ac:dyDescent="0.25">
      <c r="A237" t="str" cm="1">
        <f t="array" ref="A23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
      </c>
      <c r="C237" t="s">
        <v>297</v>
      </c>
      <c r="E237" t="s">
        <v>298</v>
      </c>
      <c r="F237" t="s">
        <v>299</v>
      </c>
      <c r="G237" t="s">
        <v>300</v>
      </c>
      <c r="I237" t="s">
        <v>302</v>
      </c>
      <c r="J237" t="s">
        <v>303</v>
      </c>
      <c r="K237" t="s">
        <v>300</v>
      </c>
      <c r="M237" t="s">
        <v>305</v>
      </c>
      <c r="N237" t="s">
        <v>306</v>
      </c>
      <c r="O237" t="s">
        <v>300</v>
      </c>
      <c r="Q237" t="s">
        <v>300</v>
      </c>
      <c r="R237" t="s">
        <v>307</v>
      </c>
      <c r="S237" t="s">
        <v>300</v>
      </c>
      <c r="T237" t="s">
        <v>292</v>
      </c>
      <c r="U237" t="s">
        <v>308</v>
      </c>
      <c r="V237" t="s">
        <v>314</v>
      </c>
      <c r="W237" t="s">
        <v>308</v>
      </c>
      <c r="X237" t="s">
        <v>321</v>
      </c>
      <c r="AE237" t="s">
        <v>310</v>
      </c>
      <c r="AF237" s="22" t="str" cm="1">
        <f t="array" ref="AF237">_xlfn.LET(
    _xlpm.texto_limpio, _xlfn.REDUCE(
        LOWER(Table134566[[#This Row],[Titulo]]),
        {"á";"é";"í";"ó";"ú";"ñ";",";" "},
        _xlfn.LAMBDA(_xlpm.acum,_xlpm.caracter, SUBSTITUTE(_xlpm.acum, _xlpm.caracter, CHOOSE(MATCH(_xlpm.caracter, {"á";"é";"í";"ó";"ú";"ñ";",";" "}, 0), "a","e","i","o","u","n","","")))
    ),
    _xlfn.CONCAT("/cantos/resucito/", AI237, "/", _xlpm.texto_limpio, ".html")
)</f>
        <v>/cantos/resucito//.html</v>
      </c>
      <c r="AG237" s="22" t="str" cm="1">
        <f t="array" ref="AG237">_xlfn.LET(
    _xlpm.texto_limpio, _xlfn.REDUCE(
        LOWER(Table134566[[#This Row],[Titulo]]),
        {"á";"é";"í";"ó";"ú";"ñ";",";" "},
        _xlfn.LAMBDA(_xlpm.acum,_xlpm.caracter, SUBSTITUTE(_xlpm.acum, _xlpm.caracter, CHOOSE(MATCH(_xlpm.caracter, {"á";"é";"í";"ó";"ú";"ñ";",";" "}, 0), "a","e","i","o","u","n","","")))
    ),
    _xlfn.CONCAT("/cantos/resucito/", AI237, "/", _xlpm.texto_limpio, ".html")
)</f>
        <v>/cantos/resucito//.html</v>
      </c>
      <c r="AH237" t="s">
        <v>311</v>
      </c>
      <c r="AI237" t="str">
        <f>LOWER(LEFT(Table134566[[#This Row],[Titulo]],1))</f>
        <v/>
      </c>
      <c r="AJ237" t="str">
        <f>LOWER(LEFT(Table134566[[#This Row],[Categoria]],1))</f>
        <v/>
      </c>
      <c r="AK237" t="str">
        <f>_xlfn.CONCAT(Table134566[[#This Row],[ID]:[c021]])</f>
        <v>{id:,title: "", subtitle: "", category: "", moments: ["Entrada", "Final", "Antiguo Testamento"], url: "/cantos/resucito//.html/cantos/resucito//.html"},</v>
      </c>
      <c r="AL237" t="str">
        <f>UPPER(Table134566[[#This Row],[Titulo]])</f>
        <v/>
      </c>
      <c r="AM237" t="str">
        <f>LOWER(SUBSTITUTE(Table134566[[#This Row],[CANTO]], " ", ""))</f>
        <v/>
      </c>
      <c r="AN237">
        <f>Table134566[[#This Row],[Subtitle5]]</f>
        <v>0</v>
      </c>
      <c r="AP237" t="str">
        <f>Table1[[#Headers],[CANTO]]</f>
        <v>CANTO</v>
      </c>
      <c r="AQ237" t="str">
        <f>Table134566[[#This Row],[CANTO]]</f>
        <v/>
      </c>
      <c r="AR237" t="str">
        <f>_xlfn.CONCAT(Table134566[[#This Row],[Category]:[Entrada]])</f>
        <v>category: "", moments: ["Entrada", "Final", "Antiguo Testamento</v>
      </c>
    </row>
    <row r="238" spans="1:44" x14ac:dyDescent="0.25">
      <c r="A238" t="str" cm="1">
        <f t="array" ref="A23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
      </c>
      <c r="C238" t="s">
        <v>297</v>
      </c>
      <c r="E238" t="s">
        <v>298</v>
      </c>
      <c r="F238" t="s">
        <v>299</v>
      </c>
      <c r="G238" t="s">
        <v>300</v>
      </c>
      <c r="I238" t="s">
        <v>302</v>
      </c>
      <c r="J238" t="s">
        <v>303</v>
      </c>
      <c r="K238" t="s">
        <v>300</v>
      </c>
      <c r="M238" t="s">
        <v>305</v>
      </c>
      <c r="N238" t="s">
        <v>306</v>
      </c>
      <c r="O238" t="s">
        <v>300</v>
      </c>
      <c r="Q238" t="s">
        <v>300</v>
      </c>
      <c r="R238" t="s">
        <v>307</v>
      </c>
      <c r="S238" t="s">
        <v>300</v>
      </c>
      <c r="T238" t="s">
        <v>320</v>
      </c>
      <c r="U238" t="s">
        <v>308</v>
      </c>
      <c r="V238" t="s">
        <v>309</v>
      </c>
      <c r="W238" t="s">
        <v>308</v>
      </c>
      <c r="X238" t="s">
        <v>292</v>
      </c>
      <c r="Y238" t="s">
        <v>308</v>
      </c>
      <c r="Z238" t="s">
        <v>313</v>
      </c>
      <c r="AA238" t="s">
        <v>308</v>
      </c>
      <c r="AB238" t="s">
        <v>315</v>
      </c>
      <c r="AE238" t="s">
        <v>310</v>
      </c>
      <c r="AF238" s="22" t="str" cm="1">
        <f t="array" ref="AF238">_xlfn.LET(
    _xlpm.texto_limpio, _xlfn.REDUCE(
        LOWER(Table134566[[#This Row],[Titulo]]),
        {"á";"é";"í";"ó";"ú";"ñ";",";" "},
        _xlfn.LAMBDA(_xlpm.acum,_xlpm.caracter, SUBSTITUTE(_xlpm.acum, _xlpm.caracter, CHOOSE(MATCH(_xlpm.caracter, {"á";"é";"í";"ó";"ú";"ñ";",";" "}, 0), "a","e","i","o","u","n","","")))
    ),
    _xlfn.CONCAT("/cantos/resucito/", AI238, "/", _xlpm.texto_limpio, ".html")
)</f>
        <v>/cantos/resucito//.html</v>
      </c>
      <c r="AG238" s="22" t="str" cm="1">
        <f t="array" ref="AG238">_xlfn.LET(
    _xlpm.texto_limpio, _xlfn.REDUCE(
        LOWER(Table134566[[#This Row],[Titulo]]),
        {"á";"é";"í";"ó";"ú";"ñ";",";" "},
        _xlfn.LAMBDA(_xlpm.acum,_xlpm.caracter, SUBSTITUTE(_xlpm.acum, _xlpm.caracter, CHOOSE(MATCH(_xlpm.caracter, {"á";"é";"í";"ó";"ú";"ñ";",";" "}, 0), "a","e","i","o","u","n","","")))
    ),
    _xlfn.CONCAT("/cantos/resucito/", AI238, "/", _xlpm.texto_limpio, ".html")
)</f>
        <v>/cantos/resucito//.html</v>
      </c>
      <c r="AH238" t="s">
        <v>311</v>
      </c>
      <c r="AI238" t="str">
        <f>LOWER(LEFT(Table134566[[#This Row],[Titulo]],1))</f>
        <v/>
      </c>
      <c r="AJ238" t="str">
        <f>LOWER(LEFT(Table134566[[#This Row],[Categoria]],1))</f>
        <v/>
      </c>
      <c r="AK238" t="str">
        <f>_xlfn.CONCAT(Table134566[[#This Row],[ID]:[c021]])</f>
        <v>{id:,title: "", subtitle: "", category: "", moments: ["Cuaresma", "Laudes/Visperas", "Entrada", "Comunión", "Nuevo Testamento"], url: "/cantos/resucito//.html/cantos/resucito//.html"},</v>
      </c>
      <c r="AL238" t="str">
        <f>UPPER(Table134566[[#This Row],[Titulo]])</f>
        <v/>
      </c>
      <c r="AM238" t="str">
        <f>LOWER(SUBSTITUTE(Table134566[[#This Row],[CANTO]], " ", ""))</f>
        <v/>
      </c>
      <c r="AN238">
        <f>Table134566[[#This Row],[Subtitle5]]</f>
        <v>0</v>
      </c>
      <c r="AP238" t="str">
        <f>Table1[[#Headers],[CANTO]]</f>
        <v>CANTO</v>
      </c>
      <c r="AQ238" t="str">
        <f>Table134566[[#This Row],[CANTO]]</f>
        <v/>
      </c>
      <c r="AR238" t="str">
        <f>_xlfn.CONCAT(Table134566[[#This Row],[Category]:[Entrada]])</f>
        <v>category: "", moments: ["Cuaresma", "Laudes/Visperas", "Entrada", "Comunión", "Nuevo Testamento</v>
      </c>
    </row>
    <row r="239" spans="1:44" x14ac:dyDescent="0.25">
      <c r="A239" t="str" cm="1">
        <f t="array" ref="A23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
      </c>
      <c r="C239" t="s">
        <v>297</v>
      </c>
      <c r="E239" t="s">
        <v>298</v>
      </c>
      <c r="F239" t="s">
        <v>299</v>
      </c>
      <c r="G239" t="s">
        <v>300</v>
      </c>
      <c r="I239" t="s">
        <v>302</v>
      </c>
      <c r="J239" t="s">
        <v>303</v>
      </c>
      <c r="K239" t="s">
        <v>300</v>
      </c>
      <c r="M239" t="s">
        <v>305</v>
      </c>
      <c r="N239" t="s">
        <v>306</v>
      </c>
      <c r="O239" t="s">
        <v>300</v>
      </c>
      <c r="P239" s="4"/>
      <c r="Q239" t="s">
        <v>300</v>
      </c>
      <c r="R239" t="s">
        <v>307</v>
      </c>
      <c r="S239" t="s">
        <v>300</v>
      </c>
      <c r="T239" t="s">
        <v>734</v>
      </c>
      <c r="U239" t="s">
        <v>308</v>
      </c>
      <c r="AE239" t="s">
        <v>310</v>
      </c>
      <c r="AF239" s="22" t="str" cm="1">
        <f t="array" ref="AF239">_xlfn.LET(
    _xlpm.texto_limpio, _xlfn.REDUCE(
        LOWER(Table134566[[#This Row],[Titulo]]),
        {"á";"é";"í";"ó";"ú";"ñ";",";" "},
        _xlfn.LAMBDA(_xlpm.acum,_xlpm.caracter, SUBSTITUTE(_xlpm.acum, _xlpm.caracter, CHOOSE(MATCH(_xlpm.caracter, {"á";"é";"í";"ó";"ú";"ñ";",";" "}, 0), "a","e","i","o","u","n","","")))
    ),
    _xlfn.CONCAT("/cantos/resucito/", AI239, "/", _xlpm.texto_limpio, ".html")
)</f>
        <v>/cantos/resucito//.html</v>
      </c>
      <c r="AG239" s="22" t="str" cm="1">
        <f t="array" ref="AG239">_xlfn.LET(
    _xlpm.texto_limpio, _xlfn.REDUCE(
        LOWER(Table134566[[#This Row],[Titulo]]),
        {"á";"é";"í";"ó";"ú";"ñ";",";" "},
        _xlfn.LAMBDA(_xlpm.acum,_xlpm.caracter, SUBSTITUTE(_xlpm.acum, _xlpm.caracter, CHOOSE(MATCH(_xlpm.caracter, {"á";"é";"í";"ó";"ú";"ñ";",";" "}, 0), "a","e","i","o","u","n","","")))
    ),
    _xlfn.CONCAT("/cantos/resucito/", AI239, "/", _xlpm.texto_limpio, ".html")
)</f>
        <v>/cantos/resucito//.html</v>
      </c>
      <c r="AH239" t="s">
        <v>311</v>
      </c>
      <c r="AI239" t="str">
        <f>LOWER(LEFT(Table134566[[#This Row],[Titulo]],1))</f>
        <v/>
      </c>
      <c r="AJ239" t="str">
        <f>LOWER(LEFT(Table134566[[#This Row],[Categoria]],1))</f>
        <v/>
      </c>
      <c r="AK239" t="str">
        <f>_xlfn.CONCAT(Table134566[[#This Row],[ID]:[c021]])</f>
        <v>{id:,title: "", subtitle: "", category: "", moments: ["Notas", ""], url: "/cantos/resucito//.html/cantos/resucito//.html"},</v>
      </c>
      <c r="AL239" t="str">
        <f>UPPER(Table134566[[#This Row],[Titulo]])</f>
        <v/>
      </c>
      <c r="AM239" t="str">
        <f>LOWER(SUBSTITUTE(Table134566[[#This Row],[CANTO]], " ", ""))</f>
        <v/>
      </c>
      <c r="AN239">
        <f>Table134566[[#This Row],[Subtitle5]]</f>
        <v>0</v>
      </c>
      <c r="AP239" t="str">
        <f>Table1[[#Headers],[CANTO]]</f>
        <v>CANTO</v>
      </c>
      <c r="AQ239" t="str">
        <f>Table134566[[#This Row],[CANTO]]</f>
        <v/>
      </c>
      <c r="AR239" t="str">
        <f>_xlfn.CONCAT(Table134566[[#This Row],[Category]:[Entrada]])</f>
        <v>category: "", moments: ["Notas", "</v>
      </c>
    </row>
    <row r="240" spans="1:44" x14ac:dyDescent="0.25">
      <c r="A240" t="str" cm="1">
        <f t="array" ref="A24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
      </c>
      <c r="C240" t="s">
        <v>297</v>
      </c>
      <c r="E240" t="s">
        <v>298</v>
      </c>
      <c r="F240" t="s">
        <v>299</v>
      </c>
      <c r="G240" t="s">
        <v>300</v>
      </c>
      <c r="I240" t="s">
        <v>302</v>
      </c>
      <c r="J240" t="s">
        <v>303</v>
      </c>
      <c r="K240" t="s">
        <v>300</v>
      </c>
      <c r="M240" t="s">
        <v>305</v>
      </c>
      <c r="N240" t="s">
        <v>306</v>
      </c>
      <c r="O240" t="s">
        <v>300</v>
      </c>
      <c r="P240" s="4"/>
      <c r="Q240" t="s">
        <v>300</v>
      </c>
      <c r="R240" t="s">
        <v>307</v>
      </c>
      <c r="S240" t="s">
        <v>300</v>
      </c>
      <c r="T240" t="s">
        <v>737</v>
      </c>
      <c r="AE240" t="s">
        <v>310</v>
      </c>
      <c r="AF240" s="22" t="str" cm="1">
        <f t="array" ref="AF240">_xlfn.LET(
    _xlpm.texto_limpio, _xlfn.REDUCE(
        LOWER(Table134566[[#This Row],[Titulo]]),
        {"á";"é";"í";"ó";"ú";"ñ";",";" "},
        _xlfn.LAMBDA(_xlpm.acum,_xlpm.caracter, SUBSTITUTE(_xlpm.acum, _xlpm.caracter, CHOOSE(MATCH(_xlpm.caracter, {"á";"é";"í";"ó";"ú";"ñ";",";" "}, 0), "a","e","i","o","u","n","","")))
    ),
    _xlfn.CONCAT("/cantos/resucito/", AI240, "/", _xlpm.texto_limpio, ".html")
)</f>
        <v>/cantos/resucito//.html</v>
      </c>
      <c r="AG240" s="22" t="s">
        <v>738</v>
      </c>
      <c r="AH240" t="s">
        <v>311</v>
      </c>
      <c r="AI240" t="str">
        <f>LOWER(LEFT(Table134566[[#This Row],[Titulo]],1))</f>
        <v/>
      </c>
      <c r="AJ240" t="str">
        <f>LOWER(LEFT(Table134566[[#This Row],[Categoria]],1))</f>
        <v/>
      </c>
      <c r="AK240" t="str">
        <f>_xlfn.CONCAT(Table134566[[#This Row],[ID]:[c021]])</f>
        <v>{id:,title: "", subtitle: "", category: "", moments: ["Autor: Kiko Argüelo"], url: "/cantos/resucito//.html/cantos/src/doc/resucito.pdf"},</v>
      </c>
      <c r="AL240" t="str">
        <f>UPPER(Table134566[[#This Row],[Titulo]])</f>
        <v/>
      </c>
      <c r="AM240" t="str">
        <f>LOWER(SUBSTITUTE(Table134566[[#This Row],[CANTO]], " ", ""))</f>
        <v/>
      </c>
      <c r="AN240">
        <f>Table134566[[#This Row],[Subtitle5]]</f>
        <v>0</v>
      </c>
      <c r="AP240" t="str">
        <f>Table1[[#Headers],[CANTO]]</f>
        <v>CANTO</v>
      </c>
      <c r="AQ240" t="str">
        <f>Table134566[[#This Row],[CANTO]]</f>
        <v/>
      </c>
      <c r="AR240" t="str">
        <f>_xlfn.CONCAT(Table134566[[#This Row],[Category]:[Entrada]])</f>
        <v>category: "", moments: ["Autor: Kiko Argüelo</v>
      </c>
    </row>
  </sheetData>
  <mergeCells count="1">
    <mergeCell ref="C1:H1"/>
  </mergeCells>
  <hyperlinks>
    <hyperlink ref="C1:F1" location="Indice!A1" display="Indice!A1" xr:uid="{3CD01C12-CD0C-47A5-A525-855DE9DE49C0}"/>
  </hyperlinks>
  <pageMargins left="0.7" right="0.7" top="0.75" bottom="0.75" header="0.3" footer="0.3"/>
  <pageSetup orientation="portrait" r:id="rId1"/>
  <drawing r:id="rId2"/>
  <legacyDrawing r:id="rId3"/>
  <tableParts count="1">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25B0B-255C-4C58-9399-7BB13DF23A58}">
  <sheetPr>
    <tabColor rgb="FF92D050"/>
  </sheetPr>
  <dimension ref="A1:C450"/>
  <sheetViews>
    <sheetView workbookViewId="0">
      <selection activeCell="A3" sqref="A3"/>
    </sheetView>
  </sheetViews>
  <sheetFormatPr defaultRowHeight="15" x14ac:dyDescent="0.25"/>
  <cols>
    <col min="1" max="1" width="37" bestFit="1" customWidth="1"/>
    <col min="2" max="2" width="21.5703125" bestFit="1" customWidth="1"/>
    <col min="3" max="3" width="15.85546875" bestFit="1" customWidth="1"/>
    <col min="7" max="7" width="21.5703125" bestFit="1" customWidth="1"/>
    <col min="9" max="9" width="15.85546875" bestFit="1" customWidth="1"/>
    <col min="10" max="10" width="5.42578125" bestFit="1" customWidth="1"/>
  </cols>
  <sheetData>
    <row r="1" spans="1:2" x14ac:dyDescent="0.25">
      <c r="A1" t="s">
        <v>321</v>
      </c>
    </row>
    <row r="2" spans="1:2" x14ac:dyDescent="0.25">
      <c r="A2" t="s">
        <v>1932</v>
      </c>
    </row>
    <row r="3" spans="1:2" x14ac:dyDescent="0.25">
      <c r="A3" t="s">
        <v>1933</v>
      </c>
      <c r="B3" t="s">
        <v>321</v>
      </c>
    </row>
    <row r="4" spans="1:2" x14ac:dyDescent="0.25">
      <c r="A4" t="s">
        <v>1934</v>
      </c>
      <c r="B4" t="s">
        <v>321</v>
      </c>
    </row>
    <row r="5" spans="1:2" x14ac:dyDescent="0.25">
      <c r="A5" t="s">
        <v>1935</v>
      </c>
      <c r="B5" t="s">
        <v>321</v>
      </c>
    </row>
    <row r="6" spans="1:2" x14ac:dyDescent="0.25">
      <c r="A6" t="s">
        <v>1936</v>
      </c>
      <c r="B6" t="s">
        <v>321</v>
      </c>
    </row>
    <row r="7" spans="1:2" x14ac:dyDescent="0.25">
      <c r="A7" t="s">
        <v>1937</v>
      </c>
      <c r="B7" t="s">
        <v>321</v>
      </c>
    </row>
    <row r="8" spans="1:2" x14ac:dyDescent="0.25">
      <c r="A8" t="s">
        <v>1938</v>
      </c>
      <c r="B8" t="s">
        <v>321</v>
      </c>
    </row>
    <row r="9" spans="1:2" x14ac:dyDescent="0.25">
      <c r="A9" t="s">
        <v>1939</v>
      </c>
      <c r="B9" t="s">
        <v>321</v>
      </c>
    </row>
    <row r="10" spans="1:2" x14ac:dyDescent="0.25">
      <c r="A10" t="s">
        <v>1940</v>
      </c>
      <c r="B10" t="s">
        <v>321</v>
      </c>
    </row>
    <row r="11" spans="1:2" x14ac:dyDescent="0.25">
      <c r="A11" t="s">
        <v>1941</v>
      </c>
      <c r="B11" t="s">
        <v>321</v>
      </c>
    </row>
    <row r="12" spans="1:2" x14ac:dyDescent="0.25">
      <c r="A12" t="s">
        <v>1942</v>
      </c>
      <c r="B12" t="s">
        <v>321</v>
      </c>
    </row>
    <row r="13" spans="1:2" x14ac:dyDescent="0.25">
      <c r="A13" t="s">
        <v>1943</v>
      </c>
      <c r="B13" t="s">
        <v>321</v>
      </c>
    </row>
    <row r="14" spans="1:2" x14ac:dyDescent="0.25">
      <c r="A14" t="s">
        <v>1944</v>
      </c>
      <c r="B14" t="s">
        <v>321</v>
      </c>
    </row>
    <row r="15" spans="1:2" x14ac:dyDescent="0.25">
      <c r="A15" t="s">
        <v>1945</v>
      </c>
      <c r="B15" t="s">
        <v>321</v>
      </c>
    </row>
    <row r="16" spans="1:2" x14ac:dyDescent="0.25">
      <c r="A16" t="s">
        <v>1946</v>
      </c>
      <c r="B16" t="s">
        <v>321</v>
      </c>
    </row>
    <row r="17" spans="1:2" x14ac:dyDescent="0.25">
      <c r="A17" t="s">
        <v>1947</v>
      </c>
      <c r="B17" t="s">
        <v>321</v>
      </c>
    </row>
    <row r="18" spans="1:2" x14ac:dyDescent="0.25">
      <c r="A18" t="s">
        <v>1948</v>
      </c>
      <c r="B18" t="s">
        <v>321</v>
      </c>
    </row>
    <row r="19" spans="1:2" x14ac:dyDescent="0.25">
      <c r="A19" t="s">
        <v>1949</v>
      </c>
      <c r="B19" t="s">
        <v>321</v>
      </c>
    </row>
    <row r="20" spans="1:2" x14ac:dyDescent="0.25">
      <c r="A20" t="s">
        <v>1950</v>
      </c>
      <c r="B20" t="s">
        <v>321</v>
      </c>
    </row>
    <row r="21" spans="1:2" x14ac:dyDescent="0.25">
      <c r="A21" t="s">
        <v>1951</v>
      </c>
      <c r="B21" t="s">
        <v>321</v>
      </c>
    </row>
    <row r="22" spans="1:2" x14ac:dyDescent="0.25">
      <c r="A22" t="s">
        <v>1952</v>
      </c>
      <c r="B22" t="s">
        <v>321</v>
      </c>
    </row>
    <row r="23" spans="1:2" x14ac:dyDescent="0.25">
      <c r="A23" t="s">
        <v>1953</v>
      </c>
      <c r="B23" t="s">
        <v>321</v>
      </c>
    </row>
    <row r="24" spans="1:2" x14ac:dyDescent="0.25">
      <c r="A24" t="s">
        <v>915</v>
      </c>
      <c r="B24" t="s">
        <v>321</v>
      </c>
    </row>
    <row r="25" spans="1:2" x14ac:dyDescent="0.25">
      <c r="A25" t="s">
        <v>1954</v>
      </c>
      <c r="B25" t="s">
        <v>321</v>
      </c>
    </row>
    <row r="26" spans="1:2" x14ac:dyDescent="0.25">
      <c r="A26" t="s">
        <v>1955</v>
      </c>
      <c r="B26" t="s">
        <v>321</v>
      </c>
    </row>
    <row r="27" spans="1:2" x14ac:dyDescent="0.25">
      <c r="A27" t="s">
        <v>1956</v>
      </c>
      <c r="B27" t="s">
        <v>321</v>
      </c>
    </row>
    <row r="28" spans="1:2" x14ac:dyDescent="0.25">
      <c r="A28" t="s">
        <v>1957</v>
      </c>
      <c r="B28" t="s">
        <v>321</v>
      </c>
    </row>
    <row r="29" spans="1:2" x14ac:dyDescent="0.25">
      <c r="A29" t="s">
        <v>1958</v>
      </c>
      <c r="B29" t="s">
        <v>321</v>
      </c>
    </row>
    <row r="30" spans="1:2" x14ac:dyDescent="0.25">
      <c r="A30" t="s">
        <v>1959</v>
      </c>
      <c r="B30" t="s">
        <v>321</v>
      </c>
    </row>
    <row r="31" spans="1:2" x14ac:dyDescent="0.25">
      <c r="A31" t="s">
        <v>1960</v>
      </c>
      <c r="B31" t="s">
        <v>321</v>
      </c>
    </row>
    <row r="32" spans="1:2" x14ac:dyDescent="0.25">
      <c r="A32" t="s">
        <v>1961</v>
      </c>
      <c r="B32" t="s">
        <v>321</v>
      </c>
    </row>
    <row r="33" spans="1:2" x14ac:dyDescent="0.25">
      <c r="A33" t="s">
        <v>1962</v>
      </c>
      <c r="B33" t="s">
        <v>321</v>
      </c>
    </row>
    <row r="34" spans="1:2" x14ac:dyDescent="0.25">
      <c r="A34" t="s">
        <v>1963</v>
      </c>
      <c r="B34" t="s">
        <v>321</v>
      </c>
    </row>
    <row r="35" spans="1:2" x14ac:dyDescent="0.25">
      <c r="A35" t="s">
        <v>1964</v>
      </c>
      <c r="B35" t="s">
        <v>321</v>
      </c>
    </row>
    <row r="36" spans="1:2" x14ac:dyDescent="0.25">
      <c r="A36" t="s">
        <v>1965</v>
      </c>
      <c r="B36" t="s">
        <v>321</v>
      </c>
    </row>
    <row r="37" spans="1:2" x14ac:dyDescent="0.25">
      <c r="A37" t="s">
        <v>1966</v>
      </c>
      <c r="B37" t="s">
        <v>321</v>
      </c>
    </row>
    <row r="38" spans="1:2" x14ac:dyDescent="0.25">
      <c r="A38" t="s">
        <v>1967</v>
      </c>
      <c r="B38" t="s">
        <v>321</v>
      </c>
    </row>
    <row r="39" spans="1:2" x14ac:dyDescent="0.25">
      <c r="A39" t="s">
        <v>1968</v>
      </c>
      <c r="B39" t="s">
        <v>321</v>
      </c>
    </row>
    <row r="40" spans="1:2" x14ac:dyDescent="0.25">
      <c r="A40" t="s">
        <v>1969</v>
      </c>
      <c r="B40" t="s">
        <v>321</v>
      </c>
    </row>
    <row r="41" spans="1:2" x14ac:dyDescent="0.25">
      <c r="A41" t="s">
        <v>1970</v>
      </c>
      <c r="B41" t="s">
        <v>321</v>
      </c>
    </row>
    <row r="42" spans="1:2" x14ac:dyDescent="0.25">
      <c r="A42" t="s">
        <v>1971</v>
      </c>
      <c r="B42" t="s">
        <v>321</v>
      </c>
    </row>
    <row r="43" spans="1:2" x14ac:dyDescent="0.25">
      <c r="A43" t="s">
        <v>1972</v>
      </c>
      <c r="B43" t="s">
        <v>321</v>
      </c>
    </row>
    <row r="44" spans="1:2" x14ac:dyDescent="0.25">
      <c r="A44" t="s">
        <v>1973</v>
      </c>
      <c r="B44" t="s">
        <v>321</v>
      </c>
    </row>
    <row r="45" spans="1:2" x14ac:dyDescent="0.25">
      <c r="A45" t="s">
        <v>1974</v>
      </c>
      <c r="B45" t="s">
        <v>321</v>
      </c>
    </row>
    <row r="46" spans="1:2" x14ac:dyDescent="0.25">
      <c r="A46" t="s">
        <v>917</v>
      </c>
      <c r="B46" t="s">
        <v>321</v>
      </c>
    </row>
    <row r="47" spans="1:2" x14ac:dyDescent="0.25">
      <c r="A47" t="s">
        <v>1975</v>
      </c>
      <c r="B47" t="s">
        <v>321</v>
      </c>
    </row>
    <row r="48" spans="1:2" x14ac:dyDescent="0.25">
      <c r="A48" t="s">
        <v>1976</v>
      </c>
      <c r="B48" t="s">
        <v>321</v>
      </c>
    </row>
    <row r="49" spans="1:2" x14ac:dyDescent="0.25">
      <c r="A49" t="s">
        <v>428</v>
      </c>
      <c r="B49" t="s">
        <v>321</v>
      </c>
    </row>
    <row r="50" spans="1:2" x14ac:dyDescent="0.25">
      <c r="A50" t="s">
        <v>1977</v>
      </c>
      <c r="B50" t="s">
        <v>321</v>
      </c>
    </row>
    <row r="51" spans="1:2" x14ac:dyDescent="0.25">
      <c r="A51" t="s">
        <v>1978</v>
      </c>
      <c r="B51" t="s">
        <v>321</v>
      </c>
    </row>
    <row r="52" spans="1:2" x14ac:dyDescent="0.25">
      <c r="A52" t="s">
        <v>1979</v>
      </c>
      <c r="B52" t="s">
        <v>321</v>
      </c>
    </row>
    <row r="53" spans="1:2" x14ac:dyDescent="0.25">
      <c r="A53" t="s">
        <v>1980</v>
      </c>
      <c r="B53" t="s">
        <v>321</v>
      </c>
    </row>
    <row r="54" spans="1:2" x14ac:dyDescent="0.25">
      <c r="A54" t="s">
        <v>1981</v>
      </c>
      <c r="B54" t="s">
        <v>321</v>
      </c>
    </row>
    <row r="55" spans="1:2" x14ac:dyDescent="0.25">
      <c r="A55" t="s">
        <v>1982</v>
      </c>
      <c r="B55" t="s">
        <v>321</v>
      </c>
    </row>
    <row r="56" spans="1:2" x14ac:dyDescent="0.25">
      <c r="A56" t="s">
        <v>856</v>
      </c>
      <c r="B56" t="s">
        <v>321</v>
      </c>
    </row>
    <row r="57" spans="1:2" x14ac:dyDescent="0.25">
      <c r="A57" t="s">
        <v>1983</v>
      </c>
      <c r="B57" t="s">
        <v>321</v>
      </c>
    </row>
    <row r="58" spans="1:2" x14ac:dyDescent="0.25">
      <c r="A58" t="s">
        <v>1984</v>
      </c>
      <c r="B58" t="s">
        <v>321</v>
      </c>
    </row>
    <row r="59" spans="1:2" x14ac:dyDescent="0.25">
      <c r="A59" t="s">
        <v>880</v>
      </c>
      <c r="B59" t="s">
        <v>321</v>
      </c>
    </row>
    <row r="60" spans="1:2" x14ac:dyDescent="0.25">
      <c r="A60" t="s">
        <v>1985</v>
      </c>
      <c r="B60" t="s">
        <v>321</v>
      </c>
    </row>
    <row r="61" spans="1:2" x14ac:dyDescent="0.25">
      <c r="A61" t="s">
        <v>1986</v>
      </c>
      <c r="B61" t="s">
        <v>321</v>
      </c>
    </row>
    <row r="62" spans="1:2" x14ac:dyDescent="0.25">
      <c r="A62" t="s">
        <v>1987</v>
      </c>
      <c r="B62" t="s">
        <v>321</v>
      </c>
    </row>
    <row r="63" spans="1:2" x14ac:dyDescent="0.25">
      <c r="A63" t="s">
        <v>1988</v>
      </c>
      <c r="B63" t="s">
        <v>321</v>
      </c>
    </row>
    <row r="64" spans="1:2" x14ac:dyDescent="0.25">
      <c r="A64" t="s">
        <v>1989</v>
      </c>
      <c r="B64" t="s">
        <v>321</v>
      </c>
    </row>
    <row r="65" spans="1:2" x14ac:dyDescent="0.25">
      <c r="A65" t="s">
        <v>1990</v>
      </c>
      <c r="B65" t="s">
        <v>321</v>
      </c>
    </row>
    <row r="66" spans="1:2" x14ac:dyDescent="0.25">
      <c r="A66" t="s">
        <v>1991</v>
      </c>
      <c r="B66" t="s">
        <v>321</v>
      </c>
    </row>
    <row r="67" spans="1:2" x14ac:dyDescent="0.25">
      <c r="A67" t="s">
        <v>1992</v>
      </c>
      <c r="B67" t="s">
        <v>321</v>
      </c>
    </row>
    <row r="68" spans="1:2" x14ac:dyDescent="0.25">
      <c r="A68" t="s">
        <v>858</v>
      </c>
      <c r="B68" t="s">
        <v>321</v>
      </c>
    </row>
    <row r="69" spans="1:2" x14ac:dyDescent="0.25">
      <c r="A69" t="s">
        <v>868</v>
      </c>
      <c r="B69" t="s">
        <v>321</v>
      </c>
    </row>
    <row r="70" spans="1:2" x14ac:dyDescent="0.25">
      <c r="A70" t="s">
        <v>1993</v>
      </c>
      <c r="B70" t="s">
        <v>321</v>
      </c>
    </row>
    <row r="71" spans="1:2" x14ac:dyDescent="0.25">
      <c r="A71" t="s">
        <v>1994</v>
      </c>
      <c r="B71" t="s">
        <v>321</v>
      </c>
    </row>
    <row r="72" spans="1:2" x14ac:dyDescent="0.25">
      <c r="A72" t="s">
        <v>1995</v>
      </c>
      <c r="B72" t="s">
        <v>321</v>
      </c>
    </row>
    <row r="73" spans="1:2" x14ac:dyDescent="0.25">
      <c r="A73" t="s">
        <v>1996</v>
      </c>
      <c r="B73" t="s">
        <v>321</v>
      </c>
    </row>
    <row r="74" spans="1:2" x14ac:dyDescent="0.25">
      <c r="A74" t="s">
        <v>1997</v>
      </c>
      <c r="B74" t="s">
        <v>321</v>
      </c>
    </row>
    <row r="75" spans="1:2" x14ac:dyDescent="0.25">
      <c r="A75" t="s">
        <v>1998</v>
      </c>
      <c r="B75" t="s">
        <v>321</v>
      </c>
    </row>
    <row r="76" spans="1:2" x14ac:dyDescent="0.25">
      <c r="A76" t="s">
        <v>1999</v>
      </c>
      <c r="B76" t="s">
        <v>321</v>
      </c>
    </row>
    <row r="77" spans="1:2" x14ac:dyDescent="0.25">
      <c r="A77" t="s">
        <v>2000</v>
      </c>
      <c r="B77" t="s">
        <v>321</v>
      </c>
    </row>
    <row r="78" spans="1:2" x14ac:dyDescent="0.25">
      <c r="A78" t="s">
        <v>2001</v>
      </c>
      <c r="B78" t="s">
        <v>321</v>
      </c>
    </row>
    <row r="79" spans="1:2" x14ac:dyDescent="0.25">
      <c r="A79" t="s">
        <v>2002</v>
      </c>
      <c r="B79" t="s">
        <v>321</v>
      </c>
    </row>
    <row r="80" spans="1:2" x14ac:dyDescent="0.25">
      <c r="A80" t="s">
        <v>2003</v>
      </c>
      <c r="B80" t="s">
        <v>321</v>
      </c>
    </row>
    <row r="81" spans="1:2" x14ac:dyDescent="0.25">
      <c r="A81" t="s">
        <v>2004</v>
      </c>
      <c r="B81" t="s">
        <v>321</v>
      </c>
    </row>
    <row r="82" spans="1:2" x14ac:dyDescent="0.25">
      <c r="A82" t="s">
        <v>2005</v>
      </c>
      <c r="B82" t="s">
        <v>321</v>
      </c>
    </row>
    <row r="83" spans="1:2" x14ac:dyDescent="0.25">
      <c r="A83" t="s">
        <v>2006</v>
      </c>
      <c r="B83" t="s">
        <v>321</v>
      </c>
    </row>
    <row r="84" spans="1:2" x14ac:dyDescent="0.25">
      <c r="A84" t="s">
        <v>2007</v>
      </c>
      <c r="B84" t="s">
        <v>321</v>
      </c>
    </row>
    <row r="85" spans="1:2" x14ac:dyDescent="0.25">
      <c r="A85" t="s">
        <v>2008</v>
      </c>
      <c r="B85" t="s">
        <v>321</v>
      </c>
    </row>
    <row r="86" spans="1:2" x14ac:dyDescent="0.25">
      <c r="A86" t="s">
        <v>2009</v>
      </c>
      <c r="B86" t="s">
        <v>321</v>
      </c>
    </row>
    <row r="87" spans="1:2" x14ac:dyDescent="0.25">
      <c r="A87" t="s">
        <v>2010</v>
      </c>
      <c r="B87" t="s">
        <v>321</v>
      </c>
    </row>
    <row r="88" spans="1:2" x14ac:dyDescent="0.25">
      <c r="A88" t="s">
        <v>2011</v>
      </c>
      <c r="B88" t="s">
        <v>321</v>
      </c>
    </row>
    <row r="89" spans="1:2" x14ac:dyDescent="0.25">
      <c r="A89" t="s">
        <v>2012</v>
      </c>
      <c r="B89" t="s">
        <v>321</v>
      </c>
    </row>
    <row r="90" spans="1:2" x14ac:dyDescent="0.25">
      <c r="A90" t="s">
        <v>2013</v>
      </c>
      <c r="B90" t="s">
        <v>321</v>
      </c>
    </row>
    <row r="91" spans="1:2" x14ac:dyDescent="0.25">
      <c r="A91" t="s">
        <v>2014</v>
      </c>
      <c r="B91" t="s">
        <v>321</v>
      </c>
    </row>
    <row r="92" spans="1:2" x14ac:dyDescent="0.25">
      <c r="A92" t="s">
        <v>2015</v>
      </c>
      <c r="B92" t="s">
        <v>321</v>
      </c>
    </row>
    <row r="93" spans="1:2" x14ac:dyDescent="0.25">
      <c r="A93" t="s">
        <v>876</v>
      </c>
      <c r="B93" t="s">
        <v>321</v>
      </c>
    </row>
    <row r="94" spans="1:2" x14ac:dyDescent="0.25">
      <c r="A94" t="s">
        <v>2016</v>
      </c>
      <c r="B94" t="s">
        <v>321</v>
      </c>
    </row>
    <row r="95" spans="1:2" x14ac:dyDescent="0.25">
      <c r="A95" t="s">
        <v>2017</v>
      </c>
      <c r="B95" t="s">
        <v>321</v>
      </c>
    </row>
    <row r="96" spans="1:2" x14ac:dyDescent="0.25">
      <c r="A96" t="s">
        <v>870</v>
      </c>
      <c r="B96" t="s">
        <v>321</v>
      </c>
    </row>
    <row r="97" spans="1:2" x14ac:dyDescent="0.25">
      <c r="A97" t="s">
        <v>2018</v>
      </c>
      <c r="B97" t="s">
        <v>321</v>
      </c>
    </row>
    <row r="98" spans="1:2" x14ac:dyDescent="0.25">
      <c r="A98" t="s">
        <v>2019</v>
      </c>
      <c r="B98" t="s">
        <v>321</v>
      </c>
    </row>
    <row r="99" spans="1:2" x14ac:dyDescent="0.25">
      <c r="A99" t="s">
        <v>2020</v>
      </c>
      <c r="B99" t="s">
        <v>321</v>
      </c>
    </row>
    <row r="100" spans="1:2" x14ac:dyDescent="0.25">
      <c r="A100" t="s">
        <v>2021</v>
      </c>
      <c r="B100" t="s">
        <v>321</v>
      </c>
    </row>
    <row r="101" spans="1:2" x14ac:dyDescent="0.25">
      <c r="A101" t="s">
        <v>2022</v>
      </c>
      <c r="B101" t="s">
        <v>321</v>
      </c>
    </row>
    <row r="102" spans="1:2" x14ac:dyDescent="0.25">
      <c r="A102" t="s">
        <v>2023</v>
      </c>
      <c r="B102" t="s">
        <v>321</v>
      </c>
    </row>
    <row r="103" spans="1:2" x14ac:dyDescent="0.25">
      <c r="A103" t="s">
        <v>2024</v>
      </c>
      <c r="B103" t="s">
        <v>321</v>
      </c>
    </row>
    <row r="105" spans="1:2" x14ac:dyDescent="0.25">
      <c r="A105" t="s">
        <v>315</v>
      </c>
    </row>
    <row r="106" spans="1:2" x14ac:dyDescent="0.25">
      <c r="A106" t="s">
        <v>2025</v>
      </c>
    </row>
    <row r="107" spans="1:2" x14ac:dyDescent="0.25">
      <c r="A107" t="s">
        <v>537</v>
      </c>
      <c r="B107" t="s">
        <v>315</v>
      </c>
    </row>
    <row r="108" spans="1:2" x14ac:dyDescent="0.25">
      <c r="A108" t="s">
        <v>2026</v>
      </c>
      <c r="B108" t="s">
        <v>315</v>
      </c>
    </row>
    <row r="109" spans="1:2" x14ac:dyDescent="0.25">
      <c r="A109" t="s">
        <v>588</v>
      </c>
      <c r="B109" t="s">
        <v>315</v>
      </c>
    </row>
    <row r="110" spans="1:2" x14ac:dyDescent="0.25">
      <c r="A110" t="s">
        <v>2027</v>
      </c>
      <c r="B110" t="s">
        <v>315</v>
      </c>
    </row>
    <row r="111" spans="1:2" x14ac:dyDescent="0.25">
      <c r="A111" t="s">
        <v>2028</v>
      </c>
      <c r="B111" t="s">
        <v>315</v>
      </c>
    </row>
    <row r="112" spans="1:2" x14ac:dyDescent="0.25">
      <c r="A112" t="s">
        <v>623</v>
      </c>
      <c r="B112" t="s">
        <v>315</v>
      </c>
    </row>
    <row r="113" spans="1:2" x14ac:dyDescent="0.25">
      <c r="A113" t="s">
        <v>584</v>
      </c>
      <c r="B113" t="s">
        <v>315</v>
      </c>
    </row>
    <row r="114" spans="1:2" x14ac:dyDescent="0.25">
      <c r="A114" t="s">
        <v>2029</v>
      </c>
      <c r="B114" t="s">
        <v>315</v>
      </c>
    </row>
    <row r="115" spans="1:2" x14ac:dyDescent="0.25">
      <c r="A115" t="s">
        <v>462</v>
      </c>
      <c r="B115" t="s">
        <v>315</v>
      </c>
    </row>
    <row r="116" spans="1:2" x14ac:dyDescent="0.25">
      <c r="A116" t="s">
        <v>2030</v>
      </c>
      <c r="B116" t="s">
        <v>315</v>
      </c>
    </row>
    <row r="117" spans="1:2" x14ac:dyDescent="0.25">
      <c r="A117" t="s">
        <v>2031</v>
      </c>
      <c r="B117" t="s">
        <v>315</v>
      </c>
    </row>
    <row r="118" spans="1:2" x14ac:dyDescent="0.25">
      <c r="A118" t="s">
        <v>380</v>
      </c>
      <c r="B118" t="s">
        <v>315</v>
      </c>
    </row>
    <row r="119" spans="1:2" x14ac:dyDescent="0.25">
      <c r="A119" t="s">
        <v>562</v>
      </c>
      <c r="B119" t="s">
        <v>315</v>
      </c>
    </row>
    <row r="120" spans="1:2" x14ac:dyDescent="0.25">
      <c r="A120" t="s">
        <v>387</v>
      </c>
      <c r="B120" t="s">
        <v>315</v>
      </c>
    </row>
    <row r="121" spans="1:2" x14ac:dyDescent="0.25">
      <c r="A121" t="s">
        <v>2032</v>
      </c>
      <c r="B121" t="s">
        <v>315</v>
      </c>
    </row>
    <row r="122" spans="1:2" x14ac:dyDescent="0.25">
      <c r="A122" t="s">
        <v>666</v>
      </c>
      <c r="B122" t="s">
        <v>315</v>
      </c>
    </row>
    <row r="123" spans="1:2" x14ac:dyDescent="0.25">
      <c r="A123" t="s">
        <v>472</v>
      </c>
      <c r="B123" t="s">
        <v>315</v>
      </c>
    </row>
    <row r="124" spans="1:2" x14ac:dyDescent="0.25">
      <c r="A124" t="s">
        <v>566</v>
      </c>
      <c r="B124" t="s">
        <v>315</v>
      </c>
    </row>
    <row r="125" spans="1:2" x14ac:dyDescent="0.25">
      <c r="A125" t="s">
        <v>731</v>
      </c>
      <c r="B125" t="s">
        <v>315</v>
      </c>
    </row>
    <row r="126" spans="1:2" x14ac:dyDescent="0.25">
      <c r="A126" t="s">
        <v>511</v>
      </c>
      <c r="B126" t="s">
        <v>315</v>
      </c>
    </row>
    <row r="127" spans="1:2" x14ac:dyDescent="0.25">
      <c r="A127" t="s">
        <v>545</v>
      </c>
      <c r="B127" t="s">
        <v>315</v>
      </c>
    </row>
    <row r="128" spans="1:2" x14ac:dyDescent="0.25">
      <c r="A128" t="s">
        <v>422</v>
      </c>
      <c r="B128" t="s">
        <v>315</v>
      </c>
    </row>
    <row r="129" spans="1:2" x14ac:dyDescent="0.25">
      <c r="A129" t="s">
        <v>440</v>
      </c>
      <c r="B129" t="s">
        <v>315</v>
      </c>
    </row>
    <row r="130" spans="1:2" x14ac:dyDescent="0.25">
      <c r="A130" t="s">
        <v>643</v>
      </c>
      <c r="B130" t="s">
        <v>315</v>
      </c>
    </row>
    <row r="131" spans="1:2" x14ac:dyDescent="0.25">
      <c r="A131" t="s">
        <v>487</v>
      </c>
      <c r="B131" t="s">
        <v>315</v>
      </c>
    </row>
    <row r="132" spans="1:2" x14ac:dyDescent="0.25">
      <c r="A132" t="s">
        <v>2033</v>
      </c>
      <c r="B132" t="s">
        <v>315</v>
      </c>
    </row>
    <row r="133" spans="1:2" x14ac:dyDescent="0.25">
      <c r="A133" t="s">
        <v>592</v>
      </c>
      <c r="B133" t="s">
        <v>315</v>
      </c>
    </row>
    <row r="134" spans="1:2" x14ac:dyDescent="0.25">
      <c r="A134" t="s">
        <v>328</v>
      </c>
      <c r="B134" t="s">
        <v>315</v>
      </c>
    </row>
    <row r="135" spans="1:2" x14ac:dyDescent="0.25">
      <c r="A135" t="s">
        <v>636</v>
      </c>
      <c r="B135" t="s">
        <v>315</v>
      </c>
    </row>
    <row r="136" spans="1:2" x14ac:dyDescent="0.25">
      <c r="A136" t="s">
        <v>403</v>
      </c>
      <c r="B136" t="s">
        <v>315</v>
      </c>
    </row>
    <row r="137" spans="1:2" x14ac:dyDescent="0.25">
      <c r="A137" t="s">
        <v>514</v>
      </c>
      <c r="B137" t="s">
        <v>315</v>
      </c>
    </row>
    <row r="138" spans="1:2" x14ac:dyDescent="0.25">
      <c r="A138" t="s">
        <v>2034</v>
      </c>
      <c r="B138" t="s">
        <v>315</v>
      </c>
    </row>
    <row r="139" spans="1:2" x14ac:dyDescent="0.25">
      <c r="A139" t="s">
        <v>456</v>
      </c>
      <c r="B139" t="s">
        <v>315</v>
      </c>
    </row>
    <row r="140" spans="1:2" x14ac:dyDescent="0.25">
      <c r="A140" t="s">
        <v>2035</v>
      </c>
      <c r="B140" t="s">
        <v>315</v>
      </c>
    </row>
    <row r="141" spans="1:2" x14ac:dyDescent="0.25">
      <c r="A141" t="s">
        <v>2036</v>
      </c>
      <c r="B141" t="s">
        <v>315</v>
      </c>
    </row>
    <row r="142" spans="1:2" x14ac:dyDescent="0.25">
      <c r="A142" t="s">
        <v>385</v>
      </c>
      <c r="B142" t="s">
        <v>315</v>
      </c>
    </row>
    <row r="143" spans="1:2" x14ac:dyDescent="0.25">
      <c r="A143" t="s">
        <v>549</v>
      </c>
      <c r="B143" t="s">
        <v>315</v>
      </c>
    </row>
    <row r="144" spans="1:2" x14ac:dyDescent="0.25">
      <c r="A144" t="s">
        <v>560</v>
      </c>
      <c r="B144" t="s">
        <v>315</v>
      </c>
    </row>
    <row r="145" spans="1:3" x14ac:dyDescent="0.25">
      <c r="A145" t="s">
        <v>518</v>
      </c>
      <c r="B145" t="s">
        <v>315</v>
      </c>
    </row>
    <row r="146" spans="1:3" x14ac:dyDescent="0.25">
      <c r="A146" t="s">
        <v>720</v>
      </c>
      <c r="B146" t="s">
        <v>315</v>
      </c>
    </row>
    <row r="147" spans="1:3" x14ac:dyDescent="0.25">
      <c r="A147" t="s">
        <v>2037</v>
      </c>
      <c r="B147" t="s">
        <v>315</v>
      </c>
    </row>
    <row r="148" spans="1:3" x14ac:dyDescent="0.25">
      <c r="A148" t="s">
        <v>716</v>
      </c>
      <c r="B148" t="s">
        <v>315</v>
      </c>
    </row>
    <row r="149" spans="1:3" x14ac:dyDescent="0.25">
      <c r="A149" t="s">
        <v>365</v>
      </c>
      <c r="B149" t="s">
        <v>315</v>
      </c>
    </row>
    <row r="150" spans="1:3" x14ac:dyDescent="0.25">
      <c r="A150" t="s">
        <v>2038</v>
      </c>
      <c r="B150" t="s">
        <v>315</v>
      </c>
    </row>
    <row r="151" spans="1:3" x14ac:dyDescent="0.25">
      <c r="A151" t="s">
        <v>357</v>
      </c>
      <c r="B151" t="s">
        <v>315</v>
      </c>
    </row>
    <row r="152" spans="1:3" x14ac:dyDescent="0.25">
      <c r="A152" t="s">
        <v>705</v>
      </c>
      <c r="B152" t="s">
        <v>315</v>
      </c>
    </row>
    <row r="153" spans="1:3" x14ac:dyDescent="0.25">
      <c r="A153" t="s">
        <v>354</v>
      </c>
      <c r="B153" t="s">
        <v>315</v>
      </c>
    </row>
    <row r="154" spans="1:3" x14ac:dyDescent="0.25">
      <c r="A154" t="s">
        <v>2039</v>
      </c>
      <c r="B154" t="s">
        <v>315</v>
      </c>
    </row>
    <row r="155" spans="1:3" x14ac:dyDescent="0.25">
      <c r="A155" t="s">
        <v>505</v>
      </c>
      <c r="B155" t="s">
        <v>315</v>
      </c>
    </row>
    <row r="156" spans="1:3" x14ac:dyDescent="0.25">
      <c r="A156" t="s">
        <v>713</v>
      </c>
      <c r="B156" t="s">
        <v>315</v>
      </c>
    </row>
    <row r="158" spans="1:3" x14ac:dyDescent="0.25">
      <c r="A158" t="s">
        <v>2207</v>
      </c>
    </row>
    <row r="159" spans="1:3" x14ac:dyDescent="0.25">
      <c r="A159" t="s">
        <v>1932</v>
      </c>
    </row>
    <row r="160" spans="1:3" x14ac:dyDescent="0.25">
      <c r="A160" t="s">
        <v>2040</v>
      </c>
      <c r="B160" t="s">
        <v>344</v>
      </c>
      <c r="C160" t="s">
        <v>2208</v>
      </c>
    </row>
    <row r="161" spans="1:3" x14ac:dyDescent="0.25">
      <c r="A161" t="s">
        <v>2041</v>
      </c>
      <c r="B161" t="s">
        <v>344</v>
      </c>
      <c r="C161" t="s">
        <v>2208</v>
      </c>
    </row>
    <row r="162" spans="1:3" x14ac:dyDescent="0.25">
      <c r="A162" t="s">
        <v>416</v>
      </c>
      <c r="B162" t="s">
        <v>344</v>
      </c>
      <c r="C162" t="s">
        <v>2208</v>
      </c>
    </row>
    <row r="163" spans="1:3" x14ac:dyDescent="0.25">
      <c r="A163" t="s">
        <v>436</v>
      </c>
      <c r="B163" t="s">
        <v>344</v>
      </c>
      <c r="C163" t="s">
        <v>2208</v>
      </c>
    </row>
    <row r="164" spans="1:3" x14ac:dyDescent="0.25">
      <c r="A164" t="s">
        <v>460</v>
      </c>
      <c r="B164" t="s">
        <v>344</v>
      </c>
      <c r="C164" t="s">
        <v>2208</v>
      </c>
    </row>
    <row r="165" spans="1:3" x14ac:dyDescent="0.25">
      <c r="A165" t="s">
        <v>483</v>
      </c>
      <c r="B165" t="s">
        <v>344</v>
      </c>
      <c r="C165" t="s">
        <v>2208</v>
      </c>
    </row>
    <row r="166" spans="1:3" x14ac:dyDescent="0.25">
      <c r="A166" t="s">
        <v>505</v>
      </c>
      <c r="B166" t="s">
        <v>344</v>
      </c>
      <c r="C166" t="s">
        <v>2208</v>
      </c>
    </row>
    <row r="167" spans="1:3" x14ac:dyDescent="0.25">
      <c r="A167" t="s">
        <v>520</v>
      </c>
      <c r="B167" t="s">
        <v>344</v>
      </c>
      <c r="C167" t="s">
        <v>2208</v>
      </c>
    </row>
    <row r="168" spans="1:3" x14ac:dyDescent="0.25">
      <c r="A168" t="s">
        <v>537</v>
      </c>
      <c r="B168" t="s">
        <v>344</v>
      </c>
      <c r="C168" t="s">
        <v>2208</v>
      </c>
    </row>
    <row r="169" spans="1:3" x14ac:dyDescent="0.25">
      <c r="A169" t="s">
        <v>2042</v>
      </c>
      <c r="B169" t="s">
        <v>344</v>
      </c>
      <c r="C169" t="s">
        <v>2208</v>
      </c>
    </row>
    <row r="170" spans="1:3" x14ac:dyDescent="0.25">
      <c r="A170" t="s">
        <v>559</v>
      </c>
      <c r="B170" t="s">
        <v>344</v>
      </c>
      <c r="C170" t="s">
        <v>2208</v>
      </c>
    </row>
    <row r="171" spans="1:3" x14ac:dyDescent="0.25">
      <c r="A171" t="s">
        <v>560</v>
      </c>
      <c r="B171" t="s">
        <v>344</v>
      </c>
      <c r="C171" t="s">
        <v>2208</v>
      </c>
    </row>
    <row r="172" spans="1:3" x14ac:dyDescent="0.25">
      <c r="A172" t="s">
        <v>570</v>
      </c>
      <c r="B172" t="s">
        <v>344</v>
      </c>
      <c r="C172" t="s">
        <v>2208</v>
      </c>
    </row>
    <row r="173" spans="1:3" x14ac:dyDescent="0.25">
      <c r="A173" t="s">
        <v>594</v>
      </c>
      <c r="B173" t="s">
        <v>344</v>
      </c>
      <c r="C173" t="s">
        <v>2208</v>
      </c>
    </row>
    <row r="174" spans="1:3" x14ac:dyDescent="0.25">
      <c r="A174" t="s">
        <v>697</v>
      </c>
      <c r="B174" t="s">
        <v>344</v>
      </c>
      <c r="C174" t="s">
        <v>2208</v>
      </c>
    </row>
    <row r="175" spans="1:3" x14ac:dyDescent="0.25">
      <c r="A175" t="s">
        <v>703</v>
      </c>
      <c r="B175" t="s">
        <v>344</v>
      </c>
      <c r="C175" t="s">
        <v>2208</v>
      </c>
    </row>
    <row r="176" spans="1:3" x14ac:dyDescent="0.25">
      <c r="A176" t="s">
        <v>705</v>
      </c>
      <c r="B176" t="s">
        <v>344</v>
      </c>
      <c r="C176" t="s">
        <v>2208</v>
      </c>
    </row>
    <row r="177" spans="1:3" x14ac:dyDescent="0.25">
      <c r="A177" t="s">
        <v>707</v>
      </c>
      <c r="B177" t="s">
        <v>344</v>
      </c>
      <c r="C177" t="s">
        <v>2208</v>
      </c>
    </row>
    <row r="178" spans="1:3" x14ac:dyDescent="0.25">
      <c r="A178" t="s">
        <v>708</v>
      </c>
      <c r="B178" t="s">
        <v>344</v>
      </c>
      <c r="C178" t="s">
        <v>2208</v>
      </c>
    </row>
    <row r="179" spans="1:3" x14ac:dyDescent="0.25">
      <c r="A179" t="s">
        <v>713</v>
      </c>
      <c r="B179" t="s">
        <v>344</v>
      </c>
      <c r="C179" t="s">
        <v>2208</v>
      </c>
    </row>
    <row r="180" spans="1:3" x14ac:dyDescent="0.25">
      <c r="A180" t="s">
        <v>716</v>
      </c>
      <c r="B180" t="s">
        <v>344</v>
      </c>
      <c r="C180" t="s">
        <v>2208</v>
      </c>
    </row>
    <row r="181" spans="1:3" x14ac:dyDescent="0.25">
      <c r="A181" t="s">
        <v>718</v>
      </c>
      <c r="B181" t="s">
        <v>344</v>
      </c>
      <c r="C181" t="s">
        <v>2208</v>
      </c>
    </row>
    <row r="182" spans="1:3" x14ac:dyDescent="0.25">
      <c r="A182" t="s">
        <v>720</v>
      </c>
      <c r="B182" t="s">
        <v>344</v>
      </c>
      <c r="C182" t="s">
        <v>2208</v>
      </c>
    </row>
    <row r="183" spans="1:3" x14ac:dyDescent="0.25">
      <c r="A183" t="s">
        <v>724</v>
      </c>
      <c r="B183" t="s">
        <v>344</v>
      </c>
      <c r="C183" t="s">
        <v>2208</v>
      </c>
    </row>
    <row r="185" spans="1:3" x14ac:dyDescent="0.25">
      <c r="A185" t="s">
        <v>320</v>
      </c>
    </row>
    <row r="186" spans="1:3" x14ac:dyDescent="0.25">
      <c r="A186" t="s">
        <v>2043</v>
      </c>
    </row>
    <row r="187" spans="1:3" x14ac:dyDescent="0.25">
      <c r="A187" t="s">
        <v>318</v>
      </c>
      <c r="B187" t="s">
        <v>320</v>
      </c>
      <c r="C187" t="s">
        <v>382</v>
      </c>
    </row>
    <row r="188" spans="1:3" x14ac:dyDescent="0.25">
      <c r="A188" t="s">
        <v>322</v>
      </c>
      <c r="B188" t="s">
        <v>320</v>
      </c>
      <c r="C188" t="s">
        <v>382</v>
      </c>
    </row>
    <row r="189" spans="1:3" x14ac:dyDescent="0.25">
      <c r="A189" t="s">
        <v>324</v>
      </c>
      <c r="B189" t="s">
        <v>320</v>
      </c>
      <c r="C189" t="s">
        <v>382</v>
      </c>
    </row>
    <row r="190" spans="1:3" x14ac:dyDescent="0.25">
      <c r="A190" t="s">
        <v>326</v>
      </c>
      <c r="B190" t="s">
        <v>320</v>
      </c>
      <c r="C190" t="s">
        <v>382</v>
      </c>
    </row>
    <row r="191" spans="1:3" x14ac:dyDescent="0.25">
      <c r="A191" t="s">
        <v>338</v>
      </c>
      <c r="B191" t="s">
        <v>320</v>
      </c>
      <c r="C191" t="s">
        <v>382</v>
      </c>
    </row>
    <row r="192" spans="1:3" x14ac:dyDescent="0.25">
      <c r="A192" t="s">
        <v>359</v>
      </c>
      <c r="B192" t="s">
        <v>320</v>
      </c>
      <c r="C192" t="s">
        <v>382</v>
      </c>
    </row>
    <row r="193" spans="1:3" x14ac:dyDescent="0.25">
      <c r="A193" t="s">
        <v>365</v>
      </c>
      <c r="B193" t="s">
        <v>320</v>
      </c>
      <c r="C193" t="s">
        <v>382</v>
      </c>
    </row>
    <row r="194" spans="1:3" x14ac:dyDescent="0.25">
      <c r="A194" t="s">
        <v>2044</v>
      </c>
      <c r="B194" t="s">
        <v>320</v>
      </c>
      <c r="C194" t="s">
        <v>382</v>
      </c>
    </row>
    <row r="195" spans="1:3" x14ac:dyDescent="0.25">
      <c r="A195" t="s">
        <v>375</v>
      </c>
      <c r="B195" t="s">
        <v>320</v>
      </c>
      <c r="C195" t="s">
        <v>382</v>
      </c>
    </row>
    <row r="196" spans="1:3" x14ac:dyDescent="0.25">
      <c r="A196" t="s">
        <v>2045</v>
      </c>
      <c r="B196" t="s">
        <v>320</v>
      </c>
      <c r="C196" t="s">
        <v>382</v>
      </c>
    </row>
    <row r="197" spans="1:3" x14ac:dyDescent="0.25">
      <c r="A197" t="s">
        <v>397</v>
      </c>
      <c r="B197" t="s">
        <v>320</v>
      </c>
      <c r="C197" t="s">
        <v>382</v>
      </c>
    </row>
    <row r="198" spans="1:3" x14ac:dyDescent="0.25">
      <c r="A198" t="s">
        <v>411</v>
      </c>
      <c r="B198" t="s">
        <v>320</v>
      </c>
      <c r="C198" t="s">
        <v>382</v>
      </c>
    </row>
    <row r="199" spans="1:3" x14ac:dyDescent="0.25">
      <c r="A199" t="s">
        <v>2046</v>
      </c>
      <c r="B199" t="s">
        <v>320</v>
      </c>
      <c r="C199" t="s">
        <v>382</v>
      </c>
    </row>
    <row r="200" spans="1:3" x14ac:dyDescent="0.25">
      <c r="A200" t="s">
        <v>426</v>
      </c>
      <c r="B200" t="s">
        <v>320</v>
      </c>
      <c r="C200" t="s">
        <v>382</v>
      </c>
    </row>
    <row r="201" spans="1:3" x14ac:dyDescent="0.25">
      <c r="A201" t="s">
        <v>432</v>
      </c>
      <c r="B201" t="s">
        <v>320</v>
      </c>
      <c r="C201" t="s">
        <v>382</v>
      </c>
    </row>
    <row r="202" spans="1:3" x14ac:dyDescent="0.25">
      <c r="A202" t="s">
        <v>436</v>
      </c>
      <c r="B202" t="s">
        <v>320</v>
      </c>
      <c r="C202" t="s">
        <v>382</v>
      </c>
    </row>
    <row r="203" spans="1:3" x14ac:dyDescent="0.25">
      <c r="A203" t="s">
        <v>2047</v>
      </c>
      <c r="B203" t="s">
        <v>320</v>
      </c>
      <c r="C203" t="s">
        <v>382</v>
      </c>
    </row>
    <row r="204" spans="1:3" x14ac:dyDescent="0.25">
      <c r="A204" t="s">
        <v>2048</v>
      </c>
      <c r="B204" t="s">
        <v>320</v>
      </c>
      <c r="C204" t="s">
        <v>382</v>
      </c>
    </row>
    <row r="205" spans="1:3" x14ac:dyDescent="0.25">
      <c r="A205" t="s">
        <v>500</v>
      </c>
      <c r="B205" t="s">
        <v>320</v>
      </c>
      <c r="C205" t="s">
        <v>382</v>
      </c>
    </row>
    <row r="206" spans="1:3" x14ac:dyDescent="0.25">
      <c r="A206" t="s">
        <v>501</v>
      </c>
      <c r="B206" t="s">
        <v>320</v>
      </c>
      <c r="C206" t="s">
        <v>382</v>
      </c>
    </row>
    <row r="207" spans="1:3" x14ac:dyDescent="0.25">
      <c r="A207" t="s">
        <v>503</v>
      </c>
      <c r="B207" t="s">
        <v>320</v>
      </c>
      <c r="C207" t="s">
        <v>382</v>
      </c>
    </row>
    <row r="208" spans="1:3" x14ac:dyDescent="0.25">
      <c r="A208" t="s">
        <v>507</v>
      </c>
      <c r="B208" t="s">
        <v>320</v>
      </c>
      <c r="C208" t="s">
        <v>382</v>
      </c>
    </row>
    <row r="209" spans="1:3" x14ac:dyDescent="0.25">
      <c r="A209" t="s">
        <v>511</v>
      </c>
      <c r="B209" t="s">
        <v>320</v>
      </c>
      <c r="C209" t="s">
        <v>382</v>
      </c>
    </row>
    <row r="210" spans="1:3" x14ac:dyDescent="0.25">
      <c r="A210" t="s">
        <v>530</v>
      </c>
      <c r="B210" t="s">
        <v>320</v>
      </c>
      <c r="C210" t="s">
        <v>382</v>
      </c>
    </row>
    <row r="211" spans="1:3" x14ac:dyDescent="0.25">
      <c r="A211" t="s">
        <v>539</v>
      </c>
      <c r="B211" t="s">
        <v>320</v>
      </c>
      <c r="C211" t="s">
        <v>382</v>
      </c>
    </row>
    <row r="212" spans="1:3" x14ac:dyDescent="0.25">
      <c r="A212" t="s">
        <v>541</v>
      </c>
      <c r="B212" t="s">
        <v>320</v>
      </c>
      <c r="C212" t="s">
        <v>382</v>
      </c>
    </row>
    <row r="213" spans="1:3" x14ac:dyDescent="0.25">
      <c r="A213" t="s">
        <v>884</v>
      </c>
      <c r="B213" t="s">
        <v>320</v>
      </c>
      <c r="C213" t="s">
        <v>382</v>
      </c>
    </row>
    <row r="214" spans="1:3" x14ac:dyDescent="0.25">
      <c r="A214" t="s">
        <v>549</v>
      </c>
      <c r="B214" t="s">
        <v>320</v>
      </c>
      <c r="C214" t="s">
        <v>382</v>
      </c>
    </row>
    <row r="215" spans="1:3" x14ac:dyDescent="0.25">
      <c r="A215" t="s">
        <v>558</v>
      </c>
      <c r="B215" t="s">
        <v>320</v>
      </c>
      <c r="C215" t="s">
        <v>382</v>
      </c>
    </row>
    <row r="216" spans="1:3" x14ac:dyDescent="0.25">
      <c r="A216" t="s">
        <v>559</v>
      </c>
      <c r="B216" t="s">
        <v>320</v>
      </c>
      <c r="C216" t="s">
        <v>382</v>
      </c>
    </row>
    <row r="217" spans="1:3" x14ac:dyDescent="0.25">
      <c r="A217" t="s">
        <v>568</v>
      </c>
      <c r="B217" t="s">
        <v>320</v>
      </c>
      <c r="C217" t="s">
        <v>382</v>
      </c>
    </row>
    <row r="218" spans="1:3" x14ac:dyDescent="0.25">
      <c r="A218" t="s">
        <v>572</v>
      </c>
      <c r="B218" t="s">
        <v>320</v>
      </c>
      <c r="C218" t="s">
        <v>382</v>
      </c>
    </row>
    <row r="219" spans="1:3" x14ac:dyDescent="0.25">
      <c r="A219" t="s">
        <v>580</v>
      </c>
      <c r="B219" t="s">
        <v>320</v>
      </c>
      <c r="C219" t="s">
        <v>382</v>
      </c>
    </row>
    <row r="220" spans="1:3" x14ac:dyDescent="0.25">
      <c r="A220" t="s">
        <v>579</v>
      </c>
      <c r="B220" t="s">
        <v>320</v>
      </c>
      <c r="C220" t="s">
        <v>382</v>
      </c>
    </row>
    <row r="221" spans="1:3" x14ac:dyDescent="0.25">
      <c r="A221" t="s">
        <v>2049</v>
      </c>
      <c r="B221" t="s">
        <v>320</v>
      </c>
      <c r="C221" t="s">
        <v>382</v>
      </c>
    </row>
    <row r="222" spans="1:3" x14ac:dyDescent="0.25">
      <c r="A222" t="s">
        <v>598</v>
      </c>
      <c r="B222" t="s">
        <v>320</v>
      </c>
      <c r="C222" t="s">
        <v>382</v>
      </c>
    </row>
    <row r="223" spans="1:3" x14ac:dyDescent="0.25">
      <c r="A223" t="s">
        <v>2050</v>
      </c>
      <c r="B223" t="s">
        <v>320</v>
      </c>
      <c r="C223" t="s">
        <v>382</v>
      </c>
    </row>
    <row r="224" spans="1:3" x14ac:dyDescent="0.25">
      <c r="A224" t="s">
        <v>623</v>
      </c>
      <c r="B224" t="s">
        <v>320</v>
      </c>
      <c r="C224" t="s">
        <v>382</v>
      </c>
    </row>
    <row r="225" spans="1:3" x14ac:dyDescent="0.25">
      <c r="A225" t="s">
        <v>631</v>
      </c>
      <c r="B225" t="s">
        <v>320</v>
      </c>
      <c r="C225" t="s">
        <v>382</v>
      </c>
    </row>
    <row r="226" spans="1:3" x14ac:dyDescent="0.25">
      <c r="A226" t="s">
        <v>636</v>
      </c>
      <c r="B226" t="s">
        <v>320</v>
      </c>
      <c r="C226" t="s">
        <v>382</v>
      </c>
    </row>
    <row r="227" spans="1:3" x14ac:dyDescent="0.25">
      <c r="A227" t="s">
        <v>640</v>
      </c>
      <c r="B227" t="s">
        <v>320</v>
      </c>
      <c r="C227" t="s">
        <v>382</v>
      </c>
    </row>
    <row r="228" spans="1:3" x14ac:dyDescent="0.25">
      <c r="A228" t="s">
        <v>661</v>
      </c>
      <c r="B228" t="s">
        <v>320</v>
      </c>
      <c r="C228" t="s">
        <v>382</v>
      </c>
    </row>
    <row r="229" spans="1:3" x14ac:dyDescent="0.25">
      <c r="A229" t="s">
        <v>662</v>
      </c>
      <c r="B229" t="s">
        <v>320</v>
      </c>
      <c r="C229" t="s">
        <v>382</v>
      </c>
    </row>
    <row r="230" spans="1:3" x14ac:dyDescent="0.25">
      <c r="A230" t="s">
        <v>678</v>
      </c>
      <c r="B230" t="s">
        <v>320</v>
      </c>
      <c r="C230" t="s">
        <v>382</v>
      </c>
    </row>
    <row r="231" spans="1:3" x14ac:dyDescent="0.25">
      <c r="A231" t="s">
        <v>680</v>
      </c>
      <c r="B231" t="s">
        <v>320</v>
      </c>
      <c r="C231" t="s">
        <v>382</v>
      </c>
    </row>
    <row r="232" spans="1:3" x14ac:dyDescent="0.25">
      <c r="A232" t="s">
        <v>2051</v>
      </c>
      <c r="B232" t="s">
        <v>320</v>
      </c>
      <c r="C232" t="s">
        <v>382</v>
      </c>
    </row>
    <row r="233" spans="1:3" x14ac:dyDescent="0.25">
      <c r="A233" t="s">
        <v>685</v>
      </c>
      <c r="B233" t="s">
        <v>320</v>
      </c>
      <c r="C233" t="s">
        <v>382</v>
      </c>
    </row>
    <row r="234" spans="1:3" x14ac:dyDescent="0.25">
      <c r="A234" t="s">
        <v>693</v>
      </c>
      <c r="B234" t="s">
        <v>320</v>
      </c>
      <c r="C234" t="s">
        <v>382</v>
      </c>
    </row>
    <row r="235" spans="1:3" x14ac:dyDescent="0.25">
      <c r="A235" t="s">
        <v>2052</v>
      </c>
      <c r="B235" t="s">
        <v>320</v>
      </c>
      <c r="C235" t="s">
        <v>382</v>
      </c>
    </row>
    <row r="236" spans="1:3" x14ac:dyDescent="0.25">
      <c r="A236" t="s">
        <v>701</v>
      </c>
      <c r="B236" t="s">
        <v>320</v>
      </c>
      <c r="C236" t="s">
        <v>382</v>
      </c>
    </row>
    <row r="237" spans="1:3" x14ac:dyDescent="0.25">
      <c r="A237" t="s">
        <v>2053</v>
      </c>
      <c r="B237" t="s">
        <v>320</v>
      </c>
      <c r="C237" t="s">
        <v>382</v>
      </c>
    </row>
    <row r="238" spans="1:3" x14ac:dyDescent="0.25">
      <c r="A238" t="s">
        <v>731</v>
      </c>
      <c r="B238" t="s">
        <v>320</v>
      </c>
      <c r="C238" t="s">
        <v>382</v>
      </c>
    </row>
    <row r="241" spans="1:3" x14ac:dyDescent="0.25">
      <c r="A241" t="s">
        <v>2194</v>
      </c>
    </row>
    <row r="242" spans="1:3" x14ac:dyDescent="0.25">
      <c r="A242" t="s">
        <v>2054</v>
      </c>
    </row>
    <row r="243" spans="1:3" x14ac:dyDescent="0.25">
      <c r="A243" t="s">
        <v>328</v>
      </c>
      <c r="B243" t="s">
        <v>282</v>
      </c>
      <c r="C243" t="s">
        <v>284</v>
      </c>
    </row>
    <row r="244" spans="1:3" x14ac:dyDescent="0.25">
      <c r="A244" t="s">
        <v>301</v>
      </c>
      <c r="B244" t="s">
        <v>282</v>
      </c>
      <c r="C244" t="s">
        <v>284</v>
      </c>
    </row>
    <row r="245" spans="1:3" x14ac:dyDescent="0.25">
      <c r="A245" t="s">
        <v>2160</v>
      </c>
      <c r="B245" t="s">
        <v>282</v>
      </c>
      <c r="C245" t="s">
        <v>284</v>
      </c>
    </row>
    <row r="246" spans="1:3" x14ac:dyDescent="0.25">
      <c r="A246" t="s">
        <v>352</v>
      </c>
      <c r="B246" t="s">
        <v>282</v>
      </c>
      <c r="C246" t="s">
        <v>284</v>
      </c>
    </row>
    <row r="247" spans="1:3" x14ac:dyDescent="0.25">
      <c r="A247" t="s">
        <v>2055</v>
      </c>
      <c r="B247" t="s">
        <v>282</v>
      </c>
      <c r="C247" t="s">
        <v>284</v>
      </c>
    </row>
    <row r="248" spans="1:3" x14ac:dyDescent="0.25">
      <c r="A248" t="s">
        <v>363</v>
      </c>
      <c r="B248" t="s">
        <v>282</v>
      </c>
      <c r="C248" t="s">
        <v>284</v>
      </c>
    </row>
    <row r="249" spans="1:3" x14ac:dyDescent="0.25">
      <c r="A249" t="s">
        <v>395</v>
      </c>
      <c r="B249" t="s">
        <v>282</v>
      </c>
      <c r="C249" t="s">
        <v>284</v>
      </c>
    </row>
    <row r="250" spans="1:3" x14ac:dyDescent="0.25">
      <c r="A250" t="s">
        <v>415</v>
      </c>
      <c r="B250" t="s">
        <v>282</v>
      </c>
      <c r="C250" t="s">
        <v>284</v>
      </c>
    </row>
    <row r="251" spans="1:3" x14ac:dyDescent="0.25">
      <c r="A251" t="s">
        <v>422</v>
      </c>
      <c r="B251" t="s">
        <v>282</v>
      </c>
      <c r="C251" t="s">
        <v>284</v>
      </c>
    </row>
    <row r="252" spans="1:3" x14ac:dyDescent="0.25">
      <c r="A252" t="s">
        <v>428</v>
      </c>
      <c r="B252" t="s">
        <v>282</v>
      </c>
      <c r="C252" t="s">
        <v>284</v>
      </c>
    </row>
    <row r="253" spans="1:3" x14ac:dyDescent="0.25">
      <c r="A253" t="s">
        <v>430</v>
      </c>
      <c r="B253" t="s">
        <v>282</v>
      </c>
      <c r="C253" t="s">
        <v>284</v>
      </c>
    </row>
    <row r="254" spans="1:3" x14ac:dyDescent="0.25">
      <c r="A254" t="s">
        <v>442</v>
      </c>
      <c r="B254" t="s">
        <v>282</v>
      </c>
      <c r="C254" t="s">
        <v>284</v>
      </c>
    </row>
    <row r="255" spans="1:3" x14ac:dyDescent="0.25">
      <c r="A255" t="s">
        <v>446</v>
      </c>
      <c r="B255" t="s">
        <v>282</v>
      </c>
      <c r="C255" t="s">
        <v>284</v>
      </c>
    </row>
    <row r="256" spans="1:3" x14ac:dyDescent="0.25">
      <c r="A256" t="s">
        <v>476</v>
      </c>
      <c r="B256" t="s">
        <v>282</v>
      </c>
      <c r="C256" t="s">
        <v>284</v>
      </c>
    </row>
    <row r="257" spans="1:3" x14ac:dyDescent="0.25">
      <c r="A257" t="s">
        <v>448</v>
      </c>
      <c r="B257" t="s">
        <v>282</v>
      </c>
      <c r="C257" t="s">
        <v>284</v>
      </c>
    </row>
    <row r="258" spans="1:3" x14ac:dyDescent="0.25">
      <c r="A258" t="s">
        <v>450</v>
      </c>
      <c r="B258" t="s">
        <v>282</v>
      </c>
      <c r="C258" t="s">
        <v>284</v>
      </c>
    </row>
    <row r="259" spans="1:3" x14ac:dyDescent="0.25">
      <c r="A259" t="s">
        <v>454</v>
      </c>
      <c r="B259" t="s">
        <v>282</v>
      </c>
      <c r="C259" t="s">
        <v>284</v>
      </c>
    </row>
    <row r="260" spans="1:3" x14ac:dyDescent="0.25">
      <c r="A260" t="s">
        <v>466</v>
      </c>
      <c r="B260" t="s">
        <v>282</v>
      </c>
      <c r="C260" t="s">
        <v>284</v>
      </c>
    </row>
    <row r="261" spans="1:3" x14ac:dyDescent="0.25">
      <c r="A261" t="s">
        <v>479</v>
      </c>
      <c r="B261" t="s">
        <v>282</v>
      </c>
      <c r="C261" t="s">
        <v>284</v>
      </c>
    </row>
    <row r="262" spans="1:3" x14ac:dyDescent="0.25">
      <c r="A262" t="s">
        <v>487</v>
      </c>
      <c r="B262" t="s">
        <v>282</v>
      </c>
      <c r="C262" t="s">
        <v>284</v>
      </c>
    </row>
    <row r="263" spans="1:3" x14ac:dyDescent="0.25">
      <c r="A263" t="s">
        <v>490</v>
      </c>
      <c r="B263" t="s">
        <v>282</v>
      </c>
      <c r="C263" t="s">
        <v>284</v>
      </c>
    </row>
    <row r="264" spans="1:3" x14ac:dyDescent="0.25">
      <c r="A264" t="s">
        <v>495</v>
      </c>
      <c r="B264" t="s">
        <v>282</v>
      </c>
      <c r="C264" t="s">
        <v>284</v>
      </c>
    </row>
    <row r="265" spans="1:3" x14ac:dyDescent="0.25">
      <c r="A265" t="s">
        <v>496</v>
      </c>
      <c r="B265" t="s">
        <v>282</v>
      </c>
      <c r="C265" t="s">
        <v>284</v>
      </c>
    </row>
    <row r="266" spans="1:3" x14ac:dyDescent="0.25">
      <c r="A266" t="s">
        <v>509</v>
      </c>
      <c r="B266" t="s">
        <v>282</v>
      </c>
      <c r="C266" t="s">
        <v>284</v>
      </c>
    </row>
    <row r="267" spans="1:3" x14ac:dyDescent="0.25">
      <c r="A267" t="s">
        <v>513</v>
      </c>
      <c r="B267" t="s">
        <v>282</v>
      </c>
      <c r="C267" t="s">
        <v>284</v>
      </c>
    </row>
    <row r="268" spans="1:3" x14ac:dyDescent="0.25">
      <c r="A268" t="s">
        <v>514</v>
      </c>
      <c r="B268" t="s">
        <v>282</v>
      </c>
      <c r="C268" t="s">
        <v>284</v>
      </c>
    </row>
    <row r="269" spans="1:3" x14ac:dyDescent="0.25">
      <c r="A269" t="s">
        <v>518</v>
      </c>
      <c r="B269" t="s">
        <v>282</v>
      </c>
      <c r="C269" t="s">
        <v>284</v>
      </c>
    </row>
    <row r="270" spans="1:3" x14ac:dyDescent="0.25">
      <c r="A270" t="s">
        <v>522</v>
      </c>
      <c r="B270" t="s">
        <v>282</v>
      </c>
      <c r="C270" t="s">
        <v>284</v>
      </c>
    </row>
    <row r="271" spans="1:3" x14ac:dyDescent="0.25">
      <c r="A271" t="s">
        <v>524</v>
      </c>
      <c r="B271" t="s">
        <v>282</v>
      </c>
      <c r="C271" t="s">
        <v>284</v>
      </c>
    </row>
    <row r="272" spans="1:3" x14ac:dyDescent="0.25">
      <c r="A272" t="s">
        <v>526</v>
      </c>
      <c r="B272" t="s">
        <v>282</v>
      </c>
      <c r="C272" t="s">
        <v>284</v>
      </c>
    </row>
    <row r="273" spans="1:3" x14ac:dyDescent="0.25">
      <c r="A273" t="s">
        <v>528</v>
      </c>
      <c r="B273" t="s">
        <v>282</v>
      </c>
      <c r="C273" t="s">
        <v>284</v>
      </c>
    </row>
    <row r="274" spans="1:3" x14ac:dyDescent="0.25">
      <c r="A274" t="s">
        <v>533</v>
      </c>
      <c r="B274" t="s">
        <v>282</v>
      </c>
      <c r="C274" t="s">
        <v>284</v>
      </c>
    </row>
    <row r="275" spans="1:3" x14ac:dyDescent="0.25">
      <c r="A275" t="s">
        <v>547</v>
      </c>
      <c r="B275" t="s">
        <v>282</v>
      </c>
      <c r="C275" t="s">
        <v>284</v>
      </c>
    </row>
    <row r="276" spans="1:3" x14ac:dyDescent="0.25">
      <c r="A276" t="s">
        <v>551</v>
      </c>
      <c r="B276" t="s">
        <v>282</v>
      </c>
      <c r="C276" t="s">
        <v>284</v>
      </c>
    </row>
    <row r="277" spans="1:3" x14ac:dyDescent="0.25">
      <c r="A277" t="s">
        <v>560</v>
      </c>
      <c r="B277" t="s">
        <v>282</v>
      </c>
      <c r="C277" t="s">
        <v>284</v>
      </c>
    </row>
    <row r="278" spans="1:3" x14ac:dyDescent="0.25">
      <c r="A278" t="s">
        <v>566</v>
      </c>
      <c r="B278" t="s">
        <v>282</v>
      </c>
      <c r="C278" t="s">
        <v>284</v>
      </c>
    </row>
    <row r="279" spans="1:3" x14ac:dyDescent="0.25">
      <c r="A279" t="s">
        <v>573</v>
      </c>
      <c r="B279" t="s">
        <v>282</v>
      </c>
      <c r="C279" t="s">
        <v>284</v>
      </c>
    </row>
    <row r="280" spans="1:3" x14ac:dyDescent="0.25">
      <c r="A280" t="s">
        <v>584</v>
      </c>
      <c r="B280" t="s">
        <v>282</v>
      </c>
      <c r="C280" t="s">
        <v>284</v>
      </c>
    </row>
    <row r="281" spans="1:3" x14ac:dyDescent="0.25">
      <c r="A281" t="s">
        <v>592</v>
      </c>
      <c r="B281" t="s">
        <v>282</v>
      </c>
      <c r="C281" t="s">
        <v>284</v>
      </c>
    </row>
    <row r="282" spans="1:3" x14ac:dyDescent="0.25">
      <c r="A282" t="s">
        <v>2056</v>
      </c>
      <c r="B282" t="s">
        <v>282</v>
      </c>
      <c r="C282" t="s">
        <v>284</v>
      </c>
    </row>
    <row r="283" spans="1:3" x14ac:dyDescent="0.25">
      <c r="A283" t="s">
        <v>605</v>
      </c>
      <c r="B283" t="s">
        <v>282</v>
      </c>
      <c r="C283" t="s">
        <v>284</v>
      </c>
    </row>
    <row r="284" spans="1:3" x14ac:dyDescent="0.25">
      <c r="A284" t="s">
        <v>609</v>
      </c>
      <c r="B284" t="s">
        <v>282</v>
      </c>
      <c r="C284" t="s">
        <v>284</v>
      </c>
    </row>
    <row r="285" spans="1:3" x14ac:dyDescent="0.25">
      <c r="A285" t="s">
        <v>284</v>
      </c>
      <c r="B285" t="s">
        <v>282</v>
      </c>
      <c r="C285" t="s">
        <v>284</v>
      </c>
    </row>
    <row r="286" spans="1:3" x14ac:dyDescent="0.25">
      <c r="A286" t="s">
        <v>619</v>
      </c>
      <c r="B286" t="s">
        <v>282</v>
      </c>
      <c r="C286" t="s">
        <v>284</v>
      </c>
    </row>
    <row r="287" spans="1:3" x14ac:dyDescent="0.25">
      <c r="A287" t="s">
        <v>2057</v>
      </c>
      <c r="B287" t="s">
        <v>282</v>
      </c>
      <c r="C287" t="s">
        <v>284</v>
      </c>
    </row>
    <row r="288" spans="1:3" x14ac:dyDescent="0.25">
      <c r="A288" t="s">
        <v>638</v>
      </c>
      <c r="B288" t="s">
        <v>282</v>
      </c>
      <c r="C288" t="s">
        <v>284</v>
      </c>
    </row>
    <row r="289" spans="1:3" x14ac:dyDescent="0.25">
      <c r="A289" t="s">
        <v>642</v>
      </c>
      <c r="B289" t="s">
        <v>282</v>
      </c>
      <c r="C289" t="s">
        <v>284</v>
      </c>
    </row>
    <row r="290" spans="1:3" x14ac:dyDescent="0.25">
      <c r="A290" t="s">
        <v>643</v>
      </c>
      <c r="B290" t="s">
        <v>282</v>
      </c>
      <c r="C290" t="s">
        <v>284</v>
      </c>
    </row>
    <row r="291" spans="1:3" x14ac:dyDescent="0.25">
      <c r="A291" t="s">
        <v>689</v>
      </c>
      <c r="B291" t="s">
        <v>282</v>
      </c>
      <c r="C291" t="s">
        <v>284</v>
      </c>
    </row>
    <row r="292" spans="1:3" x14ac:dyDescent="0.25">
      <c r="A292" t="s">
        <v>699</v>
      </c>
      <c r="B292" t="s">
        <v>282</v>
      </c>
      <c r="C292" t="s">
        <v>284</v>
      </c>
    </row>
    <row r="293" spans="1:3" x14ac:dyDescent="0.25">
      <c r="A293" t="s">
        <v>703</v>
      </c>
      <c r="B293" t="s">
        <v>282</v>
      </c>
      <c r="C293" t="s">
        <v>284</v>
      </c>
    </row>
    <row r="294" spans="1:3" x14ac:dyDescent="0.25">
      <c r="A294" t="s">
        <v>705</v>
      </c>
      <c r="B294" t="s">
        <v>282</v>
      </c>
      <c r="C294" t="s">
        <v>284</v>
      </c>
    </row>
    <row r="295" spans="1:3" x14ac:dyDescent="0.25">
      <c r="A295" t="s">
        <v>709</v>
      </c>
      <c r="B295" t="s">
        <v>282</v>
      </c>
      <c r="C295" t="s">
        <v>284</v>
      </c>
    </row>
    <row r="296" spans="1:3" x14ac:dyDescent="0.25">
      <c r="A296" t="s">
        <v>711</v>
      </c>
      <c r="B296" t="s">
        <v>282</v>
      </c>
      <c r="C296" t="s">
        <v>284</v>
      </c>
    </row>
    <row r="297" spans="1:3" x14ac:dyDescent="0.25">
      <c r="A297" t="s">
        <v>900</v>
      </c>
      <c r="B297" t="s">
        <v>282</v>
      </c>
      <c r="C297" t="s">
        <v>284</v>
      </c>
    </row>
    <row r="299" spans="1:3" x14ac:dyDescent="0.25">
      <c r="A299" t="s">
        <v>2058</v>
      </c>
    </row>
    <row r="300" spans="1:3" x14ac:dyDescent="0.25">
      <c r="A300" t="s">
        <v>2059</v>
      </c>
    </row>
    <row r="301" spans="1:3" ht="16.5" x14ac:dyDescent="0.25">
      <c r="A301" t="s">
        <v>2060</v>
      </c>
      <c r="B301" s="98" t="s">
        <v>2104</v>
      </c>
    </row>
    <row r="302" spans="1:3" ht="16.5" x14ac:dyDescent="0.25">
      <c r="A302" t="s">
        <v>2031</v>
      </c>
      <c r="B302" s="98" t="s">
        <v>2104</v>
      </c>
    </row>
    <row r="303" spans="1:3" ht="16.5" x14ac:dyDescent="0.25">
      <c r="A303" t="s">
        <v>380</v>
      </c>
      <c r="B303" s="98" t="s">
        <v>2104</v>
      </c>
    </row>
    <row r="304" spans="1:3" ht="16.5" x14ac:dyDescent="0.25">
      <c r="A304" t="s">
        <v>415</v>
      </c>
      <c r="B304" s="98" t="s">
        <v>2104</v>
      </c>
    </row>
    <row r="305" spans="1:2" ht="16.5" x14ac:dyDescent="0.25">
      <c r="A305" t="s">
        <v>434</v>
      </c>
      <c r="B305" s="98" t="s">
        <v>2104</v>
      </c>
    </row>
    <row r="306" spans="1:2" ht="16.5" x14ac:dyDescent="0.25">
      <c r="A306" t="s">
        <v>537</v>
      </c>
      <c r="B306" s="98" t="s">
        <v>2104</v>
      </c>
    </row>
    <row r="307" spans="1:2" ht="16.5" x14ac:dyDescent="0.25">
      <c r="A307" t="s">
        <v>539</v>
      </c>
      <c r="B307" s="98" t="s">
        <v>2104</v>
      </c>
    </row>
    <row r="308" spans="1:2" ht="16.5" x14ac:dyDescent="0.25">
      <c r="A308" t="s">
        <v>544</v>
      </c>
      <c r="B308" s="98" t="s">
        <v>2104</v>
      </c>
    </row>
    <row r="309" spans="1:2" ht="16.5" x14ac:dyDescent="0.25">
      <c r="A309" t="s">
        <v>562</v>
      </c>
      <c r="B309" s="98" t="s">
        <v>2104</v>
      </c>
    </row>
    <row r="310" spans="1:2" ht="16.5" x14ac:dyDescent="0.25">
      <c r="A310" t="s">
        <v>566</v>
      </c>
      <c r="B310" s="98" t="s">
        <v>2104</v>
      </c>
    </row>
    <row r="311" spans="1:2" ht="16.5" x14ac:dyDescent="0.25">
      <c r="A311" t="s">
        <v>2061</v>
      </c>
      <c r="B311" s="98" t="s">
        <v>2104</v>
      </c>
    </row>
    <row r="312" spans="1:2" ht="16.5" x14ac:dyDescent="0.25">
      <c r="A312" t="s">
        <v>568</v>
      </c>
      <c r="B312" s="98" t="s">
        <v>2104</v>
      </c>
    </row>
    <row r="313" spans="1:2" ht="16.5" x14ac:dyDescent="0.25">
      <c r="A313" t="s">
        <v>570</v>
      </c>
      <c r="B313" s="98" t="s">
        <v>2104</v>
      </c>
    </row>
    <row r="314" spans="1:2" ht="16.5" x14ac:dyDescent="0.25">
      <c r="A314" t="s">
        <v>572</v>
      </c>
      <c r="B314" s="98" t="s">
        <v>2104</v>
      </c>
    </row>
    <row r="315" spans="1:2" ht="16.5" x14ac:dyDescent="0.25">
      <c r="A315" t="s">
        <v>609</v>
      </c>
      <c r="B315" s="98" t="s">
        <v>2104</v>
      </c>
    </row>
    <row r="316" spans="1:2" ht="16.5" x14ac:dyDescent="0.25">
      <c r="A316" t="s">
        <v>653</v>
      </c>
      <c r="B316" s="98" t="s">
        <v>2104</v>
      </c>
    </row>
    <row r="317" spans="1:2" ht="16.5" x14ac:dyDescent="0.25">
      <c r="A317" t="s">
        <v>670</v>
      </c>
      <c r="B317" s="98" t="s">
        <v>2104</v>
      </c>
    </row>
    <row r="318" spans="1:2" ht="16.5" x14ac:dyDescent="0.25">
      <c r="A318" t="s">
        <v>682</v>
      </c>
      <c r="B318" s="98" t="s">
        <v>2104</v>
      </c>
    </row>
    <row r="319" spans="1:2" ht="16.5" x14ac:dyDescent="0.25">
      <c r="A319" t="s">
        <v>684</v>
      </c>
      <c r="B319" s="98" t="s">
        <v>2104</v>
      </c>
    </row>
    <row r="320" spans="1:2" ht="16.5" x14ac:dyDescent="0.25">
      <c r="A320" t="s">
        <v>685</v>
      </c>
      <c r="B320" s="98" t="s">
        <v>2104</v>
      </c>
    </row>
    <row r="321" spans="1:2" ht="16.5" x14ac:dyDescent="0.25">
      <c r="A321" t="s">
        <v>699</v>
      </c>
      <c r="B321" s="98" t="s">
        <v>2104</v>
      </c>
    </row>
    <row r="322" spans="1:2" ht="16.5" x14ac:dyDescent="0.25">
      <c r="A322" t="s">
        <v>705</v>
      </c>
      <c r="B322" s="98" t="s">
        <v>2104</v>
      </c>
    </row>
    <row r="323" spans="1:2" ht="16.5" x14ac:dyDescent="0.25">
      <c r="A323" t="s">
        <v>718</v>
      </c>
      <c r="B323" s="98" t="s">
        <v>2104</v>
      </c>
    </row>
    <row r="325" spans="1:2" x14ac:dyDescent="0.25">
      <c r="A325" t="s">
        <v>2062</v>
      </c>
    </row>
    <row r="326" spans="1:2" x14ac:dyDescent="0.25">
      <c r="A326" t="s">
        <v>2063</v>
      </c>
    </row>
    <row r="327" spans="1:2" x14ac:dyDescent="0.25">
      <c r="A327" t="s">
        <v>2040</v>
      </c>
      <c r="B327" t="s">
        <v>288</v>
      </c>
    </row>
    <row r="328" spans="1:2" x14ac:dyDescent="0.25">
      <c r="A328" t="s">
        <v>352</v>
      </c>
      <c r="B328" t="s">
        <v>288</v>
      </c>
    </row>
    <row r="329" spans="1:2" x14ac:dyDescent="0.25">
      <c r="A329" t="s">
        <v>619</v>
      </c>
      <c r="B329" t="s">
        <v>288</v>
      </c>
    </row>
    <row r="330" spans="1:2" x14ac:dyDescent="0.25">
      <c r="A330" t="s">
        <v>660</v>
      </c>
      <c r="B330" t="s">
        <v>288</v>
      </c>
    </row>
    <row r="331" spans="1:2" x14ac:dyDescent="0.25">
      <c r="A331" t="s">
        <v>707</v>
      </c>
      <c r="B331" t="s">
        <v>288</v>
      </c>
    </row>
    <row r="332" spans="1:2" x14ac:dyDescent="0.25">
      <c r="A332" t="s">
        <v>708</v>
      </c>
      <c r="B332" t="s">
        <v>288</v>
      </c>
    </row>
    <row r="333" spans="1:2" x14ac:dyDescent="0.25">
      <c r="A333" t="s">
        <v>724</v>
      </c>
      <c r="B333" t="s">
        <v>288</v>
      </c>
    </row>
    <row r="335" spans="1:2" x14ac:dyDescent="0.25">
      <c r="A335" t="s">
        <v>292</v>
      </c>
    </row>
    <row r="336" spans="1:2" x14ac:dyDescent="0.25">
      <c r="A336" t="s">
        <v>2064</v>
      </c>
    </row>
    <row r="337" spans="1:2" x14ac:dyDescent="0.25">
      <c r="A337" t="s">
        <v>328</v>
      </c>
      <c r="B337" t="s">
        <v>292</v>
      </c>
    </row>
    <row r="338" spans="1:2" x14ac:dyDescent="0.25">
      <c r="A338" t="s">
        <v>330</v>
      </c>
      <c r="B338" t="s">
        <v>292</v>
      </c>
    </row>
    <row r="339" spans="1:2" x14ac:dyDescent="0.25">
      <c r="A339" t="s">
        <v>334</v>
      </c>
      <c r="B339" t="s">
        <v>292</v>
      </c>
    </row>
    <row r="340" spans="1:2" x14ac:dyDescent="0.25">
      <c r="A340" t="s">
        <v>2065</v>
      </c>
      <c r="B340" t="s">
        <v>292</v>
      </c>
    </row>
    <row r="341" spans="1:2" x14ac:dyDescent="0.25">
      <c r="A341" t="s">
        <v>357</v>
      </c>
      <c r="B341" t="s">
        <v>292</v>
      </c>
    </row>
    <row r="342" spans="1:2" x14ac:dyDescent="0.25">
      <c r="A342" t="s">
        <v>380</v>
      </c>
      <c r="B342" t="s">
        <v>292</v>
      </c>
    </row>
    <row r="343" spans="1:2" x14ac:dyDescent="0.25">
      <c r="A343" t="s">
        <v>391</v>
      </c>
      <c r="B343" t="s">
        <v>292</v>
      </c>
    </row>
    <row r="344" spans="1:2" x14ac:dyDescent="0.25">
      <c r="A344" t="s">
        <v>416</v>
      </c>
      <c r="B344" t="s">
        <v>292</v>
      </c>
    </row>
    <row r="345" spans="1:2" x14ac:dyDescent="0.25">
      <c r="A345" t="s">
        <v>426</v>
      </c>
      <c r="B345" t="s">
        <v>292</v>
      </c>
    </row>
    <row r="346" spans="1:2" x14ac:dyDescent="0.25">
      <c r="A346" t="s">
        <v>436</v>
      </c>
      <c r="B346" t="s">
        <v>292</v>
      </c>
    </row>
    <row r="347" spans="1:2" x14ac:dyDescent="0.25">
      <c r="A347" t="s">
        <v>446</v>
      </c>
      <c r="B347" t="s">
        <v>292</v>
      </c>
    </row>
    <row r="348" spans="1:2" x14ac:dyDescent="0.25">
      <c r="A348" t="s">
        <v>448</v>
      </c>
      <c r="B348" t="s">
        <v>292</v>
      </c>
    </row>
    <row r="349" spans="1:2" x14ac:dyDescent="0.25">
      <c r="A349" t="s">
        <v>464</v>
      </c>
      <c r="B349" t="s">
        <v>292</v>
      </c>
    </row>
    <row r="350" spans="1:2" x14ac:dyDescent="0.25">
      <c r="A350" t="s">
        <v>479</v>
      </c>
      <c r="B350" t="s">
        <v>292</v>
      </c>
    </row>
    <row r="351" spans="1:2" x14ac:dyDescent="0.25">
      <c r="A351" t="s">
        <v>483</v>
      </c>
      <c r="B351" t="s">
        <v>292</v>
      </c>
    </row>
    <row r="352" spans="1:2" x14ac:dyDescent="0.25">
      <c r="A352" t="s">
        <v>490</v>
      </c>
      <c r="B352" t="s">
        <v>292</v>
      </c>
    </row>
    <row r="353" spans="1:2" x14ac:dyDescent="0.25">
      <c r="A353" t="s">
        <v>498</v>
      </c>
      <c r="B353" t="s">
        <v>292</v>
      </c>
    </row>
    <row r="354" spans="1:2" x14ac:dyDescent="0.25">
      <c r="A354" t="s">
        <v>505</v>
      </c>
      <c r="B354" t="s">
        <v>292</v>
      </c>
    </row>
    <row r="355" spans="1:2" x14ac:dyDescent="0.25">
      <c r="A355" t="s">
        <v>558</v>
      </c>
      <c r="B355" t="s">
        <v>292</v>
      </c>
    </row>
    <row r="356" spans="1:2" x14ac:dyDescent="0.25">
      <c r="A356" t="s">
        <v>559</v>
      </c>
      <c r="B356" t="s">
        <v>292</v>
      </c>
    </row>
    <row r="357" spans="1:2" x14ac:dyDescent="0.25">
      <c r="A357" t="s">
        <v>573</v>
      </c>
      <c r="B357" t="s">
        <v>292</v>
      </c>
    </row>
    <row r="358" spans="1:2" x14ac:dyDescent="0.25">
      <c r="A358" t="s">
        <v>603</v>
      </c>
      <c r="B358" t="s">
        <v>292</v>
      </c>
    </row>
    <row r="359" spans="1:2" x14ac:dyDescent="0.25">
      <c r="A359" t="s">
        <v>605</v>
      </c>
      <c r="B359" t="s">
        <v>292</v>
      </c>
    </row>
    <row r="360" spans="1:2" x14ac:dyDescent="0.25">
      <c r="A360" t="s">
        <v>631</v>
      </c>
      <c r="B360" t="s">
        <v>292</v>
      </c>
    </row>
    <row r="361" spans="1:2" x14ac:dyDescent="0.25">
      <c r="A361" t="s">
        <v>672</v>
      </c>
      <c r="B361" t="s">
        <v>292</v>
      </c>
    </row>
    <row r="362" spans="1:2" x14ac:dyDescent="0.25">
      <c r="A362" t="s">
        <v>2066</v>
      </c>
      <c r="B362" t="s">
        <v>292</v>
      </c>
    </row>
    <row r="363" spans="1:2" x14ac:dyDescent="0.25">
      <c r="A363" t="s">
        <v>709</v>
      </c>
      <c r="B363" t="s">
        <v>292</v>
      </c>
    </row>
    <row r="364" spans="1:2" x14ac:dyDescent="0.25">
      <c r="A364" t="s">
        <v>727</v>
      </c>
      <c r="B364" t="s">
        <v>292</v>
      </c>
    </row>
    <row r="365" spans="1:2" x14ac:dyDescent="0.25">
      <c r="A365" t="s">
        <v>729</v>
      </c>
      <c r="B365" t="s">
        <v>292</v>
      </c>
    </row>
    <row r="366" spans="1:2" x14ac:dyDescent="0.25">
      <c r="A366" t="s">
        <v>731</v>
      </c>
      <c r="B366" t="s">
        <v>292</v>
      </c>
    </row>
    <row r="370" spans="1:3" x14ac:dyDescent="0.25">
      <c r="A370" t="s">
        <v>2067</v>
      </c>
    </row>
    <row r="371" spans="1:3" x14ac:dyDescent="0.25">
      <c r="A371" t="s">
        <v>2068</v>
      </c>
    </row>
    <row r="372" spans="1:3" x14ac:dyDescent="0.25">
      <c r="A372" t="s">
        <v>352</v>
      </c>
      <c r="B372" t="s">
        <v>351</v>
      </c>
      <c r="C372" t="s">
        <v>2105</v>
      </c>
    </row>
    <row r="373" spans="1:3" x14ac:dyDescent="0.25">
      <c r="A373" t="s">
        <v>373</v>
      </c>
      <c r="B373" t="s">
        <v>351</v>
      </c>
      <c r="C373" t="s">
        <v>2105</v>
      </c>
    </row>
    <row r="374" spans="1:3" x14ac:dyDescent="0.25">
      <c r="A374" t="s">
        <v>409</v>
      </c>
      <c r="B374" t="s">
        <v>351</v>
      </c>
      <c r="C374" t="s">
        <v>2105</v>
      </c>
    </row>
    <row r="375" spans="1:3" x14ac:dyDescent="0.25">
      <c r="A375" t="s">
        <v>416</v>
      </c>
      <c r="B375" t="s">
        <v>351</v>
      </c>
      <c r="C375" t="s">
        <v>2105</v>
      </c>
    </row>
    <row r="376" spans="1:3" x14ac:dyDescent="0.25">
      <c r="A376" t="s">
        <v>430</v>
      </c>
      <c r="B376" t="s">
        <v>351</v>
      </c>
      <c r="C376" t="s">
        <v>2105</v>
      </c>
    </row>
    <row r="377" spans="1:3" x14ac:dyDescent="0.25">
      <c r="A377" t="s">
        <v>488</v>
      </c>
      <c r="B377" t="s">
        <v>351</v>
      </c>
      <c r="C377" t="s">
        <v>2105</v>
      </c>
    </row>
    <row r="378" spans="1:3" x14ac:dyDescent="0.25">
      <c r="A378" t="s">
        <v>495</v>
      </c>
      <c r="B378" t="s">
        <v>351</v>
      </c>
      <c r="C378" t="s">
        <v>2105</v>
      </c>
    </row>
    <row r="379" spans="1:3" x14ac:dyDescent="0.25">
      <c r="A379" t="s">
        <v>533</v>
      </c>
      <c r="B379" t="s">
        <v>351</v>
      </c>
      <c r="C379" t="s">
        <v>2105</v>
      </c>
    </row>
    <row r="380" spans="1:3" x14ac:dyDescent="0.25">
      <c r="A380" t="s">
        <v>578</v>
      </c>
      <c r="B380" t="s">
        <v>351</v>
      </c>
      <c r="C380" t="s">
        <v>2105</v>
      </c>
    </row>
    <row r="381" spans="1:3" x14ac:dyDescent="0.25">
      <c r="A381" t="s">
        <v>617</v>
      </c>
      <c r="B381" t="s">
        <v>351</v>
      </c>
      <c r="C381" t="s">
        <v>2105</v>
      </c>
    </row>
    <row r="382" spans="1:3" x14ac:dyDescent="0.25">
      <c r="A382" t="s">
        <v>633</v>
      </c>
      <c r="B382" t="s">
        <v>351</v>
      </c>
      <c r="C382" t="s">
        <v>2105</v>
      </c>
    </row>
    <row r="383" spans="1:3" x14ac:dyDescent="0.25">
      <c r="A383" t="s">
        <v>660</v>
      </c>
      <c r="B383" t="s">
        <v>351</v>
      </c>
      <c r="C383" t="s">
        <v>2105</v>
      </c>
    </row>
    <row r="384" spans="1:3" x14ac:dyDescent="0.25">
      <c r="A384" t="s">
        <v>689</v>
      </c>
      <c r="B384" t="s">
        <v>351</v>
      </c>
      <c r="C384" t="s">
        <v>2105</v>
      </c>
    </row>
    <row r="386" spans="1:2" x14ac:dyDescent="0.25">
      <c r="A386" t="s">
        <v>2210</v>
      </c>
    </row>
    <row r="387" spans="1:2" x14ac:dyDescent="0.25">
      <c r="A387" t="s">
        <v>2063</v>
      </c>
    </row>
    <row r="388" spans="1:2" x14ac:dyDescent="0.25">
      <c r="A388" t="s">
        <v>415</v>
      </c>
      <c r="B388" t="s">
        <v>2210</v>
      </c>
    </row>
    <row r="389" spans="1:2" x14ac:dyDescent="0.25">
      <c r="A389" t="s">
        <v>452</v>
      </c>
      <c r="B389" t="s">
        <v>2210</v>
      </c>
    </row>
    <row r="390" spans="1:2" x14ac:dyDescent="0.25">
      <c r="A390" t="s">
        <v>454</v>
      </c>
      <c r="B390" t="s">
        <v>2210</v>
      </c>
    </row>
    <row r="391" spans="1:2" x14ac:dyDescent="0.25">
      <c r="A391" t="s">
        <v>468</v>
      </c>
      <c r="B391" t="s">
        <v>2210</v>
      </c>
    </row>
    <row r="392" spans="1:2" x14ac:dyDescent="0.25">
      <c r="A392" t="s">
        <v>476</v>
      </c>
      <c r="B392" t="s">
        <v>2210</v>
      </c>
    </row>
    <row r="393" spans="1:2" x14ac:dyDescent="0.25">
      <c r="A393" t="s">
        <v>489</v>
      </c>
      <c r="B393" t="s">
        <v>2210</v>
      </c>
    </row>
    <row r="394" spans="1:2" x14ac:dyDescent="0.25">
      <c r="A394" t="s">
        <v>501</v>
      </c>
      <c r="B394" t="s">
        <v>2210</v>
      </c>
    </row>
    <row r="395" spans="1:2" x14ac:dyDescent="0.25">
      <c r="A395" t="s">
        <v>511</v>
      </c>
      <c r="B395" t="s">
        <v>2210</v>
      </c>
    </row>
    <row r="396" spans="1:2" x14ac:dyDescent="0.25">
      <c r="A396" t="s">
        <v>518</v>
      </c>
      <c r="B396" t="s">
        <v>2210</v>
      </c>
    </row>
    <row r="397" spans="1:2" x14ac:dyDescent="0.25">
      <c r="A397" t="s">
        <v>530</v>
      </c>
      <c r="B397" t="s">
        <v>2210</v>
      </c>
    </row>
    <row r="398" spans="1:2" x14ac:dyDescent="0.25">
      <c r="A398" t="s">
        <v>568</v>
      </c>
      <c r="B398" t="s">
        <v>2210</v>
      </c>
    </row>
    <row r="399" spans="1:2" x14ac:dyDescent="0.25">
      <c r="A399" t="s">
        <v>586</v>
      </c>
      <c r="B399" t="s">
        <v>2210</v>
      </c>
    </row>
    <row r="400" spans="1:2" x14ac:dyDescent="0.25">
      <c r="A400" t="s">
        <v>598</v>
      </c>
      <c r="B400" t="s">
        <v>2210</v>
      </c>
    </row>
    <row r="401" spans="1:2" x14ac:dyDescent="0.25">
      <c r="A401" t="s">
        <v>684</v>
      </c>
      <c r="B401" t="s">
        <v>2210</v>
      </c>
    </row>
    <row r="402" spans="1:2" x14ac:dyDescent="0.25">
      <c r="A402" t="s">
        <v>685</v>
      </c>
      <c r="B402" t="s">
        <v>2210</v>
      </c>
    </row>
    <row r="403" spans="1:2" x14ac:dyDescent="0.25">
      <c r="A403" t="s">
        <v>699</v>
      </c>
      <c r="B403" t="s">
        <v>2210</v>
      </c>
    </row>
    <row r="405" spans="1:2" x14ac:dyDescent="0.25">
      <c r="A405" t="s">
        <v>2069</v>
      </c>
    </row>
    <row r="406" spans="1:2" x14ac:dyDescent="0.25">
      <c r="A406" t="s">
        <v>2063</v>
      </c>
    </row>
    <row r="407" spans="1:2" x14ac:dyDescent="0.25">
      <c r="A407" t="s">
        <v>375</v>
      </c>
      <c r="B407" t="s">
        <v>313</v>
      </c>
    </row>
    <row r="408" spans="1:2" x14ac:dyDescent="0.25">
      <c r="A408" t="s">
        <v>863</v>
      </c>
      <c r="B408" t="s">
        <v>313</v>
      </c>
    </row>
    <row r="409" spans="1:2" x14ac:dyDescent="0.25">
      <c r="A409" t="s">
        <v>424</v>
      </c>
      <c r="B409" t="s">
        <v>313</v>
      </c>
    </row>
    <row r="410" spans="1:2" x14ac:dyDescent="0.25">
      <c r="A410" t="s">
        <v>448</v>
      </c>
      <c r="B410" t="s">
        <v>313</v>
      </c>
    </row>
    <row r="411" spans="1:2" x14ac:dyDescent="0.25">
      <c r="A411" t="s">
        <v>450</v>
      </c>
      <c r="B411" t="s">
        <v>313</v>
      </c>
    </row>
    <row r="412" spans="1:2" x14ac:dyDescent="0.25">
      <c r="A412" t="s">
        <v>456</v>
      </c>
      <c r="B412" t="s">
        <v>313</v>
      </c>
    </row>
    <row r="413" spans="1:2" x14ac:dyDescent="0.25">
      <c r="A413" t="s">
        <v>466</v>
      </c>
      <c r="B413" t="s">
        <v>313</v>
      </c>
    </row>
    <row r="414" spans="1:2" x14ac:dyDescent="0.25">
      <c r="A414" t="s">
        <v>472</v>
      </c>
      <c r="B414" t="s">
        <v>313</v>
      </c>
    </row>
    <row r="415" spans="1:2" x14ac:dyDescent="0.25">
      <c r="A415" t="s">
        <v>477</v>
      </c>
      <c r="B415" t="s">
        <v>313</v>
      </c>
    </row>
    <row r="416" spans="1:2" x14ac:dyDescent="0.25">
      <c r="A416" t="s">
        <v>479</v>
      </c>
      <c r="B416" t="s">
        <v>313</v>
      </c>
    </row>
    <row r="417" spans="1:2" x14ac:dyDescent="0.25">
      <c r="A417" t="s">
        <v>483</v>
      </c>
      <c r="B417" t="s">
        <v>313</v>
      </c>
    </row>
    <row r="418" spans="1:2" x14ac:dyDescent="0.25">
      <c r="A418" t="s">
        <v>490</v>
      </c>
      <c r="B418" t="s">
        <v>313</v>
      </c>
    </row>
    <row r="419" spans="1:2" x14ac:dyDescent="0.25">
      <c r="A419" t="s">
        <v>495</v>
      </c>
      <c r="B419" t="s">
        <v>313</v>
      </c>
    </row>
    <row r="420" spans="1:2" x14ac:dyDescent="0.25">
      <c r="A420" t="s">
        <v>496</v>
      </c>
      <c r="B420" t="s">
        <v>313</v>
      </c>
    </row>
    <row r="421" spans="1:2" x14ac:dyDescent="0.25">
      <c r="A421" t="s">
        <v>514</v>
      </c>
      <c r="B421" t="s">
        <v>313</v>
      </c>
    </row>
    <row r="422" spans="1:2" x14ac:dyDescent="0.25">
      <c r="A422" t="s">
        <v>526</v>
      </c>
      <c r="B422" t="s">
        <v>313</v>
      </c>
    </row>
    <row r="423" spans="1:2" x14ac:dyDescent="0.25">
      <c r="A423" t="s">
        <v>547</v>
      </c>
      <c r="B423" t="s">
        <v>313</v>
      </c>
    </row>
    <row r="424" spans="1:2" x14ac:dyDescent="0.25">
      <c r="A424" t="s">
        <v>566</v>
      </c>
      <c r="B424" t="s">
        <v>313</v>
      </c>
    </row>
    <row r="425" spans="1:2" x14ac:dyDescent="0.25">
      <c r="A425" t="s">
        <v>2056</v>
      </c>
      <c r="B425" t="s">
        <v>313</v>
      </c>
    </row>
    <row r="426" spans="1:2" x14ac:dyDescent="0.25">
      <c r="A426" t="s">
        <v>284</v>
      </c>
      <c r="B426" t="s">
        <v>313</v>
      </c>
    </row>
    <row r="427" spans="1:2" x14ac:dyDescent="0.25">
      <c r="A427" t="s">
        <v>2057</v>
      </c>
      <c r="B427" t="s">
        <v>313</v>
      </c>
    </row>
    <row r="428" spans="1:2" x14ac:dyDescent="0.25">
      <c r="A428" t="s">
        <v>636</v>
      </c>
      <c r="B428" t="s">
        <v>313</v>
      </c>
    </row>
    <row r="429" spans="1:2" x14ac:dyDescent="0.25">
      <c r="A429" t="s">
        <v>642</v>
      </c>
      <c r="B429" t="s">
        <v>313</v>
      </c>
    </row>
    <row r="430" spans="1:2" x14ac:dyDescent="0.25">
      <c r="A430" t="s">
        <v>703</v>
      </c>
      <c r="B430" t="s">
        <v>313</v>
      </c>
    </row>
    <row r="431" spans="1:2" x14ac:dyDescent="0.25">
      <c r="A431" t="s">
        <v>709</v>
      </c>
      <c r="B431" t="s">
        <v>313</v>
      </c>
    </row>
    <row r="433" spans="1:2" x14ac:dyDescent="0.25">
      <c r="A433" t="s">
        <v>2070</v>
      </c>
    </row>
    <row r="434" spans="1:2" x14ac:dyDescent="0.25">
      <c r="A434" t="s">
        <v>2071</v>
      </c>
    </row>
    <row r="435" spans="1:2" x14ac:dyDescent="0.25">
      <c r="A435" t="s">
        <v>373</v>
      </c>
      <c r="B435" t="s">
        <v>314</v>
      </c>
    </row>
    <row r="436" spans="1:2" x14ac:dyDescent="0.25">
      <c r="A436" t="s">
        <v>863</v>
      </c>
      <c r="B436" t="s">
        <v>314</v>
      </c>
    </row>
    <row r="437" spans="1:2" x14ac:dyDescent="0.25">
      <c r="A437" t="s">
        <v>416</v>
      </c>
      <c r="B437" t="s">
        <v>314</v>
      </c>
    </row>
    <row r="438" spans="1:2" x14ac:dyDescent="0.25">
      <c r="A438" t="s">
        <v>440</v>
      </c>
      <c r="B438" t="s">
        <v>314</v>
      </c>
    </row>
    <row r="439" spans="1:2" x14ac:dyDescent="0.25">
      <c r="A439" t="s">
        <v>477</v>
      </c>
      <c r="B439" t="s">
        <v>314</v>
      </c>
    </row>
    <row r="440" spans="1:2" x14ac:dyDescent="0.25">
      <c r="A440" t="s">
        <v>495</v>
      </c>
      <c r="B440" t="s">
        <v>314</v>
      </c>
    </row>
    <row r="441" spans="1:2" x14ac:dyDescent="0.25">
      <c r="A441" t="s">
        <v>496</v>
      </c>
      <c r="B441" t="s">
        <v>314</v>
      </c>
    </row>
    <row r="442" spans="1:2" x14ac:dyDescent="0.25">
      <c r="A442" t="s">
        <v>526</v>
      </c>
      <c r="B442" t="s">
        <v>314</v>
      </c>
    </row>
    <row r="443" spans="1:2" x14ac:dyDescent="0.25">
      <c r="A443" t="s">
        <v>528</v>
      </c>
      <c r="B443" t="s">
        <v>314</v>
      </c>
    </row>
    <row r="444" spans="1:2" x14ac:dyDescent="0.25">
      <c r="A444" t="s">
        <v>545</v>
      </c>
      <c r="B444" t="s">
        <v>314</v>
      </c>
    </row>
    <row r="445" spans="1:2" x14ac:dyDescent="0.25">
      <c r="A445" t="s">
        <v>560</v>
      </c>
      <c r="B445" t="s">
        <v>314</v>
      </c>
    </row>
    <row r="446" spans="1:2" x14ac:dyDescent="0.25">
      <c r="A446" t="s">
        <v>2057</v>
      </c>
      <c r="B446" t="s">
        <v>314</v>
      </c>
    </row>
    <row r="447" spans="1:2" x14ac:dyDescent="0.25">
      <c r="A447" t="s">
        <v>638</v>
      </c>
      <c r="B447" t="s">
        <v>314</v>
      </c>
    </row>
    <row r="448" spans="1:2" x14ac:dyDescent="0.25">
      <c r="A448" t="s">
        <v>682</v>
      </c>
      <c r="B448" t="s">
        <v>314</v>
      </c>
    </row>
    <row r="449" spans="1:2" x14ac:dyDescent="0.25">
      <c r="A449" t="s">
        <v>705</v>
      </c>
      <c r="B449" t="s">
        <v>314</v>
      </c>
    </row>
    <row r="450" spans="1:2" x14ac:dyDescent="0.25">
      <c r="A450" t="s">
        <v>729</v>
      </c>
      <c r="B450" t="s">
        <v>314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A1345-C5C0-497A-BB77-4B252F453CCE}">
  <sheetPr>
    <tabColor rgb="FFC00000"/>
  </sheetPr>
  <dimension ref="A1:AD204"/>
  <sheetViews>
    <sheetView tabSelected="1" zoomScale="175" zoomScaleNormal="175" workbookViewId="0">
      <pane xSplit="1" ySplit="2" topLeftCell="B3" activePane="bottomRight" state="frozen"/>
      <selection pane="topRight" activeCell="B1" sqref="B1"/>
      <selection pane="bottomLeft" activeCell="A3" sqref="A3"/>
      <selection pane="bottomRight" activeCell="E3" sqref="E3"/>
    </sheetView>
  </sheetViews>
  <sheetFormatPr defaultRowHeight="16.5" x14ac:dyDescent="0.25"/>
  <cols>
    <col min="1" max="1" width="37" bestFit="1" customWidth="1"/>
    <col min="2" max="2" width="17.42578125" bestFit="1" customWidth="1"/>
    <col min="3" max="21" width="13" customWidth="1"/>
    <col min="22" max="28" width="21.5703125" style="104" hidden="1" customWidth="1"/>
    <col min="29" max="30" width="11.42578125" style="104" hidden="1" customWidth="1"/>
  </cols>
  <sheetData>
    <row r="1" spans="1:30" x14ac:dyDescent="0.25">
      <c r="C1" t="s">
        <v>2104</v>
      </c>
      <c r="D1" t="s">
        <v>288</v>
      </c>
      <c r="E1" t="s">
        <v>292</v>
      </c>
      <c r="F1" t="str">
        <f>Table6[[#Headers],[Paz]]</f>
        <v>Paz</v>
      </c>
      <c r="G1" t="str">
        <f>Table6[[#Headers],[Fracción del pan]]</f>
        <v>Fracción del pan</v>
      </c>
      <c r="H1" t="str">
        <f>Table6[[#Headers],[Comunión]]</f>
        <v>Comunión</v>
      </c>
      <c r="I1" t="str">
        <f>Table6[[#Headers],[Final]]</f>
        <v>Final</v>
      </c>
      <c r="J1" t="str">
        <f>Table6[[#Headers],[Adviento]]</f>
        <v>Adviento</v>
      </c>
      <c r="K1" t="str">
        <f>Table6[[#Headers],[Navidad]]</f>
        <v>Navidad</v>
      </c>
      <c r="L1" t="str">
        <f>Table6[[#Headers],[Cuaresma]]</f>
        <v>Cuaresma</v>
      </c>
      <c r="M1" t="str">
        <f>Table6[[#Headers],[Pascua]]</f>
        <v>Pascua</v>
      </c>
      <c r="N1" t="str">
        <f>Table6[[#Headers],[Pentecostés]]</f>
        <v>Pentecostés</v>
      </c>
      <c r="O1" t="str">
        <f>Table6[[#Headers],[Aclamación]]</f>
        <v>Aclamación</v>
      </c>
      <c r="P1" t="str">
        <f>Table6[[#Headers],[Laudes]]</f>
        <v>Laudes</v>
      </c>
      <c r="Q1" t="str">
        <f>Table6[[#Headers],[Visperas]]</f>
        <v>Visperas</v>
      </c>
      <c r="R1" t="str">
        <f>Table6[[#Headers],[Penitencial]]</f>
        <v>Penitencial</v>
      </c>
      <c r="S1" t="str">
        <f>Table6[[#Headers],[Salmodia]]</f>
        <v>Salmodia</v>
      </c>
      <c r="T1" t="str">
        <f>Table6[[#Headers],[Nuevo Testamento]]</f>
        <v>Nuevo Testamento</v>
      </c>
      <c r="U1" t="str">
        <f>Table6[[#Headers],[Antiguo Testamento]]</f>
        <v>Antiguo Testamento</v>
      </c>
    </row>
    <row r="2" spans="1:30" x14ac:dyDescent="0.25">
      <c r="A2" t="s">
        <v>1109</v>
      </c>
      <c r="B2" t="s">
        <v>2153</v>
      </c>
      <c r="C2" t="s">
        <v>2104</v>
      </c>
      <c r="D2" t="s">
        <v>288</v>
      </c>
      <c r="E2" t="s">
        <v>292</v>
      </c>
      <c r="F2" t="s">
        <v>351</v>
      </c>
      <c r="G2" t="s">
        <v>2210</v>
      </c>
      <c r="H2" t="s">
        <v>313</v>
      </c>
      <c r="I2" t="s">
        <v>314</v>
      </c>
      <c r="J2" t="s">
        <v>344</v>
      </c>
      <c r="K2" t="s">
        <v>342</v>
      </c>
      <c r="L2" t="s">
        <v>320</v>
      </c>
      <c r="M2" t="s">
        <v>282</v>
      </c>
      <c r="N2" t="s">
        <v>284</v>
      </c>
      <c r="O2" t="s">
        <v>2154</v>
      </c>
      <c r="P2" t="s">
        <v>1097</v>
      </c>
      <c r="Q2" t="s">
        <v>2155</v>
      </c>
      <c r="R2" t="s">
        <v>382</v>
      </c>
      <c r="S2" t="s">
        <v>2156</v>
      </c>
      <c r="T2" t="s">
        <v>315</v>
      </c>
      <c r="U2" t="s">
        <v>321</v>
      </c>
      <c r="V2" s="104" t="s">
        <v>739</v>
      </c>
      <c r="W2" s="104" t="s">
        <v>743</v>
      </c>
      <c r="X2" s="104" t="s">
        <v>1838</v>
      </c>
      <c r="Y2" s="104" t="s">
        <v>2142</v>
      </c>
      <c r="Z2" s="104" t="s">
        <v>2143</v>
      </c>
      <c r="AA2" s="104" t="s">
        <v>2144</v>
      </c>
      <c r="AB2" s="104" t="s">
        <v>2145</v>
      </c>
      <c r="AC2" s="104" t="s">
        <v>2151</v>
      </c>
      <c r="AD2" s="104" t="s">
        <v>2152</v>
      </c>
    </row>
    <row r="3" spans="1:30" x14ac:dyDescent="0.25">
      <c r="A3" t="s">
        <v>301</v>
      </c>
      <c r="B3" t="s">
        <v>1840</v>
      </c>
      <c r="C3"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3"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3"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3"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3"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3"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3"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3"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3"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3"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3"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3"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3"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3"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3"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3"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3"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3" s="104" t="s">
        <v>282</v>
      </c>
      <c r="W3" s="104" t="s">
        <v>284</v>
      </c>
    </row>
    <row r="4" spans="1:30" x14ac:dyDescent="0.25">
      <c r="A4" t="s">
        <v>2160</v>
      </c>
      <c r="B4" t="s">
        <v>1840</v>
      </c>
      <c r="C4"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4"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4"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4"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4"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4"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4"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4"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4"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4"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4"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4"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4"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4"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4"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4"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4"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4" s="104" t="s">
        <v>282</v>
      </c>
      <c r="W4" s="104" t="s">
        <v>284</v>
      </c>
    </row>
    <row r="5" spans="1:30" x14ac:dyDescent="0.25">
      <c r="A5" t="s">
        <v>2036</v>
      </c>
      <c r="B5" t="s">
        <v>1840</v>
      </c>
      <c r="C5"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5"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5"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5"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5"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5"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5"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5"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5"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5"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5"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5"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5"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5"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5"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5"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5"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5"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5"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5" s="104" t="s">
        <v>315</v>
      </c>
    </row>
    <row r="6" spans="1:30" x14ac:dyDescent="0.25">
      <c r="A6" t="s">
        <v>318</v>
      </c>
      <c r="B6" t="s">
        <v>1840</v>
      </c>
      <c r="C6"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6"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6"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6"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6"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6"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6"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6"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6"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6"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6"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6"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6"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6"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6"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6"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6"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6"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6"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6" s="104" t="s">
        <v>320</v>
      </c>
      <c r="W6" s="104" t="s">
        <v>382</v>
      </c>
      <c r="X6" s="104" t="s">
        <v>321</v>
      </c>
    </row>
    <row r="7" spans="1:30" x14ac:dyDescent="0.25">
      <c r="A7" t="s">
        <v>1995</v>
      </c>
      <c r="B7" t="s">
        <v>1840</v>
      </c>
      <c r="C7"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7"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7"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7"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7"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7"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7"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7"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7"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7"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7"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7"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7"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7"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7"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7"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7"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7"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7"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7" s="104" t="s">
        <v>321</v>
      </c>
    </row>
    <row r="8" spans="1:30" x14ac:dyDescent="0.25">
      <c r="A8" t="s">
        <v>322</v>
      </c>
      <c r="B8" t="s">
        <v>1840</v>
      </c>
      <c r="C8"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8"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8"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8"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8"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8"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8"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8"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8"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8"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8"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8"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8"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8"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8"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8"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8"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8"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8"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8" s="104" t="s">
        <v>320</v>
      </c>
      <c r="W8" s="104" t="s">
        <v>382</v>
      </c>
    </row>
    <row r="9" spans="1:30" x14ac:dyDescent="0.25">
      <c r="A9" t="s">
        <v>324</v>
      </c>
      <c r="B9" t="s">
        <v>1840</v>
      </c>
      <c r="C9"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9"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9"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9"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9"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9"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9"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9"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9"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9"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9"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9"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9"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9"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9"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9"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9"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9"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9"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9" s="104" t="s">
        <v>320</v>
      </c>
      <c r="W9" s="104" t="s">
        <v>382</v>
      </c>
      <c r="X9" s="104" t="s">
        <v>321</v>
      </c>
    </row>
    <row r="10" spans="1:30" x14ac:dyDescent="0.25">
      <c r="A10" t="s">
        <v>1968</v>
      </c>
      <c r="B10" t="s">
        <v>1840</v>
      </c>
      <c r="C10"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0"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0"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0"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0"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0"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0"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0"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0"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0"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0"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0"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0"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0"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0"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0"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0"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0"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0"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0" s="104" t="s">
        <v>321</v>
      </c>
    </row>
    <row r="11" spans="1:30" x14ac:dyDescent="0.25">
      <c r="A11" t="s">
        <v>326</v>
      </c>
      <c r="B11" t="s">
        <v>1840</v>
      </c>
      <c r="C11"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1"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1"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1"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1"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1"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1"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1"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1"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1"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11"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1"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1"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1"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1"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1"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11"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1"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1"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1" s="104" t="s">
        <v>320</v>
      </c>
      <c r="W11" s="104" t="s">
        <v>382</v>
      </c>
    </row>
    <row r="12" spans="1:30" x14ac:dyDescent="0.25">
      <c r="A12" t="s">
        <v>328</v>
      </c>
      <c r="B12" t="s">
        <v>1840</v>
      </c>
      <c r="C12"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2"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2"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Entrada</v>
      </c>
      <c r="F12"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2"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2"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2"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2"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2"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2"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2"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12"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12"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2"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2"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2"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2"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2"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12"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2" s="104" t="s">
        <v>315</v>
      </c>
      <c r="W12" s="104" t="s">
        <v>282</v>
      </c>
      <c r="X12" s="104" t="s">
        <v>284</v>
      </c>
      <c r="Y12" s="104" t="s">
        <v>292</v>
      </c>
    </row>
    <row r="13" spans="1:30" x14ac:dyDescent="0.25">
      <c r="A13" t="s">
        <v>330</v>
      </c>
      <c r="B13" t="s">
        <v>1840</v>
      </c>
      <c r="C13"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3"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3"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Entrada</v>
      </c>
      <c r="F13"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3"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3"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3"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3"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3"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3"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3"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3"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3"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3"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3"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3"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3"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3" s="104" t="s">
        <v>292</v>
      </c>
      <c r="W13" s="104" t="s">
        <v>321</v>
      </c>
    </row>
    <row r="14" spans="1:30" x14ac:dyDescent="0.25">
      <c r="A14" t="s">
        <v>334</v>
      </c>
      <c r="B14" t="s">
        <v>1840</v>
      </c>
      <c r="C14"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4"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4"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Entrada</v>
      </c>
      <c r="F14"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4"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4"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4"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4"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4"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4"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4"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4"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4"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4"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4"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4"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4"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4" s="104" t="s">
        <v>292</v>
      </c>
      <c r="W14" s="104" t="s">
        <v>321</v>
      </c>
    </row>
    <row r="15" spans="1:30" x14ac:dyDescent="0.25">
      <c r="A15" t="s">
        <v>338</v>
      </c>
      <c r="B15" t="s">
        <v>1840</v>
      </c>
      <c r="C15"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5"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5"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5"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5"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5"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5"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5"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5"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5"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15"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5"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5"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5"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5"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5"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15"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5"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5"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5" s="104" t="s">
        <v>320</v>
      </c>
      <c r="W15" s="104" t="s">
        <v>382</v>
      </c>
      <c r="X15" s="104" t="s">
        <v>321</v>
      </c>
    </row>
    <row r="16" spans="1:30" x14ac:dyDescent="0.25">
      <c r="A16" t="s">
        <v>1997</v>
      </c>
      <c r="B16" t="s">
        <v>1840</v>
      </c>
      <c r="C16"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6"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6"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6"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6"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6"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6"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6"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6"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6"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6"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6"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6"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6"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6"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6"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6"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6"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6"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6" s="104" t="s">
        <v>321</v>
      </c>
    </row>
    <row r="17" spans="1:27" x14ac:dyDescent="0.25">
      <c r="A17" t="s">
        <v>2040</v>
      </c>
      <c r="B17" t="s">
        <v>1840</v>
      </c>
      <c r="C17"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7"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Niños</v>
      </c>
      <c r="E17"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7"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7"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7"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7"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7"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K17"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L17"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7"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7"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7"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7"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7"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7"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7"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7"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7"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7" s="104" t="s">
        <v>344</v>
      </c>
      <c r="W17" s="104" t="s">
        <v>2208</v>
      </c>
      <c r="X17" s="104" t="s">
        <v>288</v>
      </c>
    </row>
    <row r="18" spans="1:27" x14ac:dyDescent="0.25">
      <c r="A18" t="s">
        <v>352</v>
      </c>
      <c r="B18" t="s">
        <v>1840</v>
      </c>
      <c r="C18"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8"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Niños</v>
      </c>
      <c r="E18"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8"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Paz</v>
      </c>
      <c r="G18"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8"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8"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8"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8"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8"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8"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18"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18"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8"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8"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8"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8"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8"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8"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8" s="104" t="s">
        <v>282</v>
      </c>
      <c r="W18" s="104" t="s">
        <v>284</v>
      </c>
      <c r="X18" s="104" t="s">
        <v>288</v>
      </c>
      <c r="Y18" s="104" t="s">
        <v>351</v>
      </c>
      <c r="Z18" s="104" t="s">
        <v>321</v>
      </c>
      <c r="AA18" s="104" t="s">
        <v>2105</v>
      </c>
    </row>
    <row r="19" spans="1:27" x14ac:dyDescent="0.25">
      <c r="A19" t="s">
        <v>354</v>
      </c>
      <c r="B19" t="s">
        <v>1840</v>
      </c>
      <c r="C19"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9"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9"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9"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9"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9"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9"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9"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9"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9"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9"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19"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19"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9"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9"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9"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9"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9"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19"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9" s="104" t="s">
        <v>315</v>
      </c>
      <c r="W19" s="104" t="s">
        <v>282</v>
      </c>
      <c r="X19" s="104" t="s">
        <v>284</v>
      </c>
    </row>
    <row r="20" spans="1:27" x14ac:dyDescent="0.25">
      <c r="A20" t="s">
        <v>2146</v>
      </c>
      <c r="B20" t="s">
        <v>1840</v>
      </c>
      <c r="C20"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20"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20"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20"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20"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20"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20"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20"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20"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20"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20"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20"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20"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20"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20"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20"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20"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20"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20"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20" s="104" t="s">
        <v>321</v>
      </c>
    </row>
    <row r="21" spans="1:27" x14ac:dyDescent="0.25">
      <c r="A21" t="s">
        <v>2065</v>
      </c>
      <c r="B21" t="s">
        <v>1840</v>
      </c>
      <c r="C21"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21"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21"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Entrada</v>
      </c>
      <c r="F21"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21"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21"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21"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21"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21"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21"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21"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21"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21"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21"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21"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21"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21"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21"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21"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21" s="104" t="s">
        <v>292</v>
      </c>
      <c r="W21" s="104" t="s">
        <v>321</v>
      </c>
    </row>
    <row r="22" spans="1:27" x14ac:dyDescent="0.25">
      <c r="A22" t="s">
        <v>357</v>
      </c>
      <c r="B22" t="s">
        <v>1840</v>
      </c>
      <c r="C22"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22"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22"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Entrada</v>
      </c>
      <c r="F22"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22"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22"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22"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22"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22"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22"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22"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22"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22"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22"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22"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22"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22"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22"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22"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22" s="104" t="s">
        <v>315</v>
      </c>
      <c r="W22" s="104" t="s">
        <v>292</v>
      </c>
    </row>
    <row r="23" spans="1:27" x14ac:dyDescent="0.25">
      <c r="A23" t="s">
        <v>359</v>
      </c>
      <c r="B23" t="s">
        <v>1840</v>
      </c>
      <c r="C23"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23"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23"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23"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23"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23"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23"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2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2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23"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23"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23"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23"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23"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23"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23"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23"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23"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23"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23" s="104" t="s">
        <v>320</v>
      </c>
      <c r="W23" s="104" t="s">
        <v>382</v>
      </c>
      <c r="X23" s="104" t="s">
        <v>321</v>
      </c>
    </row>
    <row r="24" spans="1:27" x14ac:dyDescent="0.25">
      <c r="A24" t="s">
        <v>363</v>
      </c>
      <c r="B24" t="s">
        <v>1840</v>
      </c>
      <c r="C24"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24"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24"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24"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24"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24"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24"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2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2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24"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24"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24"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24"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24"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24"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24"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24"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24"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24"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24" s="104" t="s">
        <v>282</v>
      </c>
      <c r="W24" s="104" t="s">
        <v>284</v>
      </c>
      <c r="X24" s="104" t="s">
        <v>321</v>
      </c>
    </row>
    <row r="25" spans="1:27" x14ac:dyDescent="0.25">
      <c r="A25" t="s">
        <v>365</v>
      </c>
      <c r="B25" t="s">
        <v>1840</v>
      </c>
      <c r="C25"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25"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25"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25"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25"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25"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25"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25"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25"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25"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25"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25"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25"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25"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25"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25"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25"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25"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25"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25" s="104" t="s">
        <v>320</v>
      </c>
      <c r="W25" s="104" t="s">
        <v>382</v>
      </c>
      <c r="X25" s="104" t="s">
        <v>315</v>
      </c>
    </row>
    <row r="26" spans="1:27" x14ac:dyDescent="0.25">
      <c r="A26" t="s">
        <v>2147</v>
      </c>
      <c r="B26" t="s">
        <v>1840</v>
      </c>
      <c r="C26"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Virgen Maria</v>
      </c>
      <c r="D26"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26"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26"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26"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26"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26"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26"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26"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26"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26"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26"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26"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26"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26"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26"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26"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26"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26"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26" s="98" t="s">
        <v>2104</v>
      </c>
      <c r="W26" s="104" t="s">
        <v>315</v>
      </c>
    </row>
    <row r="27" spans="1:27" x14ac:dyDescent="0.25">
      <c r="A27" t="s">
        <v>2148</v>
      </c>
      <c r="B27" t="s">
        <v>1840</v>
      </c>
      <c r="C27"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Virgen Maria</v>
      </c>
      <c r="D27"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27"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27"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27"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27"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27"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27"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27"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27"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27"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27"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27"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27"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27"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27"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27"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27"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27"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27" s="98" t="s">
        <v>2104</v>
      </c>
      <c r="W27" s="104" t="s">
        <v>315</v>
      </c>
    </row>
    <row r="28" spans="1:27" x14ac:dyDescent="0.25">
      <c r="A28" t="s">
        <v>858</v>
      </c>
      <c r="B28" t="s">
        <v>1840</v>
      </c>
      <c r="C28"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28"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28"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28"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28"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28"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28"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28"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28"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28"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28"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28"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28"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28"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28"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28"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28"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28"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28"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28" s="104" t="s">
        <v>321</v>
      </c>
    </row>
    <row r="29" spans="1:27" x14ac:dyDescent="0.25">
      <c r="A29" t="s">
        <v>373</v>
      </c>
      <c r="B29" t="s">
        <v>1840</v>
      </c>
      <c r="C29"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29"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29"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29"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Paz</v>
      </c>
      <c r="G29"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29"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29"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Final</v>
      </c>
      <c r="J29"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29"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29"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29"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29"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29"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29"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29"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29"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29"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29"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29"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29" s="104" t="s">
        <v>351</v>
      </c>
      <c r="W29" s="104" t="s">
        <v>2105</v>
      </c>
      <c r="X29" s="104" t="s">
        <v>314</v>
      </c>
      <c r="Y29" s="104" t="s">
        <v>321</v>
      </c>
    </row>
    <row r="30" spans="1:27" x14ac:dyDescent="0.25">
      <c r="A30" t="s">
        <v>1957</v>
      </c>
      <c r="B30" t="s">
        <v>1840</v>
      </c>
      <c r="C30"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30"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30"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30"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30"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30"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30"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30"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30"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30"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30"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30"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30"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30"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30"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30"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30"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30"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30"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30" s="104" t="s">
        <v>321</v>
      </c>
    </row>
    <row r="31" spans="1:27" x14ac:dyDescent="0.25">
      <c r="A31" t="s">
        <v>375</v>
      </c>
      <c r="B31" t="s">
        <v>1840</v>
      </c>
      <c r="C31"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31"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31"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31"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31"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31"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Comunión</v>
      </c>
      <c r="I31"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31"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31"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31"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31"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31"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31"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31"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31"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31"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31"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31"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31"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31" s="104" t="s">
        <v>320</v>
      </c>
      <c r="W31" s="104" t="s">
        <v>382</v>
      </c>
      <c r="X31" s="104" t="s">
        <v>313</v>
      </c>
    </row>
    <row r="32" spans="1:27" x14ac:dyDescent="0.25">
      <c r="A32" t="s">
        <v>1975</v>
      </c>
      <c r="B32" t="s">
        <v>1840</v>
      </c>
      <c r="C32"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32"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32"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32"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32"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32"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32"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32"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32"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32"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32"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32"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32"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32"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32"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32"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32"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32"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32"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32" s="104" t="s">
        <v>321</v>
      </c>
    </row>
    <row r="33" spans="1:25" x14ac:dyDescent="0.25">
      <c r="A33" t="s">
        <v>2044</v>
      </c>
      <c r="B33" t="s">
        <v>1840</v>
      </c>
      <c r="C33"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33"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33"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33"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33"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33"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33"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3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3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33"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33"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33"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33"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33"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33"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33"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33"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33"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33"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33" s="104" t="s">
        <v>320</v>
      </c>
      <c r="W33" s="104" t="s">
        <v>382</v>
      </c>
    </row>
    <row r="34" spans="1:25" x14ac:dyDescent="0.25">
      <c r="A34" t="s">
        <v>380</v>
      </c>
      <c r="B34" t="s">
        <v>1840</v>
      </c>
      <c r="C34"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Virgen Maria</v>
      </c>
      <c r="D34"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34"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Entrada</v>
      </c>
      <c r="F34"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34"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34"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34"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3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3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34"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34"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34"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34"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34"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34"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34"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34"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34"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34"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34" s="104" t="s">
        <v>292</v>
      </c>
      <c r="W34" s="98" t="s">
        <v>2104</v>
      </c>
      <c r="X34" s="104" t="s">
        <v>315</v>
      </c>
    </row>
    <row r="35" spans="1:25" x14ac:dyDescent="0.25">
      <c r="A35" t="s">
        <v>2023</v>
      </c>
      <c r="B35" t="s">
        <v>1840</v>
      </c>
      <c r="C35"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35"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35"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35"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35"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35"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35"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35"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35"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35"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35"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35"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35"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35"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35"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35"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35"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35"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35"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35" s="104" t="s">
        <v>321</v>
      </c>
    </row>
    <row r="36" spans="1:25" x14ac:dyDescent="0.25">
      <c r="A36" t="s">
        <v>385</v>
      </c>
      <c r="B36" t="s">
        <v>1840</v>
      </c>
      <c r="C36"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36"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36"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36"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36"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36"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36"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36"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K36"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L36"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36"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36"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36"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36"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36"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36"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36"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36"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36"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36" s="104" t="s">
        <v>344</v>
      </c>
      <c r="W36" s="104" t="s">
        <v>2208</v>
      </c>
      <c r="X36" s="104" t="s">
        <v>315</v>
      </c>
    </row>
    <row r="37" spans="1:25" x14ac:dyDescent="0.25">
      <c r="A37" t="s">
        <v>387</v>
      </c>
      <c r="B37" t="s">
        <v>1840</v>
      </c>
      <c r="C37"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37"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37"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37"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37"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37"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37"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37"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37"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37"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37"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37"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37"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37"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37"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37"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37"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37"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37"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37" s="104" t="s">
        <v>315</v>
      </c>
    </row>
    <row r="38" spans="1:25" x14ac:dyDescent="0.25">
      <c r="A38" t="s">
        <v>2045</v>
      </c>
      <c r="B38" t="s">
        <v>1840</v>
      </c>
      <c r="C38"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38"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38"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38"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38"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38"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38"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38"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38"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38"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38"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38"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38"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38"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38"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38"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38"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38"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38"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38" s="104" t="s">
        <v>320</v>
      </c>
      <c r="W38" s="104" t="s">
        <v>382</v>
      </c>
    </row>
    <row r="39" spans="1:25" x14ac:dyDescent="0.25">
      <c r="A39" t="s">
        <v>1969</v>
      </c>
      <c r="B39" t="s">
        <v>1840</v>
      </c>
      <c r="C39"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39"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39"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39"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39"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39"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39"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39"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39"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39"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39"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39"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39"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39"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39"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39"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39"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39"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39"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39" s="104" t="s">
        <v>321</v>
      </c>
    </row>
    <row r="40" spans="1:25" x14ac:dyDescent="0.25">
      <c r="A40" t="s">
        <v>391</v>
      </c>
      <c r="B40" t="s">
        <v>1840</v>
      </c>
      <c r="C40"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40"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40"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Entrada</v>
      </c>
      <c r="F40"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40"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40"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40"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40"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40"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40"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40"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40"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40"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40"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40"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40"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40"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40"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40"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40" s="104" t="s">
        <v>292</v>
      </c>
      <c r="W40" s="104" t="s">
        <v>321</v>
      </c>
    </row>
    <row r="41" spans="1:25" x14ac:dyDescent="0.25">
      <c r="A41" t="s">
        <v>2024</v>
      </c>
      <c r="B41" t="s">
        <v>1840</v>
      </c>
      <c r="C41"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41"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41"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41"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41"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41"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41"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41"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41"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41"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41"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41"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41"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41"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41"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41"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41"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41"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41"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41" s="104" t="s">
        <v>321</v>
      </c>
    </row>
    <row r="42" spans="1:25" x14ac:dyDescent="0.25">
      <c r="A42" t="s">
        <v>395</v>
      </c>
      <c r="B42" t="s">
        <v>1840</v>
      </c>
      <c r="C42"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42"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42"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42"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42"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42"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42"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42"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42"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42"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42"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42"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42"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42"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42"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42"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42"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42"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42"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42" s="104" t="s">
        <v>282</v>
      </c>
      <c r="W42" s="104" t="s">
        <v>284</v>
      </c>
      <c r="X42" s="104" t="s">
        <v>321</v>
      </c>
    </row>
    <row r="43" spans="1:25" x14ac:dyDescent="0.25">
      <c r="A43" t="s">
        <v>397</v>
      </c>
      <c r="B43" t="s">
        <v>1840</v>
      </c>
      <c r="C43"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43"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43"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43"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43"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43"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43"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4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4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43"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43"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43"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43"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43"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43"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43"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43"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43"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43"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43" s="104" t="s">
        <v>320</v>
      </c>
      <c r="W43" s="104" t="s">
        <v>382</v>
      </c>
      <c r="X43" s="104" t="s">
        <v>315</v>
      </c>
    </row>
    <row r="44" spans="1:25" x14ac:dyDescent="0.25">
      <c r="A44" t="s">
        <v>863</v>
      </c>
      <c r="B44" t="s">
        <v>1840</v>
      </c>
      <c r="C44"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44"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44"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44"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44"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44"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Comunión</v>
      </c>
      <c r="I44"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Final</v>
      </c>
      <c r="J4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4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44"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44"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44"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44"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44"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44"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44"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44"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44"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44"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44" s="104" t="s">
        <v>282</v>
      </c>
      <c r="W44" s="104" t="s">
        <v>284</v>
      </c>
      <c r="X44" s="104" t="s">
        <v>313</v>
      </c>
      <c r="Y44" s="104" t="s">
        <v>314</v>
      </c>
    </row>
    <row r="45" spans="1:25" x14ac:dyDescent="0.25">
      <c r="A45" t="s">
        <v>403</v>
      </c>
      <c r="B45" t="s">
        <v>1840</v>
      </c>
      <c r="C45"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45"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45"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45"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45"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45"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45"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45"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45"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45"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45"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45"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45"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45"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45"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45"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45"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45"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45"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45" s="104" t="s">
        <v>315</v>
      </c>
    </row>
    <row r="46" spans="1:25" x14ac:dyDescent="0.25">
      <c r="A46" t="s">
        <v>409</v>
      </c>
      <c r="B46" t="s">
        <v>1840</v>
      </c>
      <c r="C46"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46"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46"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46"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Paz</v>
      </c>
      <c r="G46"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46"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46"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46"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46"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46"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46"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46"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46"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46"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46"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46"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46"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46"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46"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46" s="104" t="s">
        <v>351</v>
      </c>
      <c r="W46" s="104" t="s">
        <v>2105</v>
      </c>
      <c r="X46" s="104" t="s">
        <v>321</v>
      </c>
    </row>
    <row r="47" spans="1:25" x14ac:dyDescent="0.25">
      <c r="A47" t="s">
        <v>411</v>
      </c>
      <c r="B47" t="s">
        <v>1840</v>
      </c>
      <c r="C47"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47"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47"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47"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47"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47"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47"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47"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47"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47"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47"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47"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47"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47"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47"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47"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47"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47"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47"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47" s="104" t="s">
        <v>320</v>
      </c>
      <c r="W47" s="104" t="s">
        <v>382</v>
      </c>
      <c r="X47" s="104" t="s">
        <v>321</v>
      </c>
    </row>
    <row r="48" spans="1:25" x14ac:dyDescent="0.25">
      <c r="A48" t="s">
        <v>2000</v>
      </c>
      <c r="B48" t="s">
        <v>1840</v>
      </c>
      <c r="C48"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48"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48"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48"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48"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48"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48"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48"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48"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48"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48"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48"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48"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48"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48"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48"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48"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48"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48"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48" s="104" t="s">
        <v>321</v>
      </c>
    </row>
    <row r="49" spans="1:28" x14ac:dyDescent="0.25">
      <c r="A49" t="s">
        <v>2046</v>
      </c>
      <c r="B49" t="s">
        <v>1840</v>
      </c>
      <c r="C49"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Virgen Maria</v>
      </c>
      <c r="D49"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49"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49"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49"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Fracción del pan</v>
      </c>
      <c r="H49"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49"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49"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49"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49"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49"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49"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49"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49"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49"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49"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49"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49"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49"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49" s="98" t="s">
        <v>2104</v>
      </c>
      <c r="W49" s="104" t="s">
        <v>320</v>
      </c>
      <c r="X49" s="104" t="s">
        <v>382</v>
      </c>
      <c r="Y49" s="104" t="s">
        <v>282</v>
      </c>
      <c r="Z49" s="104" t="s">
        <v>284</v>
      </c>
      <c r="AA49" s="104" t="s">
        <v>2210</v>
      </c>
    </row>
    <row r="50" spans="1:28" x14ac:dyDescent="0.25">
      <c r="A50" t="s">
        <v>416</v>
      </c>
      <c r="B50" t="s">
        <v>1840</v>
      </c>
      <c r="C50"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50"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50"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Entrada</v>
      </c>
      <c r="F50"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Paz</v>
      </c>
      <c r="G50"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50"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50"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Final</v>
      </c>
      <c r="J50"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K50"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L50"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50"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50"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50"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50"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50"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50"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50"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50"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50"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50" s="104" t="s">
        <v>344</v>
      </c>
      <c r="W50" s="104" t="s">
        <v>2208</v>
      </c>
      <c r="X50" s="104" t="s">
        <v>292</v>
      </c>
      <c r="Y50" s="104" t="s">
        <v>351</v>
      </c>
      <c r="Z50" s="104" t="s">
        <v>2105</v>
      </c>
      <c r="AA50" s="104" t="s">
        <v>314</v>
      </c>
      <c r="AB50" s="104" t="s">
        <v>321</v>
      </c>
    </row>
    <row r="51" spans="1:28" x14ac:dyDescent="0.25">
      <c r="A51" t="s">
        <v>422</v>
      </c>
      <c r="B51" t="s">
        <v>1840</v>
      </c>
      <c r="C51"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51"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51"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51"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51"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51"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51"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51"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51"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51"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51"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51"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51"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51"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51"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51"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51"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51"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51"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51" s="104" t="s">
        <v>315</v>
      </c>
      <c r="W51" s="104" t="s">
        <v>282</v>
      </c>
      <c r="X51" s="104" t="s">
        <v>284</v>
      </c>
    </row>
    <row r="52" spans="1:28" x14ac:dyDescent="0.25">
      <c r="A52" t="s">
        <v>424</v>
      </c>
      <c r="B52" t="s">
        <v>1840</v>
      </c>
      <c r="C52"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52"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52"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52"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52"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52"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Comunión</v>
      </c>
      <c r="I52"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52"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52"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52"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52"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52"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52"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52"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52"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52"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52"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52"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52"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52" s="104" t="s">
        <v>313</v>
      </c>
      <c r="W52" s="104" t="s">
        <v>321</v>
      </c>
    </row>
    <row r="53" spans="1:28" x14ac:dyDescent="0.25">
      <c r="A53" t="s">
        <v>426</v>
      </c>
      <c r="B53" t="s">
        <v>1840</v>
      </c>
      <c r="C53"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53"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53"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Entrada</v>
      </c>
      <c r="F53"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53"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53"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53"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5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5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53"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53"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53"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53"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53"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53"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53"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53"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53"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53"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53" s="104" t="s">
        <v>320</v>
      </c>
      <c r="W53" s="104" t="s">
        <v>382</v>
      </c>
      <c r="X53" s="104" t="s">
        <v>292</v>
      </c>
      <c r="Y53" s="104" t="s">
        <v>321</v>
      </c>
    </row>
    <row r="54" spans="1:28" x14ac:dyDescent="0.25">
      <c r="A54" t="s">
        <v>428</v>
      </c>
      <c r="B54" t="s">
        <v>1840</v>
      </c>
      <c r="C54"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54"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54"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54"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54"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54"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54"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5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5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54"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54"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54"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54"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54"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54"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54"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54"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54"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54"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54" s="104" t="s">
        <v>321</v>
      </c>
      <c r="W54" s="104" t="s">
        <v>282</v>
      </c>
      <c r="X54" s="104" t="s">
        <v>284</v>
      </c>
    </row>
    <row r="55" spans="1:28" x14ac:dyDescent="0.25">
      <c r="A55" t="s">
        <v>430</v>
      </c>
      <c r="B55" t="s">
        <v>1840</v>
      </c>
      <c r="C55"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55"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55"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55"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Paz</v>
      </c>
      <c r="G55"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55"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55"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55"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55"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55"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55"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55"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55"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55"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55"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55"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55"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55"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55"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55" s="104" t="s">
        <v>282</v>
      </c>
      <c r="W55" s="104" t="s">
        <v>284</v>
      </c>
      <c r="X55" s="104" t="s">
        <v>351</v>
      </c>
      <c r="Y55" s="104" t="s">
        <v>2105</v>
      </c>
    </row>
    <row r="56" spans="1:28" x14ac:dyDescent="0.25">
      <c r="A56" t="s">
        <v>432</v>
      </c>
      <c r="B56" t="s">
        <v>1840</v>
      </c>
      <c r="C56"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56"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56"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56"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56"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56"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56"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56"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56"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56"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56"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56"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56"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56"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56"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56"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56"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56"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56"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56" s="104" t="s">
        <v>320</v>
      </c>
      <c r="W56" s="104" t="s">
        <v>382</v>
      </c>
      <c r="X56" s="104" t="s">
        <v>321</v>
      </c>
    </row>
    <row r="57" spans="1:28" x14ac:dyDescent="0.25">
      <c r="A57" t="s">
        <v>434</v>
      </c>
      <c r="B57" t="s">
        <v>1840</v>
      </c>
      <c r="C57"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Virgen Maria</v>
      </c>
      <c r="D57"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57"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57"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57"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57"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57"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57"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57"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57"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57"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57"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57"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57"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57"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57"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57"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57"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57"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57" s="98" t="s">
        <v>2104</v>
      </c>
      <c r="W57" s="104" t="s">
        <v>321</v>
      </c>
    </row>
    <row r="58" spans="1:28" x14ac:dyDescent="0.25">
      <c r="A58" t="s">
        <v>436</v>
      </c>
      <c r="B58" t="s">
        <v>1840</v>
      </c>
      <c r="C58"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58"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58"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Entrada</v>
      </c>
      <c r="F58"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58"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58"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58"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58"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K58"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L58"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58"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58"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58"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58"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58"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58"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58"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58"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58"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58" s="104" t="s">
        <v>321</v>
      </c>
      <c r="W58" s="104" t="s">
        <v>344</v>
      </c>
      <c r="X58" s="104" t="s">
        <v>2208</v>
      </c>
      <c r="Y58" s="104" t="s">
        <v>320</v>
      </c>
      <c r="Z58" s="104" t="s">
        <v>382</v>
      </c>
      <c r="AA58" s="104" t="s">
        <v>292</v>
      </c>
    </row>
    <row r="59" spans="1:28" x14ac:dyDescent="0.25">
      <c r="A59" t="s">
        <v>868</v>
      </c>
      <c r="B59" t="s">
        <v>1840</v>
      </c>
      <c r="C59"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59"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59"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59"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59"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59"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59"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59"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59"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59"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59"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59"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59"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59"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59"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59"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59"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59"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59"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59" s="104" t="s">
        <v>321</v>
      </c>
    </row>
    <row r="60" spans="1:28" x14ac:dyDescent="0.25">
      <c r="A60" t="s">
        <v>440</v>
      </c>
      <c r="B60" t="s">
        <v>1840</v>
      </c>
      <c r="C60"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60"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60"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60"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60"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60"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60"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Final</v>
      </c>
      <c r="J60"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60"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60"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60"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60"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60"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60"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60"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60"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60"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60"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60"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60" s="104" t="s">
        <v>315</v>
      </c>
      <c r="W60" s="104" t="s">
        <v>314</v>
      </c>
    </row>
    <row r="61" spans="1:28" x14ac:dyDescent="0.25">
      <c r="A61" t="s">
        <v>442</v>
      </c>
      <c r="B61" t="s">
        <v>1840</v>
      </c>
      <c r="C61"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61"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61"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61"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61"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61"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61"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61"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61"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61"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61"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61"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61"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61"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61"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61"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61"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61"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61"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61" s="104" t="s">
        <v>282</v>
      </c>
      <c r="W61" s="104" t="s">
        <v>284</v>
      </c>
      <c r="X61" s="104" t="s">
        <v>321</v>
      </c>
    </row>
    <row r="62" spans="1:28" x14ac:dyDescent="0.25">
      <c r="A62" t="s">
        <v>1941</v>
      </c>
      <c r="B62" t="s">
        <v>1840</v>
      </c>
      <c r="C62"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62"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62"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62"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62"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62"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62"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62"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62"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62"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62"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62"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62"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62"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62"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62"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62"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62"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62"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62" s="104" t="s">
        <v>321</v>
      </c>
    </row>
    <row r="63" spans="1:28" x14ac:dyDescent="0.25">
      <c r="A63" t="s">
        <v>446</v>
      </c>
      <c r="B63" t="s">
        <v>1840</v>
      </c>
      <c r="C63"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63"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63"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Entrada</v>
      </c>
      <c r="F63"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63"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63"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63"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6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6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63"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63"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63"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63"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63"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63"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63"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63"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63"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63"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63" s="104" t="s">
        <v>282</v>
      </c>
      <c r="W63" s="104" t="s">
        <v>284</v>
      </c>
      <c r="X63" s="104" t="s">
        <v>292</v>
      </c>
      <c r="Y63" s="104" t="s">
        <v>315</v>
      </c>
    </row>
    <row r="64" spans="1:28" x14ac:dyDescent="0.25">
      <c r="A64" t="s">
        <v>448</v>
      </c>
      <c r="B64" t="s">
        <v>1840</v>
      </c>
      <c r="C64"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64"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64"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Entrada</v>
      </c>
      <c r="F64"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64"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64"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Comunión</v>
      </c>
      <c r="I64"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6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6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64"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64"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64"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64"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64"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64"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64"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64"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64"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64"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64" s="104" t="s">
        <v>315</v>
      </c>
      <c r="W64" s="104" t="s">
        <v>282</v>
      </c>
      <c r="X64" s="104" t="s">
        <v>284</v>
      </c>
      <c r="Y64" s="104" t="s">
        <v>292</v>
      </c>
      <c r="Z64" s="104" t="s">
        <v>313</v>
      </c>
    </row>
    <row r="65" spans="1:25" x14ac:dyDescent="0.25">
      <c r="A65" t="s">
        <v>450</v>
      </c>
      <c r="B65" t="s">
        <v>1840</v>
      </c>
      <c r="C65"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65"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65"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65"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65"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65"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Comunión</v>
      </c>
      <c r="I65"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65"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65"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65"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65"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65"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65"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65"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65"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65"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65"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65"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65"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65" s="104" t="s">
        <v>282</v>
      </c>
      <c r="W65" s="104" t="s">
        <v>284</v>
      </c>
      <c r="X65" s="104" t="s">
        <v>313</v>
      </c>
      <c r="Y65" s="104" t="s">
        <v>321</v>
      </c>
    </row>
    <row r="66" spans="1:25" x14ac:dyDescent="0.25">
      <c r="A66" t="s">
        <v>452</v>
      </c>
      <c r="B66" t="s">
        <v>1840</v>
      </c>
      <c r="C66"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66"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66"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66"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66"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Fracción del pan</v>
      </c>
      <c r="H66"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66"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66"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66"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66"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66"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66"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66"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66"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66"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66"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66"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66"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66"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66" s="104" t="s">
        <v>2210</v>
      </c>
      <c r="W66" s="104" t="s">
        <v>321</v>
      </c>
    </row>
    <row r="67" spans="1:25" x14ac:dyDescent="0.25">
      <c r="A67" t="s">
        <v>454</v>
      </c>
      <c r="B67" t="s">
        <v>1840</v>
      </c>
      <c r="C67"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67"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67"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67"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67"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Fracción del pan</v>
      </c>
      <c r="H67"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67"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67"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67"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67"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67"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67"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67"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67"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67"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67"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67"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67"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67"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67" s="104" t="s">
        <v>282</v>
      </c>
      <c r="W67" s="104" t="s">
        <v>284</v>
      </c>
      <c r="X67" s="104" t="s">
        <v>2210</v>
      </c>
    </row>
    <row r="68" spans="1:25" x14ac:dyDescent="0.25">
      <c r="A68" t="s">
        <v>456</v>
      </c>
      <c r="B68" t="s">
        <v>1840</v>
      </c>
      <c r="C68"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68"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68"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68"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68"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68"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Comunión</v>
      </c>
      <c r="I68"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68"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68"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68"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68"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68"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68"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68"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68"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68"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68"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68"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68"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68" s="104" t="s">
        <v>315</v>
      </c>
      <c r="W68" s="104" t="s">
        <v>313</v>
      </c>
    </row>
    <row r="69" spans="1:25" x14ac:dyDescent="0.25">
      <c r="A69" t="s">
        <v>1947</v>
      </c>
      <c r="B69" t="s">
        <v>1840</v>
      </c>
      <c r="C69"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69"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69"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69"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69"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69"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69"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69"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69"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69"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69"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69"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69"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69"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69"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69"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69"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69"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69"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69" s="104" t="s">
        <v>321</v>
      </c>
    </row>
    <row r="70" spans="1:25" x14ac:dyDescent="0.25">
      <c r="A70" t="s">
        <v>2008</v>
      </c>
      <c r="B70" t="s">
        <v>1840</v>
      </c>
      <c r="C70"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70"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70"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70"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70"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70"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70"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70"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70"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70"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70"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70"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70"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70"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70"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70"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70"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70"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70"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70" s="104" t="s">
        <v>321</v>
      </c>
    </row>
    <row r="71" spans="1:25" x14ac:dyDescent="0.25">
      <c r="A71" t="s">
        <v>460</v>
      </c>
      <c r="B71" t="s">
        <v>1840</v>
      </c>
      <c r="C71"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71"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71"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71"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71"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71"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71"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71"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K71"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L71"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71"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71"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71"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71"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71"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71"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71"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71"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71"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71" s="104" t="s">
        <v>344</v>
      </c>
      <c r="W71" s="104" t="s">
        <v>2208</v>
      </c>
    </row>
    <row r="72" spans="1:25" x14ac:dyDescent="0.25">
      <c r="A72" t="s">
        <v>462</v>
      </c>
      <c r="B72" t="s">
        <v>1840</v>
      </c>
      <c r="C72"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72"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72"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72"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72"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72"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72"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72"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72"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72"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72"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72"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72"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72"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72"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72"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72"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72"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72"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72" s="104" t="s">
        <v>315</v>
      </c>
    </row>
    <row r="73" spans="1:25" x14ac:dyDescent="0.25">
      <c r="A73" t="s">
        <v>464</v>
      </c>
      <c r="B73" t="s">
        <v>1840</v>
      </c>
      <c r="C73"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73"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73"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Entrada</v>
      </c>
      <c r="F73"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73"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73"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73"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7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7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73"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73"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73"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73"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73"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73"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73"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73"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73"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73"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73" s="104" t="s">
        <v>292</v>
      </c>
      <c r="W73" s="104" t="s">
        <v>321</v>
      </c>
    </row>
    <row r="74" spans="1:25" x14ac:dyDescent="0.25">
      <c r="A74" t="s">
        <v>466</v>
      </c>
      <c r="B74" t="s">
        <v>1840</v>
      </c>
      <c r="C74"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74"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74"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74"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74"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74"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Comunión</v>
      </c>
      <c r="I74"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7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7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74"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74"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74"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74"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74"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74"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74"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74"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74"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74"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74" s="104" t="s">
        <v>282</v>
      </c>
      <c r="W74" s="104" t="s">
        <v>284</v>
      </c>
      <c r="X74" s="104" t="s">
        <v>313</v>
      </c>
      <c r="Y74" s="104" t="s">
        <v>321</v>
      </c>
    </row>
    <row r="75" spans="1:25" x14ac:dyDescent="0.25">
      <c r="A75" t="s">
        <v>468</v>
      </c>
      <c r="B75" t="s">
        <v>1840</v>
      </c>
      <c r="C75"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75"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75"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75"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75"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Fracción del pan</v>
      </c>
      <c r="H75"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75"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75"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75"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75"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75"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75"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75"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75"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75"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75"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75"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75"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75"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75" s="104" t="s">
        <v>2210</v>
      </c>
      <c r="W75" s="104" t="s">
        <v>321</v>
      </c>
    </row>
    <row r="76" spans="1:25" x14ac:dyDescent="0.25">
      <c r="A76" t="s">
        <v>2047</v>
      </c>
      <c r="B76" t="s">
        <v>1840</v>
      </c>
      <c r="C76"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76"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76"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76"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76"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76"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76"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76"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76"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76"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76"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76"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76"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76"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76"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76"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76"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76"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76"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76" s="104" t="s">
        <v>320</v>
      </c>
      <c r="W76" s="104" t="s">
        <v>382</v>
      </c>
      <c r="X76" s="104" t="s">
        <v>321</v>
      </c>
    </row>
    <row r="77" spans="1:25" x14ac:dyDescent="0.25">
      <c r="A77" t="s">
        <v>472</v>
      </c>
      <c r="B77" t="s">
        <v>1840</v>
      </c>
      <c r="C77"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77"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77"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77"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77"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77"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Comunión</v>
      </c>
      <c r="I77"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77"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77"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77"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77"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77"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77"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77"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77"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77"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77"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77"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77"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77" s="104" t="s">
        <v>315</v>
      </c>
      <c r="W77" s="104" t="s">
        <v>313</v>
      </c>
    </row>
    <row r="78" spans="1:25" x14ac:dyDescent="0.25">
      <c r="A78" t="s">
        <v>2048</v>
      </c>
      <c r="B78" t="s">
        <v>1840</v>
      </c>
      <c r="C78"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78"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78"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78"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78"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78"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78"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78"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78"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78"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78"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78"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78"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78"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78"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78"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78"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78"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78"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78" s="104" t="s">
        <v>320</v>
      </c>
      <c r="W78" s="104" t="s">
        <v>382</v>
      </c>
    </row>
    <row r="79" spans="1:25" x14ac:dyDescent="0.25">
      <c r="A79" t="s">
        <v>476</v>
      </c>
      <c r="B79" t="s">
        <v>1840</v>
      </c>
      <c r="C79"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79"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79"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79"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79"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Fracción del pan</v>
      </c>
      <c r="H79"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79"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79"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79"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79"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79"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79"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79"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79"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79"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79"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79"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79"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79"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79" s="104" t="s">
        <v>282</v>
      </c>
      <c r="W79" s="104" t="s">
        <v>284</v>
      </c>
      <c r="X79" s="104" t="s">
        <v>2210</v>
      </c>
      <c r="Y79" s="104" t="s">
        <v>315</v>
      </c>
    </row>
    <row r="80" spans="1:25" x14ac:dyDescent="0.25">
      <c r="A80" t="s">
        <v>477</v>
      </c>
      <c r="B80" t="s">
        <v>1840</v>
      </c>
      <c r="C80"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80"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80"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80"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80"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80"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Comunión</v>
      </c>
      <c r="I80"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Final</v>
      </c>
      <c r="J80"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80"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80"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80"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80"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80"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80"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80"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80"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80"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80"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80"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80" s="104" t="s">
        <v>313</v>
      </c>
      <c r="W80" s="104" t="s">
        <v>314</v>
      </c>
      <c r="X80" s="104" t="s">
        <v>321</v>
      </c>
    </row>
    <row r="81" spans="1:28" x14ac:dyDescent="0.25">
      <c r="A81" t="s">
        <v>479</v>
      </c>
      <c r="B81" t="s">
        <v>1840</v>
      </c>
      <c r="C81"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81"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81"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Entrada</v>
      </c>
      <c r="F81"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81"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81"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Comunión</v>
      </c>
      <c r="I81"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81"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81"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81"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81"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81"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81"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81"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81"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81"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81"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81"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81"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81" s="104" t="s">
        <v>282</v>
      </c>
      <c r="W81" s="104" t="s">
        <v>284</v>
      </c>
      <c r="X81" s="104" t="s">
        <v>292</v>
      </c>
      <c r="Y81" s="104" t="s">
        <v>313</v>
      </c>
    </row>
    <row r="82" spans="1:28" x14ac:dyDescent="0.25">
      <c r="A82" t="s">
        <v>1954</v>
      </c>
      <c r="B82" t="s">
        <v>1840</v>
      </c>
      <c r="C82"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82"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82"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82"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82"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82"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82"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82"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82"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82"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82"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82"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82"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82"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82"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82"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82"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82"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82"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82" s="104" t="s">
        <v>321</v>
      </c>
    </row>
    <row r="83" spans="1:28" x14ac:dyDescent="0.25">
      <c r="A83" t="s">
        <v>483</v>
      </c>
      <c r="B83" t="s">
        <v>1840</v>
      </c>
      <c r="C83"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83"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83"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Entrada</v>
      </c>
      <c r="F83"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83"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83"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Comunión</v>
      </c>
      <c r="I83"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8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K8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L83"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83"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83"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83"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83"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83"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83"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83"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83"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83"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83" s="104" t="s">
        <v>344</v>
      </c>
      <c r="W83" s="104" t="s">
        <v>2208</v>
      </c>
      <c r="X83" s="104" t="s">
        <v>292</v>
      </c>
      <c r="Y83" s="104" t="s">
        <v>313</v>
      </c>
      <c r="Z83" s="104" t="s">
        <v>321</v>
      </c>
    </row>
    <row r="84" spans="1:28" x14ac:dyDescent="0.25">
      <c r="A84" t="s">
        <v>1979</v>
      </c>
      <c r="B84" t="s">
        <v>1840</v>
      </c>
      <c r="C84"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84"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84"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84"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84"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84"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84"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8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8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84"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84"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84"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84"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84"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84"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84"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84"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84"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84"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84" s="104" t="s">
        <v>321</v>
      </c>
    </row>
    <row r="85" spans="1:28" x14ac:dyDescent="0.25">
      <c r="A85" t="s">
        <v>487</v>
      </c>
      <c r="B85" t="s">
        <v>1840</v>
      </c>
      <c r="C85"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85"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85"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85"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85"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85"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85"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85"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85"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85"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85"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85"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85"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85"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85"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85"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85"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85"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85"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85" s="104" t="s">
        <v>315</v>
      </c>
      <c r="W85" s="104" t="s">
        <v>282</v>
      </c>
      <c r="X85" s="104" t="s">
        <v>284</v>
      </c>
    </row>
    <row r="86" spans="1:28" x14ac:dyDescent="0.25">
      <c r="A86" t="s">
        <v>488</v>
      </c>
      <c r="B86" t="s">
        <v>1840</v>
      </c>
      <c r="C86"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86"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86"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86"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Paz</v>
      </c>
      <c r="G86"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86"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86"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86"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86"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86"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86"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86"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86"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86"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86"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86"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86"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86"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86"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86" s="104" t="s">
        <v>351</v>
      </c>
      <c r="W86" s="104" t="s">
        <v>2105</v>
      </c>
    </row>
    <row r="87" spans="1:28" x14ac:dyDescent="0.25">
      <c r="A87" t="s">
        <v>489</v>
      </c>
      <c r="B87" t="s">
        <v>1840</v>
      </c>
      <c r="C87"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87"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87"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87"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87"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Fracción del pan</v>
      </c>
      <c r="H87"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87"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87"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87"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87"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87"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87"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87"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87"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87"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87"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87"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87"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87"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87" s="104" t="s">
        <v>2210</v>
      </c>
    </row>
    <row r="88" spans="1:28" x14ac:dyDescent="0.25">
      <c r="A88" t="s">
        <v>490</v>
      </c>
      <c r="B88" t="s">
        <v>1840</v>
      </c>
      <c r="C88"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88"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88"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Entrada</v>
      </c>
      <c r="F88"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88"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88"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Comunión</v>
      </c>
      <c r="I88"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88"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88"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88"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88"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88"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88"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88"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88"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88"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88"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88"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88"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88" s="104" t="s">
        <v>282</v>
      </c>
      <c r="W88" s="104" t="s">
        <v>284</v>
      </c>
      <c r="X88" s="104" t="s">
        <v>292</v>
      </c>
      <c r="Y88" s="104" t="s">
        <v>313</v>
      </c>
      <c r="Z88" s="104" t="s">
        <v>321</v>
      </c>
    </row>
    <row r="89" spans="1:28" x14ac:dyDescent="0.25">
      <c r="A89" t="s">
        <v>880</v>
      </c>
      <c r="B89" t="s">
        <v>1840</v>
      </c>
      <c r="C89"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89"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89"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89"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89"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89"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89"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89"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89"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89"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89"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89"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89"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89"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89"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89"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89"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89"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89"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89" s="104" t="s">
        <v>321</v>
      </c>
    </row>
    <row r="90" spans="1:28" x14ac:dyDescent="0.25">
      <c r="A90" t="s">
        <v>495</v>
      </c>
      <c r="B90" t="s">
        <v>1840</v>
      </c>
      <c r="C90"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90"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90"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90"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Paz</v>
      </c>
      <c r="G90"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90"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Comunión</v>
      </c>
      <c r="I90"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Final</v>
      </c>
      <c r="J90"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90"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90"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90"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90"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90"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90"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90"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90"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90"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90"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90"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90" s="104" t="s">
        <v>282</v>
      </c>
      <c r="W90" s="104" t="s">
        <v>284</v>
      </c>
      <c r="X90" s="104" t="s">
        <v>351</v>
      </c>
      <c r="Y90" s="104" t="s">
        <v>2105</v>
      </c>
      <c r="Z90" s="104" t="s">
        <v>313</v>
      </c>
      <c r="AA90" s="104" t="s">
        <v>314</v>
      </c>
      <c r="AB90" s="104" t="s">
        <v>321</v>
      </c>
    </row>
    <row r="91" spans="1:28" x14ac:dyDescent="0.25">
      <c r="A91" t="s">
        <v>496</v>
      </c>
      <c r="B91" t="s">
        <v>1840</v>
      </c>
      <c r="C91"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91"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91"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91"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91"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91"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Comunión</v>
      </c>
      <c r="I91"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Final</v>
      </c>
      <c r="J91"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91"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91"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91"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91"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91"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91"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91"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91"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91"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91"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91"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91" s="104" t="s">
        <v>282</v>
      </c>
      <c r="W91" s="104" t="s">
        <v>284</v>
      </c>
      <c r="X91" s="104" t="s">
        <v>313</v>
      </c>
      <c r="Y91" s="104" t="s">
        <v>314</v>
      </c>
      <c r="Z91" s="104" t="s">
        <v>321</v>
      </c>
    </row>
    <row r="92" spans="1:28" x14ac:dyDescent="0.25">
      <c r="A92" t="s">
        <v>498</v>
      </c>
      <c r="B92" t="s">
        <v>1840</v>
      </c>
      <c r="C92"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92"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92"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Entrada</v>
      </c>
      <c r="F92"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92"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92"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92"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92"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92"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92"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92"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92"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92"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92"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92"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92"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92"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92"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92"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92" s="104" t="s">
        <v>292</v>
      </c>
    </row>
    <row r="93" spans="1:28" x14ac:dyDescent="0.25">
      <c r="A93" t="s">
        <v>500</v>
      </c>
      <c r="B93" t="s">
        <v>1840</v>
      </c>
      <c r="C93"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93"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93"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93"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93"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93"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93"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9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9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93"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93"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93"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93"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93"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93"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93"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93"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93"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93"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93" s="104" t="s">
        <v>320</v>
      </c>
      <c r="W93" s="104" t="s">
        <v>382</v>
      </c>
      <c r="X93" s="104" t="s">
        <v>321</v>
      </c>
    </row>
    <row r="94" spans="1:28" x14ac:dyDescent="0.25">
      <c r="A94" t="s">
        <v>501</v>
      </c>
      <c r="B94" t="s">
        <v>1840</v>
      </c>
      <c r="C94"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94"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94"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94"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94"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Fracción del pan</v>
      </c>
      <c r="H94"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94"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9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9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94"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94"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94"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94"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94"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94"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94"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94"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94"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94"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94" s="104" t="s">
        <v>320</v>
      </c>
      <c r="W94" s="104" t="s">
        <v>382</v>
      </c>
      <c r="X94" s="104" t="s">
        <v>2210</v>
      </c>
      <c r="Y94" s="104" t="s">
        <v>321</v>
      </c>
    </row>
    <row r="95" spans="1:28" x14ac:dyDescent="0.25">
      <c r="A95" t="s">
        <v>503</v>
      </c>
      <c r="B95" t="s">
        <v>1840</v>
      </c>
      <c r="C95"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95"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95"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95"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95"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95"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95"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95"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95"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95"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95"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95"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95"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95"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95"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95"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95"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95"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95"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95" s="104" t="s">
        <v>320</v>
      </c>
      <c r="W95" s="104" t="s">
        <v>382</v>
      </c>
    </row>
    <row r="96" spans="1:28" x14ac:dyDescent="0.25">
      <c r="A96" t="s">
        <v>505</v>
      </c>
      <c r="B96" t="s">
        <v>1840</v>
      </c>
      <c r="C96"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96"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96"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Entrada</v>
      </c>
      <c r="F96"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96"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96"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96"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96"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K96"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L96"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96"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96"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96"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96"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96"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96"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96"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96"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96"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96" s="104" t="s">
        <v>315</v>
      </c>
      <c r="W96" s="104" t="s">
        <v>344</v>
      </c>
      <c r="X96" s="104" t="s">
        <v>2208</v>
      </c>
      <c r="Y96" s="104" t="s">
        <v>292</v>
      </c>
    </row>
    <row r="97" spans="1:26" x14ac:dyDescent="0.25">
      <c r="A97" t="s">
        <v>507</v>
      </c>
      <c r="B97" t="s">
        <v>1840</v>
      </c>
      <c r="C97"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97"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97"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97"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97"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97"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97"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97"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97"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97"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97"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97"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97"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97"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97"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97"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97"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97"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97"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97" s="104" t="s">
        <v>320</v>
      </c>
      <c r="W97" s="104" t="s">
        <v>382</v>
      </c>
      <c r="X97" s="104" t="s">
        <v>321</v>
      </c>
    </row>
    <row r="98" spans="1:26" x14ac:dyDescent="0.25">
      <c r="A98" t="s">
        <v>509</v>
      </c>
      <c r="B98" t="s">
        <v>1840</v>
      </c>
      <c r="C98"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98"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98"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98"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98"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98"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98"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98"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98"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98"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98"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98"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98"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98"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98"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98"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98"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98"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98"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98" s="104" t="s">
        <v>282</v>
      </c>
      <c r="W98" s="104" t="s">
        <v>284</v>
      </c>
      <c r="X98" s="104" t="s">
        <v>321</v>
      </c>
    </row>
    <row r="99" spans="1:26" x14ac:dyDescent="0.25">
      <c r="A99" t="s">
        <v>511</v>
      </c>
      <c r="B99" t="s">
        <v>1840</v>
      </c>
      <c r="C99"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99"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99"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99"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99"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Fracción del pan</v>
      </c>
      <c r="H99"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99"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99"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99"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99"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99"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99"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99"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99"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99"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99"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99"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99"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99"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99" s="104" t="s">
        <v>315</v>
      </c>
      <c r="W99" s="104" t="s">
        <v>320</v>
      </c>
      <c r="X99" s="104" t="s">
        <v>382</v>
      </c>
      <c r="Y99" s="104" t="s">
        <v>2210</v>
      </c>
    </row>
    <row r="100" spans="1:26" x14ac:dyDescent="0.25">
      <c r="A100" t="s">
        <v>513</v>
      </c>
      <c r="B100" t="s">
        <v>1840</v>
      </c>
      <c r="C100"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00"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00"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00"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00"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00"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00"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00"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00"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00"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00"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100"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100"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00"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00"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00"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00"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00"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00"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00" s="104" t="s">
        <v>282</v>
      </c>
      <c r="W100" s="104" t="s">
        <v>284</v>
      </c>
    </row>
    <row r="101" spans="1:26" x14ac:dyDescent="0.25">
      <c r="A101" t="s">
        <v>514</v>
      </c>
      <c r="B101" t="s">
        <v>1840</v>
      </c>
      <c r="C101"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01"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01"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01"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01"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01"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Comunión</v>
      </c>
      <c r="I101"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01"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01"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01"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01"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101"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101"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01"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01"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01"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01"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01"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101"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01" s="104" t="s">
        <v>315</v>
      </c>
      <c r="W101" s="104" t="s">
        <v>282</v>
      </c>
      <c r="X101" s="104" t="s">
        <v>284</v>
      </c>
      <c r="Y101" s="104" t="s">
        <v>313</v>
      </c>
    </row>
    <row r="102" spans="1:26" x14ac:dyDescent="0.25">
      <c r="A102" t="s">
        <v>518</v>
      </c>
      <c r="B102" t="s">
        <v>1840</v>
      </c>
      <c r="C102"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02"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02"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02"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02"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Fracción del pan</v>
      </c>
      <c r="H102"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02"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02"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02"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02"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02"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102"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102"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02"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02"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02"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02"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02"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102"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02" s="104" t="s">
        <v>315</v>
      </c>
      <c r="W102" s="104" t="s">
        <v>282</v>
      </c>
      <c r="X102" s="104" t="s">
        <v>284</v>
      </c>
      <c r="Y102" s="104" t="s">
        <v>2210</v>
      </c>
    </row>
    <row r="103" spans="1:26" x14ac:dyDescent="0.25">
      <c r="A103" t="s">
        <v>520</v>
      </c>
      <c r="B103" t="s">
        <v>1840</v>
      </c>
      <c r="C103"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03"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03"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03"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03"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03"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03"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0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K10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L103"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03"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03"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03"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03"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03"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03"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03"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03"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03"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03" s="104" t="s">
        <v>344</v>
      </c>
      <c r="W103" s="104" t="s">
        <v>2208</v>
      </c>
    </row>
    <row r="104" spans="1:26" x14ac:dyDescent="0.25">
      <c r="A104" t="s">
        <v>522</v>
      </c>
      <c r="B104" t="s">
        <v>1840</v>
      </c>
      <c r="C104"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04"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04"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04"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04"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04"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04"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0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0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04"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04"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104"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104"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04"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04"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04"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04"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04"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04"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04" s="104" t="s">
        <v>282</v>
      </c>
      <c r="W104" s="104" t="s">
        <v>284</v>
      </c>
    </row>
    <row r="105" spans="1:26" x14ac:dyDescent="0.25">
      <c r="A105" t="s">
        <v>524</v>
      </c>
      <c r="B105" t="s">
        <v>1840</v>
      </c>
      <c r="C105"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05"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05"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05"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05"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05"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05"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05"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05"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05"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05"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105"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105"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05"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05"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05"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05"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05"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05"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05" s="104" t="s">
        <v>282</v>
      </c>
      <c r="W105" s="104" t="s">
        <v>284</v>
      </c>
    </row>
    <row r="106" spans="1:26" x14ac:dyDescent="0.25">
      <c r="A106" t="s">
        <v>526</v>
      </c>
      <c r="B106" t="s">
        <v>1840</v>
      </c>
      <c r="C106"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06"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06"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06"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06"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06"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Comunión</v>
      </c>
      <c r="I106"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Final</v>
      </c>
      <c r="J106"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06"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06"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06"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106"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106"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06"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06"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06"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06"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06"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06"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06" s="104" t="s">
        <v>282</v>
      </c>
      <c r="W106" s="104" t="s">
        <v>284</v>
      </c>
      <c r="X106" s="104" t="s">
        <v>313</v>
      </c>
      <c r="Y106" s="104" t="s">
        <v>314</v>
      </c>
      <c r="Z106" s="104" t="s">
        <v>321</v>
      </c>
    </row>
    <row r="107" spans="1:26" x14ac:dyDescent="0.25">
      <c r="A107" t="s">
        <v>528</v>
      </c>
      <c r="B107" t="s">
        <v>1840</v>
      </c>
      <c r="C107"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07"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07"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07"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07"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07"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07"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Final</v>
      </c>
      <c r="J107"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07"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07"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07"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107"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107"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07"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07"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07"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07"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07"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107"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07" s="104" t="s">
        <v>282</v>
      </c>
      <c r="W107" s="104" t="s">
        <v>284</v>
      </c>
      <c r="X107" s="104" t="s">
        <v>314</v>
      </c>
      <c r="Y107" s="104" t="s">
        <v>315</v>
      </c>
    </row>
    <row r="108" spans="1:26" x14ac:dyDescent="0.25">
      <c r="A108" t="s">
        <v>530</v>
      </c>
      <c r="B108" t="s">
        <v>1840</v>
      </c>
      <c r="C108"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08"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08"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08"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08"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Fracción del pan</v>
      </c>
      <c r="H108"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08"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08"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08"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08"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108"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08"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08"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08"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08"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08"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108"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08"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08"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08" s="104" t="s">
        <v>320</v>
      </c>
      <c r="W108" s="104" t="s">
        <v>382</v>
      </c>
      <c r="X108" s="104" t="s">
        <v>2210</v>
      </c>
    </row>
    <row r="109" spans="1:26" x14ac:dyDescent="0.25">
      <c r="A109" t="s">
        <v>1935</v>
      </c>
      <c r="B109" t="s">
        <v>1840</v>
      </c>
      <c r="C109"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09"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09"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09"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09"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09"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09"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09"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09"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09"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09"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09"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09"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09"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09"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09"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09"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09"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09"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09" s="104" t="s">
        <v>321</v>
      </c>
    </row>
    <row r="110" spans="1:26" x14ac:dyDescent="0.25">
      <c r="A110" t="s">
        <v>533</v>
      </c>
      <c r="B110" t="s">
        <v>1840</v>
      </c>
      <c r="C110"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10"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10"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10"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Paz</v>
      </c>
      <c r="G110"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10"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10"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10"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10"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10"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10"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110"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110"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10"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10"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10"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10"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10"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10"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10" s="104" t="s">
        <v>282</v>
      </c>
      <c r="W110" s="104" t="s">
        <v>284</v>
      </c>
      <c r="X110" s="104" t="s">
        <v>351</v>
      </c>
      <c r="Y110" s="104" t="s">
        <v>2105</v>
      </c>
      <c r="Z110" s="104" t="s">
        <v>321</v>
      </c>
    </row>
    <row r="111" spans="1:26" x14ac:dyDescent="0.25">
      <c r="A111" t="s">
        <v>2028</v>
      </c>
      <c r="B111" t="s">
        <v>1840</v>
      </c>
      <c r="C111"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11"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11"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11"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11"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11"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11"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11"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11"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11"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11"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11"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11"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11"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11"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11"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11"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11"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111"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11" s="104" t="s">
        <v>315</v>
      </c>
    </row>
    <row r="112" spans="1:26" x14ac:dyDescent="0.25">
      <c r="A112" t="s">
        <v>537</v>
      </c>
      <c r="B112" t="s">
        <v>1840</v>
      </c>
      <c r="C112"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Virgen Maria</v>
      </c>
      <c r="D112"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12"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12"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12"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12"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12"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12"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K112"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L112"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12"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12"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12"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12"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12"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12"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12"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12"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112"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12" s="104" t="s">
        <v>315</v>
      </c>
      <c r="W112" s="104" t="s">
        <v>344</v>
      </c>
      <c r="X112" s="104" t="s">
        <v>2208</v>
      </c>
      <c r="Y112" s="98" t="s">
        <v>2104</v>
      </c>
    </row>
    <row r="113" spans="1:27" x14ac:dyDescent="0.25">
      <c r="A113" t="s">
        <v>539</v>
      </c>
      <c r="B113" t="s">
        <v>1840</v>
      </c>
      <c r="C113"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Virgen Maria</v>
      </c>
      <c r="D113"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13"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13"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13"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13"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13"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1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1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13"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113"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13"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13"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13"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13"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13"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113"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13"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13"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13" s="98" t="s">
        <v>2104</v>
      </c>
      <c r="W113" s="104" t="s">
        <v>320</v>
      </c>
      <c r="X113" s="104" t="s">
        <v>382</v>
      </c>
      <c r="Y113" s="104" t="s">
        <v>321</v>
      </c>
    </row>
    <row r="114" spans="1:27" x14ac:dyDescent="0.25">
      <c r="A114" t="s">
        <v>541</v>
      </c>
      <c r="B114" t="s">
        <v>1840</v>
      </c>
      <c r="C114"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14"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14"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14"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14"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14"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14"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1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1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14"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114"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14"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14"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14"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14"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14"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114"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14"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14"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14" s="104" t="s">
        <v>320</v>
      </c>
      <c r="W114" s="104" t="s">
        <v>382</v>
      </c>
    </row>
    <row r="115" spans="1:27" x14ac:dyDescent="0.25">
      <c r="A115" t="s">
        <v>544</v>
      </c>
      <c r="B115" t="s">
        <v>1840</v>
      </c>
      <c r="C115"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Virgen Maria</v>
      </c>
      <c r="D115"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15"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15"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15"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15"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15"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15"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15"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15"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115"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15"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15"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15"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15"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15"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115"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15"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15"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15" s="98" t="s">
        <v>2104</v>
      </c>
      <c r="W115" s="104" t="s">
        <v>320</v>
      </c>
      <c r="X115" s="104" t="s">
        <v>382</v>
      </c>
    </row>
    <row r="116" spans="1:27" x14ac:dyDescent="0.25">
      <c r="A116" t="s">
        <v>545</v>
      </c>
      <c r="B116" t="s">
        <v>1840</v>
      </c>
      <c r="C116"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16"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16"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16"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16"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16"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16"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Final</v>
      </c>
      <c r="J116"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16"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16"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16"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16"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16"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16"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16"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16"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16"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16"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116"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16" s="104" t="s">
        <v>314</v>
      </c>
      <c r="W116" s="104" t="s">
        <v>315</v>
      </c>
    </row>
    <row r="117" spans="1:27" x14ac:dyDescent="0.25">
      <c r="A117" t="s">
        <v>547</v>
      </c>
      <c r="B117" t="s">
        <v>1840</v>
      </c>
      <c r="C117"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17"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17"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17"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17"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17"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Comunión</v>
      </c>
      <c r="I117"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17"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17"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17"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17"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117"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117"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17"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17"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17"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17"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17"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17"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17" s="104" t="s">
        <v>282</v>
      </c>
      <c r="W117" s="104" t="s">
        <v>284</v>
      </c>
      <c r="X117" s="104" t="s">
        <v>313</v>
      </c>
      <c r="Y117" s="104" t="s">
        <v>321</v>
      </c>
    </row>
    <row r="118" spans="1:27" x14ac:dyDescent="0.25">
      <c r="A118" t="s">
        <v>549</v>
      </c>
      <c r="B118" t="s">
        <v>1840</v>
      </c>
      <c r="C118"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18"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18"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18"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18"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18"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18"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18"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K118"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L118"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118"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18"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18"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18"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18"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18"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118"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18"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118"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18" s="104" t="s">
        <v>320</v>
      </c>
      <c r="W118" s="104" t="s">
        <v>382</v>
      </c>
      <c r="X118" s="104" t="s">
        <v>344</v>
      </c>
      <c r="Y118" s="104" t="s">
        <v>2208</v>
      </c>
      <c r="Z118" s="104" t="s">
        <v>315</v>
      </c>
    </row>
    <row r="119" spans="1:27" x14ac:dyDescent="0.25">
      <c r="A119" t="s">
        <v>551</v>
      </c>
      <c r="B119" t="s">
        <v>1840</v>
      </c>
      <c r="C119"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19"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19"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19"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19"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19"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19"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19"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19"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19"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19"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119"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119"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19"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19"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19"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19"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19"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19"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19" s="104" t="s">
        <v>282</v>
      </c>
      <c r="W119" s="104" t="s">
        <v>284</v>
      </c>
    </row>
    <row r="120" spans="1:27" x14ac:dyDescent="0.25">
      <c r="A120" t="s">
        <v>558</v>
      </c>
      <c r="B120" t="s">
        <v>1840</v>
      </c>
      <c r="C120"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20"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20"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Entrada</v>
      </c>
      <c r="F120"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20"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20"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20"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20"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20"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20"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120"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20"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20"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20"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20"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20"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120"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20"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20"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20" s="104" t="s">
        <v>292</v>
      </c>
      <c r="W120" s="104" t="s">
        <v>320</v>
      </c>
      <c r="X120" s="104" t="s">
        <v>382</v>
      </c>
      <c r="Y120" s="104" t="s">
        <v>321</v>
      </c>
    </row>
    <row r="121" spans="1:27" x14ac:dyDescent="0.25">
      <c r="A121" t="s">
        <v>559</v>
      </c>
      <c r="B121" t="s">
        <v>1840</v>
      </c>
      <c r="C121"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21"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21"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Entrada</v>
      </c>
      <c r="F121"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21"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21"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21"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21"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K121"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L121"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121"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21"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21"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21"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21"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21"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121"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21"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21"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21" s="104" t="s">
        <v>292</v>
      </c>
      <c r="W121" s="104" t="s">
        <v>344</v>
      </c>
      <c r="X121" s="104" t="s">
        <v>2208</v>
      </c>
      <c r="Y121" s="104" t="s">
        <v>320</v>
      </c>
      <c r="Z121" s="104" t="s">
        <v>382</v>
      </c>
      <c r="AA121" s="104" t="s">
        <v>321</v>
      </c>
    </row>
    <row r="122" spans="1:27" x14ac:dyDescent="0.25">
      <c r="A122" t="s">
        <v>560</v>
      </c>
      <c r="B122" t="s">
        <v>1840</v>
      </c>
      <c r="C122"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22"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22"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22"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22"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22"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22"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Final</v>
      </c>
      <c r="J122"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K122"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L122"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22"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122"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122"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22"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22"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22"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22"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22"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122"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22" s="104" t="s">
        <v>344</v>
      </c>
      <c r="W122" s="104" t="s">
        <v>2208</v>
      </c>
      <c r="X122" s="104" t="s">
        <v>282</v>
      </c>
      <c r="Y122" s="104" t="s">
        <v>284</v>
      </c>
      <c r="Z122" s="104" t="s">
        <v>314</v>
      </c>
      <c r="AA122" s="104" t="s">
        <v>315</v>
      </c>
    </row>
    <row r="123" spans="1:27" x14ac:dyDescent="0.25">
      <c r="A123" t="s">
        <v>562</v>
      </c>
      <c r="B123" t="s">
        <v>1840</v>
      </c>
      <c r="C123"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Virgen Maria</v>
      </c>
      <c r="D123"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23"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23"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23"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23"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23"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2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2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23"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23"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23"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23"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23"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23"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23"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23"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23"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123"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23" s="98" t="s">
        <v>2104</v>
      </c>
      <c r="W123" s="104" t="s">
        <v>315</v>
      </c>
    </row>
    <row r="124" spans="1:27" x14ac:dyDescent="0.25">
      <c r="A124" t="s">
        <v>2061</v>
      </c>
      <c r="B124" t="s">
        <v>1840</v>
      </c>
      <c r="C124"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Virgen Maria</v>
      </c>
      <c r="D124"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24"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24"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24"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24"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24"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2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2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24"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24"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24"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24"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24"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24"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24"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24"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24"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24"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24" s="98" t="s">
        <v>2104</v>
      </c>
    </row>
    <row r="125" spans="1:27" x14ac:dyDescent="0.25">
      <c r="A125" t="s">
        <v>566</v>
      </c>
      <c r="B125" t="s">
        <v>1840</v>
      </c>
      <c r="C125"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Virgen Maria</v>
      </c>
      <c r="D125"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25"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25"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25"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25"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Comunión</v>
      </c>
      <c r="I125"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25"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25"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25"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25"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125"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125"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25"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25"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25"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25"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25"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125"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25" s="98" t="s">
        <v>2104</v>
      </c>
      <c r="W125" s="104" t="s">
        <v>282</v>
      </c>
      <c r="X125" s="104" t="s">
        <v>284</v>
      </c>
      <c r="Y125" s="104" t="s">
        <v>313</v>
      </c>
      <c r="Z125" s="104" t="s">
        <v>315</v>
      </c>
    </row>
    <row r="126" spans="1:27" x14ac:dyDescent="0.25">
      <c r="A126" t="s">
        <v>568</v>
      </c>
      <c r="B126" t="s">
        <v>1840</v>
      </c>
      <c r="C126"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Virgen Maria</v>
      </c>
      <c r="D126"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26"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26"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26"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Fracción del pan</v>
      </c>
      <c r="H126"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26"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26"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26"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26"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126"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26"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26"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26"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26"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26"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126"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26"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126"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26" s="98" t="s">
        <v>2104</v>
      </c>
      <c r="W126" s="104" t="s">
        <v>320</v>
      </c>
      <c r="X126" s="104" t="s">
        <v>2210</v>
      </c>
      <c r="Y126" s="104" t="s">
        <v>382</v>
      </c>
      <c r="Z126" s="104" t="s">
        <v>315</v>
      </c>
    </row>
    <row r="127" spans="1:27" x14ac:dyDescent="0.25">
      <c r="A127" t="s">
        <v>570</v>
      </c>
      <c r="B127" t="s">
        <v>1840</v>
      </c>
      <c r="C127"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Virgen Maria</v>
      </c>
      <c r="D127"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27"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27"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27"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27"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27"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27"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K127"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L127"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27"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27"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27"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27"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27"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27"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27"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27"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27"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27" s="98" t="s">
        <v>2104</v>
      </c>
      <c r="W127" s="104" t="s">
        <v>344</v>
      </c>
      <c r="X127" s="104" t="s">
        <v>2208</v>
      </c>
    </row>
    <row r="128" spans="1:27" x14ac:dyDescent="0.25">
      <c r="A128" t="s">
        <v>572</v>
      </c>
      <c r="B128" t="s">
        <v>1840</v>
      </c>
      <c r="C128"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Virgen Maria</v>
      </c>
      <c r="D128"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28"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28"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28"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28"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28"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28"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28"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28"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128"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28"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28"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28"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28"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28"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128"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28"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28"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28" s="98" t="s">
        <v>2104</v>
      </c>
      <c r="W128" s="104" t="s">
        <v>320</v>
      </c>
      <c r="X128" s="104" t="s">
        <v>382</v>
      </c>
    </row>
    <row r="129" spans="1:25" x14ac:dyDescent="0.25">
      <c r="A129" t="s">
        <v>573</v>
      </c>
      <c r="B129" t="s">
        <v>1840</v>
      </c>
      <c r="C129"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29"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29"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Entrada</v>
      </c>
      <c r="F129"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29"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29"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29"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29"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29"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29"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29"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129"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129"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29"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29"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29"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29"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29"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29"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29" s="104" t="s">
        <v>292</v>
      </c>
      <c r="W129" s="104" t="s">
        <v>282</v>
      </c>
      <c r="X129" s="104" t="s">
        <v>284</v>
      </c>
      <c r="Y129" s="104" t="s">
        <v>321</v>
      </c>
    </row>
    <row r="130" spans="1:25" x14ac:dyDescent="0.25">
      <c r="A130" t="s">
        <v>2019</v>
      </c>
      <c r="B130" t="s">
        <v>1840</v>
      </c>
      <c r="C130"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30"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30"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30"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30"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30"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30"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30"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30"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30"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30"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30"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30"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30"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30"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30"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30"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30"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30"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30" s="104" t="s">
        <v>321</v>
      </c>
    </row>
    <row r="131" spans="1:25" x14ac:dyDescent="0.25">
      <c r="A131" t="s">
        <v>2003</v>
      </c>
      <c r="B131" t="s">
        <v>1840</v>
      </c>
      <c r="C131"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31"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31"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31"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31"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31"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31"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31"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31"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31"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31"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31"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31"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31"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31"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31"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31"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31"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31"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31" s="104" t="s">
        <v>321</v>
      </c>
    </row>
    <row r="132" spans="1:25" x14ac:dyDescent="0.25">
      <c r="A132" t="s">
        <v>578</v>
      </c>
      <c r="B132" t="s">
        <v>1840</v>
      </c>
      <c r="C132"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32"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32"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32"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Paz</v>
      </c>
      <c r="G132"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32"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32"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32"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32"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32"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32"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32"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32"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32"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32"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32"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32"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32"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32"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32" s="104" t="s">
        <v>351</v>
      </c>
      <c r="W132" s="104" t="s">
        <v>2105</v>
      </c>
      <c r="X132" s="104" t="s">
        <v>321</v>
      </c>
    </row>
    <row r="133" spans="1:25" x14ac:dyDescent="0.25">
      <c r="A133" t="s">
        <v>579</v>
      </c>
      <c r="B133" t="s">
        <v>1840</v>
      </c>
      <c r="C133"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33"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33"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33"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33"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33"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33"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3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3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33"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133"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33"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33"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33"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33"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33"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133"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33"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33"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33" s="104" t="s">
        <v>320</v>
      </c>
      <c r="W133" s="104" t="s">
        <v>382</v>
      </c>
      <c r="X133" s="104" t="s">
        <v>321</v>
      </c>
    </row>
    <row r="134" spans="1:25" x14ac:dyDescent="0.25">
      <c r="A134" t="s">
        <v>580</v>
      </c>
      <c r="B134" t="s">
        <v>1840</v>
      </c>
      <c r="C134"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34"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34"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34"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34"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34"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34"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3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3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34"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134"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34"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34"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34"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34"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34"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134"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34"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34"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34" s="104" t="s">
        <v>320</v>
      </c>
      <c r="W134" s="104" t="s">
        <v>382</v>
      </c>
      <c r="X134" s="104" t="s">
        <v>321</v>
      </c>
    </row>
    <row r="135" spans="1:25" x14ac:dyDescent="0.25">
      <c r="A135" t="s">
        <v>1985</v>
      </c>
      <c r="B135" t="s">
        <v>1840</v>
      </c>
      <c r="C135"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35"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35"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35"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35"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35"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35"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35"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35"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35"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35"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35"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35"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35"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35"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35"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35"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35"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35"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35" s="104" t="s">
        <v>321</v>
      </c>
    </row>
    <row r="136" spans="1:25" x14ac:dyDescent="0.25">
      <c r="A136" t="s">
        <v>582</v>
      </c>
      <c r="B136" t="s">
        <v>1840</v>
      </c>
      <c r="C136"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36"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36"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36"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36"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36"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36"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36"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36"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36"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36"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36"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36"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36"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36"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36"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36"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36"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136"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36" s="104" t="s">
        <v>315</v>
      </c>
    </row>
    <row r="137" spans="1:25" x14ac:dyDescent="0.25">
      <c r="A137" t="s">
        <v>584</v>
      </c>
      <c r="B137" t="s">
        <v>1840</v>
      </c>
      <c r="C137"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37"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37"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37"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37"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37"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37"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37"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37"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37"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37"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137"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137"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37"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37"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37"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37"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37"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137"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37" s="104" t="s">
        <v>282</v>
      </c>
      <c r="W137" s="104" t="s">
        <v>284</v>
      </c>
      <c r="X137" s="104" t="s">
        <v>315</v>
      </c>
    </row>
    <row r="138" spans="1:25" x14ac:dyDescent="0.25">
      <c r="A138" t="s">
        <v>586</v>
      </c>
      <c r="B138" t="s">
        <v>1840</v>
      </c>
      <c r="C138"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38"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38"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38"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38"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Fracción del pan</v>
      </c>
      <c r="H138"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38"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38"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38"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38"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38"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38"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38"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38"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38"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38"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38"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38"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38"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38" s="104" t="s">
        <v>2210</v>
      </c>
      <c r="W138" s="104" t="s">
        <v>321</v>
      </c>
    </row>
    <row r="139" spans="1:25" x14ac:dyDescent="0.25">
      <c r="A139" t="s">
        <v>588</v>
      </c>
      <c r="B139" t="s">
        <v>1840</v>
      </c>
      <c r="C139"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39"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39"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39"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39"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39"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39"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39"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39"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39"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39"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39"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39"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39"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39"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39"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39"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39"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139"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39" s="104" t="s">
        <v>315</v>
      </c>
    </row>
    <row r="140" spans="1:25" x14ac:dyDescent="0.25">
      <c r="A140" t="s">
        <v>1958</v>
      </c>
      <c r="B140" t="s">
        <v>1840</v>
      </c>
      <c r="C140"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40"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40"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40"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40"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40"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40"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40"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40"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40"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140"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40"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40"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40"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40"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40"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140"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40"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40"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40" s="104" t="s">
        <v>320</v>
      </c>
      <c r="W140" s="104" t="s">
        <v>382</v>
      </c>
      <c r="X140" s="104" t="s">
        <v>321</v>
      </c>
    </row>
    <row r="141" spans="1:25" x14ac:dyDescent="0.25">
      <c r="A141" t="s">
        <v>592</v>
      </c>
      <c r="B141" t="s">
        <v>1840</v>
      </c>
      <c r="C141"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41"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41"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41"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41"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41"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41"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41"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41"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41"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41"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141"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141"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41"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41"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41"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41"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41"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141"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41" s="104" t="s">
        <v>282</v>
      </c>
      <c r="W141" s="104" t="s">
        <v>284</v>
      </c>
      <c r="X141" s="104" t="s">
        <v>315</v>
      </c>
    </row>
    <row r="142" spans="1:25" x14ac:dyDescent="0.25">
      <c r="A142" t="s">
        <v>594</v>
      </c>
      <c r="B142" t="s">
        <v>1840</v>
      </c>
      <c r="C142"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42"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42"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42"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42"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42"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42"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42"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K142"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L142"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42"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42"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42"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42"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42"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42"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42"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42"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42"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42" s="104" t="s">
        <v>321</v>
      </c>
      <c r="W142" s="104" t="s">
        <v>344</v>
      </c>
      <c r="X142" s="104" t="s">
        <v>2208</v>
      </c>
    </row>
    <row r="143" spans="1:25" x14ac:dyDescent="0.25">
      <c r="A143" t="s">
        <v>1965</v>
      </c>
      <c r="B143" t="s">
        <v>1840</v>
      </c>
      <c r="C143"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43"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43"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43"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43"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43"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43"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4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4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43"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43"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43"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43"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43"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43"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43"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43"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43"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43"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43" s="104" t="s">
        <v>321</v>
      </c>
    </row>
    <row r="144" spans="1:25" x14ac:dyDescent="0.25">
      <c r="A144" t="s">
        <v>1967</v>
      </c>
      <c r="B144" t="s">
        <v>1840</v>
      </c>
      <c r="C144"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44"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44"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44"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44"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44"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44"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4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4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44"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44"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44"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44"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44"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44"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44"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44"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44"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44"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44" s="104" t="s">
        <v>321</v>
      </c>
    </row>
    <row r="145" spans="1:26" x14ac:dyDescent="0.25">
      <c r="A145" t="s">
        <v>598</v>
      </c>
      <c r="B145" t="s">
        <v>1840</v>
      </c>
      <c r="C145"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45"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45"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45"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45"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Fracción del pan</v>
      </c>
      <c r="H145"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45"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45"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45"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45"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145"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45"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45"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45"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45"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45"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145"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45"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45"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45" s="104" t="s">
        <v>320</v>
      </c>
      <c r="W145" s="104" t="s">
        <v>382</v>
      </c>
      <c r="X145" s="104" t="s">
        <v>2210</v>
      </c>
    </row>
    <row r="146" spans="1:26" x14ac:dyDescent="0.25">
      <c r="A146" t="s">
        <v>2056</v>
      </c>
      <c r="B146" t="s">
        <v>1840</v>
      </c>
      <c r="C146"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46"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46"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46"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46"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46"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Comunión</v>
      </c>
      <c r="I146"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46"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46"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46"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46"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146"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146"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46"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46"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46"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46"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46"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146"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46" s="104" t="s">
        <v>282</v>
      </c>
      <c r="W146" s="104" t="s">
        <v>284</v>
      </c>
      <c r="X146" s="104" t="s">
        <v>313</v>
      </c>
      <c r="Y146" s="104" t="s">
        <v>315</v>
      </c>
    </row>
    <row r="147" spans="1:26" x14ac:dyDescent="0.25">
      <c r="A147" t="s">
        <v>1987</v>
      </c>
      <c r="B147" t="s">
        <v>1840</v>
      </c>
      <c r="C147"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47"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47"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47"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47"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47"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47"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47"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47"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47"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47"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47"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47"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47"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47"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47"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47"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47"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47"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47" s="104" t="s">
        <v>321</v>
      </c>
    </row>
    <row r="148" spans="1:26" x14ac:dyDescent="0.25">
      <c r="A148" t="s">
        <v>603</v>
      </c>
      <c r="B148" t="s">
        <v>1840</v>
      </c>
      <c r="C148"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48"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48"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Entrada</v>
      </c>
      <c r="F148"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48"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48"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48"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48"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48"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48"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48"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48"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48"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48"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48"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48"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48"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48"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48"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48" s="104" t="s">
        <v>292</v>
      </c>
      <c r="W148" s="104" t="s">
        <v>321</v>
      </c>
    </row>
    <row r="149" spans="1:26" x14ac:dyDescent="0.25">
      <c r="A149" t="s">
        <v>605</v>
      </c>
      <c r="B149" t="s">
        <v>1840</v>
      </c>
      <c r="C149"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49"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49"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Entrada</v>
      </c>
      <c r="F149"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49"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49"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49"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49"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49"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49"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49"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149"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149"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49"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49"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49"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49"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49"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49"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49" s="104" t="s">
        <v>321</v>
      </c>
      <c r="W149" s="104" t="s">
        <v>292</v>
      </c>
      <c r="X149" s="104" t="s">
        <v>282</v>
      </c>
      <c r="Y149" s="104" t="s">
        <v>284</v>
      </c>
    </row>
    <row r="150" spans="1:26" x14ac:dyDescent="0.25">
      <c r="A150" t="s">
        <v>609</v>
      </c>
      <c r="B150" t="s">
        <v>1840</v>
      </c>
      <c r="C150"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Virgen Maria</v>
      </c>
      <c r="D150"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50"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50"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50"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50"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50"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50"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50"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50"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50"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150"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150"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50"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50"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50"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50"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50"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50"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50" s="98" t="s">
        <v>2104</v>
      </c>
      <c r="W150" s="104" t="s">
        <v>282</v>
      </c>
      <c r="X150" s="104" t="s">
        <v>284</v>
      </c>
    </row>
    <row r="151" spans="1:26" x14ac:dyDescent="0.25">
      <c r="A151" t="s">
        <v>284</v>
      </c>
      <c r="B151" t="s">
        <v>1840</v>
      </c>
      <c r="C151"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51"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51"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51"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51"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51"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Comunión</v>
      </c>
      <c r="I151"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51"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51"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51"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51"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151"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151"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51"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51"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51"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51"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51"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51"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51" s="104" t="s">
        <v>282</v>
      </c>
      <c r="W151" s="104" t="s">
        <v>284</v>
      </c>
      <c r="X151" s="104" t="s">
        <v>313</v>
      </c>
    </row>
    <row r="152" spans="1:26" x14ac:dyDescent="0.25">
      <c r="A152" t="s">
        <v>617</v>
      </c>
      <c r="B152" t="s">
        <v>1840</v>
      </c>
      <c r="C152"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52"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52"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52"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Paz</v>
      </c>
      <c r="G152"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52"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52"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52"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52"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52"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52"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52"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52"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52"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52"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52"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52"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52"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52"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52" s="104" t="s">
        <v>351</v>
      </c>
      <c r="W152" s="104" t="s">
        <v>2105</v>
      </c>
      <c r="X152" s="104" t="s">
        <v>321</v>
      </c>
    </row>
    <row r="153" spans="1:26" x14ac:dyDescent="0.25">
      <c r="A153" t="s">
        <v>619</v>
      </c>
      <c r="B153" t="s">
        <v>1840</v>
      </c>
      <c r="C153"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53"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Niños</v>
      </c>
      <c r="E153"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53"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53"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53"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53"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5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5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53"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53"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153"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153"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53"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53"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53"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53"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53"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53"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53" s="104" t="s">
        <v>282</v>
      </c>
      <c r="W153" s="104" t="s">
        <v>284</v>
      </c>
      <c r="X153" s="104" t="s">
        <v>288</v>
      </c>
    </row>
    <row r="154" spans="1:26" x14ac:dyDescent="0.25">
      <c r="A154" t="s">
        <v>2050</v>
      </c>
      <c r="B154" t="s">
        <v>1840</v>
      </c>
      <c r="C154"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54"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54"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54"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54"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54"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54"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5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5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54"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154"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54"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54"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54"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54"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54"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154"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54"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54"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54" s="104" t="s">
        <v>320</v>
      </c>
      <c r="W154" s="104" t="s">
        <v>382</v>
      </c>
      <c r="X154" s="104" t="s">
        <v>321</v>
      </c>
    </row>
    <row r="155" spans="1:26" x14ac:dyDescent="0.25">
      <c r="A155" t="s">
        <v>623</v>
      </c>
      <c r="B155" t="s">
        <v>1840</v>
      </c>
      <c r="C155"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55"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55"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55"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55"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55"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55"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55"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55"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55"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155"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55"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55"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55"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55"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55"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155"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55"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155"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55" s="104" t="s">
        <v>320</v>
      </c>
      <c r="W155" s="104" t="s">
        <v>382</v>
      </c>
      <c r="X155" s="104" t="s">
        <v>315</v>
      </c>
    </row>
    <row r="156" spans="1:26" x14ac:dyDescent="0.25">
      <c r="A156" t="s">
        <v>631</v>
      </c>
      <c r="B156" t="s">
        <v>1840</v>
      </c>
      <c r="C156"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56"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56"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Entrada</v>
      </c>
      <c r="F156"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56"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56"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56"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56"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56"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56"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156"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56"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56"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56"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56"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56"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156"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56"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56"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56" s="104" t="s">
        <v>292</v>
      </c>
      <c r="W156" s="104" t="s">
        <v>320</v>
      </c>
      <c r="X156" s="104" t="s">
        <v>382</v>
      </c>
      <c r="Y156" s="104" t="s">
        <v>321</v>
      </c>
    </row>
    <row r="157" spans="1:26" x14ac:dyDescent="0.25">
      <c r="A157" t="s">
        <v>633</v>
      </c>
      <c r="B157" t="s">
        <v>1840</v>
      </c>
      <c r="C157"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57"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57"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57"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Paz</v>
      </c>
      <c r="G157"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57"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57"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57"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57"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57"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57"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57"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57"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57"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57"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57"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57"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57"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57"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57" s="104" t="s">
        <v>351</v>
      </c>
      <c r="W157" s="104" t="s">
        <v>2105</v>
      </c>
      <c r="X157" s="104" t="s">
        <v>321</v>
      </c>
    </row>
    <row r="158" spans="1:26" x14ac:dyDescent="0.25">
      <c r="A158" t="s">
        <v>2057</v>
      </c>
      <c r="B158" t="s">
        <v>1840</v>
      </c>
      <c r="C158"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58"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58"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58"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58"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58"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Comunión</v>
      </c>
      <c r="I158"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Final</v>
      </c>
      <c r="J158"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58"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58"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58"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158"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158"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58"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58"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58"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58"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58"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58"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58" s="104" t="s">
        <v>282</v>
      </c>
      <c r="W158" s="104" t="s">
        <v>284</v>
      </c>
      <c r="X158" s="104" t="s">
        <v>313</v>
      </c>
      <c r="Y158" s="104" t="s">
        <v>314</v>
      </c>
      <c r="Z158" s="104" t="s">
        <v>321</v>
      </c>
    </row>
    <row r="159" spans="1:26" x14ac:dyDescent="0.25">
      <c r="A159" t="s">
        <v>636</v>
      </c>
      <c r="B159" t="s">
        <v>1840</v>
      </c>
      <c r="C159"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59"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59"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59"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59"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59"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Comunión</v>
      </c>
      <c r="I159"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59"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59"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59"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159"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59"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59"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59"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59"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59"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159"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59"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159"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59" s="104" t="s">
        <v>313</v>
      </c>
      <c r="W159" s="104" t="s">
        <v>320</v>
      </c>
      <c r="X159" s="104" t="s">
        <v>382</v>
      </c>
      <c r="Y159" s="104" t="s">
        <v>315</v>
      </c>
    </row>
    <row r="160" spans="1:26" x14ac:dyDescent="0.25">
      <c r="A160" t="s">
        <v>638</v>
      </c>
      <c r="B160" t="s">
        <v>1840</v>
      </c>
      <c r="C160"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60"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60"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60"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60"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60"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60"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Final</v>
      </c>
      <c r="J160"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60"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60"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60"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160"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160"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60"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60"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60"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60"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60"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60"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60" s="104" t="s">
        <v>282</v>
      </c>
      <c r="W160" s="104" t="s">
        <v>284</v>
      </c>
      <c r="X160" s="104" t="s">
        <v>314</v>
      </c>
    </row>
    <row r="161" spans="1:24" x14ac:dyDescent="0.25">
      <c r="A161" t="s">
        <v>640</v>
      </c>
      <c r="B161" t="s">
        <v>1840</v>
      </c>
      <c r="C161"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61"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61"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61"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61"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61"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61"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61"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61"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61"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161"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61"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61"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61"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61"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61"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161"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61"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61"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61" s="104" t="s">
        <v>320</v>
      </c>
      <c r="W161" s="104" t="s">
        <v>382</v>
      </c>
      <c r="X161" s="104" t="s">
        <v>321</v>
      </c>
    </row>
    <row r="162" spans="1:24" x14ac:dyDescent="0.25">
      <c r="A162" t="s">
        <v>642</v>
      </c>
      <c r="B162" t="s">
        <v>1840</v>
      </c>
      <c r="C162"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62"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62"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62"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62"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62"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Comunión</v>
      </c>
      <c r="I162"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62"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62"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62"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62"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162"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162"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62"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62"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62"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62"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62"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62"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62" s="104" t="s">
        <v>282</v>
      </c>
      <c r="W162" s="104" t="s">
        <v>284</v>
      </c>
      <c r="X162" s="104" t="s">
        <v>313</v>
      </c>
    </row>
    <row r="163" spans="1:24" x14ac:dyDescent="0.25">
      <c r="A163" t="s">
        <v>643</v>
      </c>
      <c r="B163" t="s">
        <v>1840</v>
      </c>
      <c r="C163"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63"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63"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63"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63"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63"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63"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6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6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63"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63"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163"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163"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63"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63"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63"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63"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63"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163"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63" s="104" t="s">
        <v>282</v>
      </c>
      <c r="W163" s="104" t="s">
        <v>284</v>
      </c>
      <c r="X163" s="104" t="s">
        <v>315</v>
      </c>
    </row>
    <row r="164" spans="1:24" x14ac:dyDescent="0.25">
      <c r="A164" t="s">
        <v>653</v>
      </c>
      <c r="B164" t="s">
        <v>1840</v>
      </c>
      <c r="C164"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Virgen Maria</v>
      </c>
      <c r="D164"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64"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64"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64"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64"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64"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6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6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64"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64"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64"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64"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64"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64"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64"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64"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64"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64"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64" s="98" t="s">
        <v>2104</v>
      </c>
    </row>
    <row r="165" spans="1:24" x14ac:dyDescent="0.25">
      <c r="A165" t="s">
        <v>660</v>
      </c>
      <c r="B165" t="s">
        <v>1840</v>
      </c>
      <c r="C165"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65"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Niños</v>
      </c>
      <c r="E165"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65"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Paz</v>
      </c>
      <c r="G165"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65"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65"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65"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65"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65"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65"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65"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65"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65"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65"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65"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65"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65"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65"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65" s="104" t="s">
        <v>351</v>
      </c>
      <c r="W165" s="104" t="s">
        <v>2105</v>
      </c>
      <c r="X165" s="104" t="s">
        <v>288</v>
      </c>
    </row>
    <row r="166" spans="1:24" x14ac:dyDescent="0.25">
      <c r="A166" t="s">
        <v>661</v>
      </c>
      <c r="B166" t="s">
        <v>1840</v>
      </c>
      <c r="C166"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66"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66"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66"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66"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66"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66"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66"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66"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66"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166"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66"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66"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66"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66"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66"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166"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66"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66"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66" s="104" t="s">
        <v>320</v>
      </c>
      <c r="W166" s="104" t="s">
        <v>382</v>
      </c>
    </row>
    <row r="167" spans="1:24" x14ac:dyDescent="0.25">
      <c r="A167" t="s">
        <v>662</v>
      </c>
      <c r="B167" t="s">
        <v>1840</v>
      </c>
      <c r="C167"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67"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67"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67"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67"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67"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67"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67"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67"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67"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167"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67"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67"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67"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67"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67"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167"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67"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67"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67" s="104" t="s">
        <v>320</v>
      </c>
      <c r="W167" s="104" t="s">
        <v>382</v>
      </c>
      <c r="X167" s="104" t="s">
        <v>321</v>
      </c>
    </row>
    <row r="168" spans="1:24" x14ac:dyDescent="0.25">
      <c r="A168" t="s">
        <v>1993</v>
      </c>
      <c r="B168" t="s">
        <v>1840</v>
      </c>
      <c r="C168"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68"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68"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68"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68"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68"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68"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68"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68"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68"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68"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68"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68"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68"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68"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68"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68"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68"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68"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68" s="104" t="s">
        <v>321</v>
      </c>
    </row>
    <row r="169" spans="1:24" x14ac:dyDescent="0.25">
      <c r="A169" t="s">
        <v>666</v>
      </c>
      <c r="B169" t="s">
        <v>1840</v>
      </c>
      <c r="C169"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69"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69"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69"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69"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69"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69"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69"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69"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69"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69"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69"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69"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69"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69"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69"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69"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69"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169"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69" s="104" t="s">
        <v>315</v>
      </c>
    </row>
    <row r="170" spans="1:24" x14ac:dyDescent="0.25">
      <c r="A170" t="s">
        <v>1938</v>
      </c>
      <c r="B170" t="s">
        <v>1840</v>
      </c>
      <c r="C170"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70"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70"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70"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70"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70"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70"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70"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70"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70"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70"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70"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70"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70"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70"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70"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70"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70"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70"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70" s="104" t="s">
        <v>321</v>
      </c>
    </row>
    <row r="171" spans="1:24" x14ac:dyDescent="0.25">
      <c r="A171" t="s">
        <v>670</v>
      </c>
      <c r="B171" t="s">
        <v>1840</v>
      </c>
      <c r="C171"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Virgen Maria</v>
      </c>
      <c r="D171"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71"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71"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71"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71"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71"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71"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71"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71"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71"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71"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71"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71"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71"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71"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71"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71"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71"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71" s="98" t="s">
        <v>2104</v>
      </c>
    </row>
    <row r="172" spans="1:24" x14ac:dyDescent="0.25">
      <c r="A172" t="s">
        <v>672</v>
      </c>
      <c r="B172" t="s">
        <v>1840</v>
      </c>
      <c r="C172"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72"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72"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Entrada</v>
      </c>
      <c r="F172"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72"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72"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72"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72"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72"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72"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72"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72"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72"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72"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72"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72"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72"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72"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72"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72" s="104" t="s">
        <v>292</v>
      </c>
      <c r="W172" s="104" t="s">
        <v>321</v>
      </c>
    </row>
    <row r="173" spans="1:24" x14ac:dyDescent="0.25">
      <c r="A173" t="s">
        <v>2037</v>
      </c>
      <c r="B173" t="s">
        <v>1840</v>
      </c>
      <c r="C173"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73"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73"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73"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73"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73"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73"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7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7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73"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73"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73"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73"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73"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73"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73"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73"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73"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173"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73" s="104" t="s">
        <v>315</v>
      </c>
    </row>
    <row r="174" spans="1:24" x14ac:dyDescent="0.25">
      <c r="A174" t="s">
        <v>1974</v>
      </c>
      <c r="B174" t="s">
        <v>1840</v>
      </c>
      <c r="C174"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74"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74"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74"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74"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74"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74"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7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7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74"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74"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74"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74"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74"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Laudes</v>
      </c>
      <c r="Q174"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74"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74"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74"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74"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74" s="104" t="s">
        <v>321</v>
      </c>
      <c r="W174" s="104" t="s">
        <v>1097</v>
      </c>
    </row>
    <row r="175" spans="1:24" x14ac:dyDescent="0.25">
      <c r="A175" t="s">
        <v>678</v>
      </c>
      <c r="B175" t="s">
        <v>1840</v>
      </c>
      <c r="C175"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75"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75"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75"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75"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75"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75"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75"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75"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75"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175"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75"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75"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75"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75"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75"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175"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75"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75"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75" s="104" t="s">
        <v>320</v>
      </c>
      <c r="W175" s="104" t="s">
        <v>382</v>
      </c>
      <c r="X175" s="104" t="s">
        <v>321</v>
      </c>
    </row>
    <row r="176" spans="1:24" x14ac:dyDescent="0.25">
      <c r="A176" t="s">
        <v>680</v>
      </c>
      <c r="B176" t="s">
        <v>1840</v>
      </c>
      <c r="C176"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76"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76"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76"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76"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76"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76"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76"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76"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76"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176"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76"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76"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76"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76"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76"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176"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76"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76"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76" s="104" t="s">
        <v>320</v>
      </c>
      <c r="W176" s="104" t="s">
        <v>382</v>
      </c>
      <c r="X176" s="104" t="s">
        <v>321</v>
      </c>
    </row>
    <row r="177" spans="1:28" x14ac:dyDescent="0.25">
      <c r="A177" t="s">
        <v>682</v>
      </c>
      <c r="B177" t="s">
        <v>1840</v>
      </c>
      <c r="C177"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Virgen Maria</v>
      </c>
      <c r="D177"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77"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77"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77"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77"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77"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Final</v>
      </c>
      <c r="J177"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77"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77"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77"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77"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77"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77"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77"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77"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77"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77"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77"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77" s="98" t="s">
        <v>2104</v>
      </c>
      <c r="W177" s="104" t="s">
        <v>314</v>
      </c>
      <c r="X177" s="104" t="s">
        <v>321</v>
      </c>
    </row>
    <row r="178" spans="1:28" x14ac:dyDescent="0.25">
      <c r="A178" t="s">
        <v>684</v>
      </c>
      <c r="B178" t="s">
        <v>1840</v>
      </c>
      <c r="C178"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Virgen Maria</v>
      </c>
      <c r="D178"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78"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78"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78"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Fracción del pan</v>
      </c>
      <c r="H178"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78"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78"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78"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78"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78"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78"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78"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78"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78"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78"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78"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78"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78"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78" s="98" t="s">
        <v>2104</v>
      </c>
      <c r="W178" s="104" t="s">
        <v>2210</v>
      </c>
    </row>
    <row r="179" spans="1:28" x14ac:dyDescent="0.25">
      <c r="A179" t="s">
        <v>2051</v>
      </c>
      <c r="B179" t="s">
        <v>1840</v>
      </c>
      <c r="C179"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79"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79"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79"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79"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79"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79"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79"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79"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79"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179"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79"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79"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79"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79"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79"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179"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79"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79"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79" s="104" t="s">
        <v>320</v>
      </c>
      <c r="W179" s="104" t="s">
        <v>382</v>
      </c>
    </row>
    <row r="180" spans="1:28" x14ac:dyDescent="0.25">
      <c r="A180" t="s">
        <v>685</v>
      </c>
      <c r="B180" t="s">
        <v>1840</v>
      </c>
      <c r="C180"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Virgen Maria</v>
      </c>
      <c r="D180"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80"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80"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80"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Fracción del pan</v>
      </c>
      <c r="H180"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80"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80"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80"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80"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180"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80"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80"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80"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80"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80"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180"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80"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80"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80" s="98" t="s">
        <v>2104</v>
      </c>
      <c r="W180" s="104" t="s">
        <v>320</v>
      </c>
      <c r="X180" s="104" t="s">
        <v>382</v>
      </c>
      <c r="Y180" s="104" t="s">
        <v>2210</v>
      </c>
    </row>
    <row r="181" spans="1:28" x14ac:dyDescent="0.25">
      <c r="A181" t="s">
        <v>689</v>
      </c>
      <c r="B181" t="s">
        <v>1840</v>
      </c>
      <c r="C181"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81"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81"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81"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Paz</v>
      </c>
      <c r="G181"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81"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81"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81"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81"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81"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81"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181"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181"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81"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81"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81"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81"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81"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81"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81" s="104" t="s">
        <v>282</v>
      </c>
      <c r="W181" s="104" t="s">
        <v>284</v>
      </c>
      <c r="X181" s="104" t="s">
        <v>351</v>
      </c>
      <c r="Y181" s="104" t="s">
        <v>2105</v>
      </c>
      <c r="AA181" s="104" t="s">
        <v>321</v>
      </c>
    </row>
    <row r="182" spans="1:28" x14ac:dyDescent="0.25">
      <c r="A182" t="s">
        <v>693</v>
      </c>
      <c r="B182" t="s">
        <v>1840</v>
      </c>
      <c r="C182"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82"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82"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82"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82"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82"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82"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82"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82"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82"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182"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82"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82"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82"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82"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82"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182"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82"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82"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82" s="104" t="s">
        <v>320</v>
      </c>
      <c r="W182" s="104" t="s">
        <v>382</v>
      </c>
      <c r="X182" s="104" t="s">
        <v>321</v>
      </c>
    </row>
    <row r="183" spans="1:28" x14ac:dyDescent="0.25">
      <c r="A183" t="s">
        <v>2052</v>
      </c>
      <c r="B183" t="s">
        <v>1840</v>
      </c>
      <c r="C183"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83"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83"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83"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83"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83"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83"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8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8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83"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183"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83"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83"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83"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83"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83"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183"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83"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83"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83" s="104" t="s">
        <v>320</v>
      </c>
      <c r="W183" s="104" t="s">
        <v>382</v>
      </c>
      <c r="X183" s="104" t="s">
        <v>321</v>
      </c>
    </row>
    <row r="184" spans="1:28" x14ac:dyDescent="0.25">
      <c r="A184" t="s">
        <v>697</v>
      </c>
      <c r="B184" t="s">
        <v>1840</v>
      </c>
      <c r="C184"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84"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84"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84"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84"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84"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84"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8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K18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L184"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84"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84"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84"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84"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84"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84"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84"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84"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84"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84" s="104" t="s">
        <v>344</v>
      </c>
      <c r="W184" s="104" t="s">
        <v>2208</v>
      </c>
    </row>
    <row r="185" spans="1:28" x14ac:dyDescent="0.25">
      <c r="A185" t="s">
        <v>699</v>
      </c>
      <c r="B185" t="s">
        <v>1840</v>
      </c>
      <c r="C185"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Virgen Maria</v>
      </c>
      <c r="D185"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85"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85"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85"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Fracción del pan</v>
      </c>
      <c r="H185"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85"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85"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85"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85"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85"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185"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185"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85"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85"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85"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85"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85"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85"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85" s="98" t="s">
        <v>2104</v>
      </c>
      <c r="W185" s="104" t="s">
        <v>282</v>
      </c>
      <c r="X185" s="104" t="s">
        <v>284</v>
      </c>
      <c r="Y185" s="104" t="s">
        <v>2210</v>
      </c>
    </row>
    <row r="186" spans="1:28" x14ac:dyDescent="0.25">
      <c r="A186" t="s">
        <v>701</v>
      </c>
      <c r="B186" t="s">
        <v>1840</v>
      </c>
      <c r="C186"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86"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86"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Entrada</v>
      </c>
      <c r="F186"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86"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86"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86"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86"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86"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86"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186"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86"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86"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86"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86"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86"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186"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86"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86"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86" s="104" t="s">
        <v>320</v>
      </c>
      <c r="W186" s="104" t="s">
        <v>382</v>
      </c>
      <c r="X186" s="104" t="s">
        <v>321</v>
      </c>
      <c r="Y186" s="104" t="s">
        <v>292</v>
      </c>
    </row>
    <row r="187" spans="1:28" x14ac:dyDescent="0.25">
      <c r="A187" t="s">
        <v>703</v>
      </c>
      <c r="B187" t="s">
        <v>1840</v>
      </c>
      <c r="C187"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87"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87"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87"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87"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87"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Comunión</v>
      </c>
      <c r="I187"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87"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K187"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L187"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87"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187"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187"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87"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87"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87"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87"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87"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87"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87" s="104" t="s">
        <v>344</v>
      </c>
      <c r="W187" s="104" t="s">
        <v>2208</v>
      </c>
      <c r="X187" s="104" t="s">
        <v>282</v>
      </c>
      <c r="Y187" s="104" t="s">
        <v>284</v>
      </c>
      <c r="Z187" s="104" t="s">
        <v>313</v>
      </c>
      <c r="AA187" s="104" t="s">
        <v>321</v>
      </c>
    </row>
    <row r="188" spans="1:28" x14ac:dyDescent="0.25">
      <c r="A188" t="s">
        <v>705</v>
      </c>
      <c r="B188" t="s">
        <v>1840</v>
      </c>
      <c r="C188"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Virgen Maria</v>
      </c>
      <c r="D188"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88"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88"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88"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88"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88"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Final</v>
      </c>
      <c r="J188"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K188"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L188"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88"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188"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188"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88"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88"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88"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88"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88"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188"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88" s="98" t="s">
        <v>2104</v>
      </c>
      <c r="W188" s="104" t="s">
        <v>344</v>
      </c>
      <c r="X188" s="104" t="s">
        <v>2208</v>
      </c>
      <c r="Y188" s="104" t="s">
        <v>282</v>
      </c>
      <c r="Z188" s="104" t="s">
        <v>284</v>
      </c>
      <c r="AA188" s="104" t="s">
        <v>314</v>
      </c>
      <c r="AB188" s="104" t="s">
        <v>315</v>
      </c>
    </row>
    <row r="189" spans="1:28" x14ac:dyDescent="0.25">
      <c r="A189" t="s">
        <v>707</v>
      </c>
      <c r="B189" t="s">
        <v>1840</v>
      </c>
      <c r="C189"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89"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Niños</v>
      </c>
      <c r="E189"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89"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89"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89"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89"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89"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K189"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L189"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89"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89"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89"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89"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89"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89"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89"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89"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89"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89" s="104" t="s">
        <v>344</v>
      </c>
      <c r="W189" s="104" t="s">
        <v>2208</v>
      </c>
      <c r="X189" s="104" t="s">
        <v>288</v>
      </c>
    </row>
    <row r="190" spans="1:28" x14ac:dyDescent="0.25">
      <c r="A190" t="s">
        <v>708</v>
      </c>
      <c r="B190" t="s">
        <v>1840</v>
      </c>
      <c r="C190"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90"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Niños</v>
      </c>
      <c r="E190"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90"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90"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90"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90"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90"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K190"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L190"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90"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90"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90"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90"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90"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90"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90"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90"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90"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90" s="104" t="s">
        <v>344</v>
      </c>
      <c r="W190" s="104" t="s">
        <v>2208</v>
      </c>
      <c r="X190" s="104" t="s">
        <v>288</v>
      </c>
    </row>
    <row r="191" spans="1:28" x14ac:dyDescent="0.25">
      <c r="A191" t="s">
        <v>709</v>
      </c>
      <c r="B191" t="s">
        <v>1840</v>
      </c>
      <c r="C191"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91"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91"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Entrada</v>
      </c>
      <c r="F191"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91"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91"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Comunión</v>
      </c>
      <c r="I191"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91"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91"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91"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91"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191"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191"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91"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91"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91"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91"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91"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91"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91" s="104" t="s">
        <v>292</v>
      </c>
      <c r="W191" s="104" t="s">
        <v>282</v>
      </c>
      <c r="X191" s="104" t="s">
        <v>284</v>
      </c>
      <c r="Y191" s="104" t="s">
        <v>313</v>
      </c>
      <c r="Z191" s="104" t="s">
        <v>321</v>
      </c>
    </row>
    <row r="192" spans="1:28" x14ac:dyDescent="0.25">
      <c r="A192" t="s">
        <v>711</v>
      </c>
      <c r="B192" t="s">
        <v>1840</v>
      </c>
      <c r="C192"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92"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92"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92"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92"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92"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92"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92"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92"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92"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92"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192"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192"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92"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92"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92"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92"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92"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92"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92" s="104" t="s">
        <v>282</v>
      </c>
      <c r="W192" s="104" t="s">
        <v>284</v>
      </c>
    </row>
    <row r="193" spans="1:25" x14ac:dyDescent="0.25">
      <c r="A193" t="s">
        <v>713</v>
      </c>
      <c r="B193" t="s">
        <v>1840</v>
      </c>
      <c r="C193"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93"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93"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93"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93"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93"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93"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9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K19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L193"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93"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93"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93"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93"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93"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93"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93"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93"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193"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93" s="104" t="s">
        <v>344</v>
      </c>
      <c r="W193" s="104" t="s">
        <v>2208</v>
      </c>
      <c r="X193" s="104" t="s">
        <v>315</v>
      </c>
    </row>
    <row r="194" spans="1:25" x14ac:dyDescent="0.25">
      <c r="A194" t="s">
        <v>900</v>
      </c>
      <c r="B194" t="s">
        <v>1840</v>
      </c>
      <c r="C194"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94"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94"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94"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94"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94"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94"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9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9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94"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94"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Pascua</v>
      </c>
      <c r="N194"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Pentecostés</v>
      </c>
      <c r="O194"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94"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94"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94"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94"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94"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94"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94" s="104" t="s">
        <v>282</v>
      </c>
      <c r="W194" s="104" t="s">
        <v>284</v>
      </c>
    </row>
    <row r="195" spans="1:25" x14ac:dyDescent="0.25">
      <c r="A195" t="s">
        <v>716</v>
      </c>
      <c r="B195" t="s">
        <v>1840</v>
      </c>
      <c r="C195"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95"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95"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95"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95"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95"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95"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95"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K195"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L195"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95"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95"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95"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95"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95"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95"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95"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95"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195"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195" s="104" t="s">
        <v>344</v>
      </c>
      <c r="W195" s="104" t="s">
        <v>2208</v>
      </c>
      <c r="X195" s="104" t="s">
        <v>315</v>
      </c>
      <c r="Y195" s="104" t="s">
        <v>321</v>
      </c>
    </row>
    <row r="196" spans="1:25" x14ac:dyDescent="0.25">
      <c r="A196" t="s">
        <v>718</v>
      </c>
      <c r="B196" t="s">
        <v>1840</v>
      </c>
      <c r="C196"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Virgen Maria</v>
      </c>
      <c r="D196"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96"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96"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96"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96"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96"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96"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K196"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L196"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96"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96"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96"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96"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96"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96"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96"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96"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96"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96" s="98" t="s">
        <v>2104</v>
      </c>
      <c r="W196" s="104" t="s">
        <v>344</v>
      </c>
      <c r="X196" s="104" t="s">
        <v>2208</v>
      </c>
    </row>
    <row r="197" spans="1:25" x14ac:dyDescent="0.25">
      <c r="A197" t="s">
        <v>720</v>
      </c>
      <c r="B197" t="s">
        <v>1840</v>
      </c>
      <c r="C197"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97"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97"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97"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97"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97"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97"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97"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K197"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L197"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97"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97"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97"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97"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97"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97"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97"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97"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197"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97" s="104" t="s">
        <v>344</v>
      </c>
      <c r="W197" s="104" t="s">
        <v>2208</v>
      </c>
      <c r="X197" s="104" t="s">
        <v>315</v>
      </c>
    </row>
    <row r="198" spans="1:25" x14ac:dyDescent="0.25">
      <c r="A198" t="s">
        <v>2026</v>
      </c>
      <c r="B198" t="s">
        <v>1840</v>
      </c>
      <c r="C198"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98"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198"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98"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98"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98"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98"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98"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198"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198"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98"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98"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98"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98"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98"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98"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98"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98"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198"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98" s="104" t="s">
        <v>315</v>
      </c>
    </row>
    <row r="199" spans="1:25" x14ac:dyDescent="0.25">
      <c r="A199" t="s">
        <v>724</v>
      </c>
      <c r="B199" t="s">
        <v>1840</v>
      </c>
      <c r="C199"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199"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Niños</v>
      </c>
      <c r="E199"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199"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199"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199"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199"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199"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K199"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Adviento</v>
      </c>
      <c r="L199"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199"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199"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199"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199"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199"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199"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199"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199"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199"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199" s="104" t="s">
        <v>344</v>
      </c>
      <c r="W199" s="104" t="s">
        <v>2208</v>
      </c>
      <c r="X199" s="104" t="s">
        <v>288</v>
      </c>
    </row>
    <row r="200" spans="1:25" x14ac:dyDescent="0.25">
      <c r="A200" t="s">
        <v>2053</v>
      </c>
      <c r="B200" t="s">
        <v>1840</v>
      </c>
      <c r="C200"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200"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200"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
      </c>
      <c r="F200"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200"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200"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200"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200"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200"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200"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200"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200"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200"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200"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200"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200"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200"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200"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200"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200" s="104" t="s">
        <v>320</v>
      </c>
      <c r="W200" s="104" t="s">
        <v>382</v>
      </c>
      <c r="X200" s="104" t="s">
        <v>321</v>
      </c>
    </row>
    <row r="201" spans="1:25" x14ac:dyDescent="0.25">
      <c r="A201" t="s">
        <v>727</v>
      </c>
      <c r="B201" t="s">
        <v>1840</v>
      </c>
      <c r="C201"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201"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201"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Entrada</v>
      </c>
      <c r="F201"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201"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201"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201"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Final</v>
      </c>
      <c r="J201"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201"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201"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201"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201"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201"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201"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201"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201"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201"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201"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201"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Antiguo Testamento</v>
      </c>
      <c r="V201" s="104" t="s">
        <v>292</v>
      </c>
      <c r="W201" s="104" t="s">
        <v>314</v>
      </c>
      <c r="X201" s="104" t="s">
        <v>321</v>
      </c>
      <c r="Y201" s="104" t="s">
        <v>321</v>
      </c>
    </row>
    <row r="202" spans="1:25" x14ac:dyDescent="0.25">
      <c r="A202" t="s">
        <v>731</v>
      </c>
      <c r="B202" t="s">
        <v>1840</v>
      </c>
      <c r="C202"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202"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202" t="str">
        <f>IF(Table6[[#This Row],[Column1]]=$E1, Table6[[#This Row],[Column1]], IF(Table6[[#This Row],[Column2]]=$E1, Table6[[#This Row],[Column2]], IF(Table6[[#This Row],[Column3]]=$E1, Table6[[#This Row],[Column3]], IF(Table6[[#This Row],[Column4]]=$E1, Table6[[#This Row],[Column4]], IF(Table6[[#This Row],[Column5]]=$E1, Table6[[#This Row],[Column5]], IF(Table6[[#This Row],[Column6]]=$E1, Table6[[#This Row],[Column6]], IF(Table6[[#This Row],[Column7]]=$E1, Table6[[#This Row],[Column7]], IF(Table6[[#This Row],[Column8]]=$E1, Table6[[#This Row],[Column8]], IF(Table6[[#This Row],[Column9]]=$E1, Table6[[#This Row],[Column9]], "")))))))))</f>
        <v>Entrada</v>
      </c>
      <c r="F202"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202"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202"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202"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202"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202"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202"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Cuaresma</v>
      </c>
      <c r="M202"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202"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202"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202"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202"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202"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Penitencial</v>
      </c>
      <c r="S202"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202"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Nuevo Testamento</v>
      </c>
      <c r="U202"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c r="V202" s="104" t="s">
        <v>292</v>
      </c>
      <c r="W202" s="104" t="s">
        <v>320</v>
      </c>
      <c r="X202" s="104" t="s">
        <v>382</v>
      </c>
      <c r="Y202" s="104" t="s">
        <v>315</v>
      </c>
    </row>
    <row r="203" spans="1:25" x14ac:dyDescent="0.25">
      <c r="B203" s="103"/>
      <c r="C203" s="103"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203" s="103"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203" t="s">
        <v>2157</v>
      </c>
      <c r="F203"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203"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203"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203"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20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203"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203"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203"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203"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203"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203"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203"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203"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203"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203"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203"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row>
    <row r="204" spans="1:25" x14ac:dyDescent="0.25">
      <c r="B204" s="103"/>
      <c r="C204" s="103" t="str">
        <f>IF(Table6[[#This Row],[Column1]]=$C1, Table6[[#This Row],[Column1]], IF(Table6[[#This Row],[Column2]]=$C1, Table6[[#This Row],[Column2]], IF(Table6[[#This Row],[Column3]]=$C1, Table6[[#This Row],[Column3]], IF(Table6[[#This Row],[Column4]]=$C1, Table6[[#This Row],[Column4]], IF(Table6[[#This Row],[Column5]]=$C1, Table6[[#This Row],[Column5]], IF(Table6[[#This Row],[Column6]]=$C1, Table6[[#This Row],[Column6]], IF(Table6[[#This Row],[Column7]]=$C1, Table6[[#This Row],[Column7]], IF(Table6[[#This Row],[Column8]]=$C1, Table6[[#This Row],[Column8]], IF(Table6[[#This Row],[Column9]]=$C1, Table6[[#This Row],[Column9]], "")))))))))</f>
        <v/>
      </c>
      <c r="D204" s="103" t="str">
        <f>IF(Table6[[#This Row],[Column1]]=$D1, Table6[[#This Row],[Column1]], IF(Table6[[#This Row],[Column2]]=$D1, Table6[[#This Row],[Column2]], IF(Table6[[#This Row],[Column3]]=$D1, Table6[[#This Row],[Column3]], IF(Table6[[#This Row],[Column4]]=$D1, Table6[[#This Row],[Column4]], IF(Table6[[#This Row],[Column5]]=$D1, Table6[[#This Row],[Column5]], IF(Table6[[#This Row],[Column6]]=$D1, Table6[[#This Row],[Column6]], IF(Table6[[#This Row],[Column7]]=$D1, Table6[[#This Row],[Column7]], IF(Table6[[#This Row],[Column8]]=$D1, Table6[[#This Row],[Column8]], IF(Table6[[#This Row],[Column9]]=$D1, Table6[[#This Row],[Column9]], "")))))))))</f>
        <v/>
      </c>
      <c r="E204" t="s">
        <v>2157</v>
      </c>
      <c r="F204" t="str">
        <f>IF(Table6[[#This Row],[Column1]]=$F1, Table6[[#This Row],[Column1]], IF(Table6[[#This Row],[Column2]]=$F1, Table6[[#This Row],[Column2]], IF(Table6[[#This Row],[Column3]]=$F1, Table6[[#This Row],[Column3]], IF(Table6[[#This Row],[Column4]]=$F1, Table6[[#This Row],[Column4]], IF(Table6[[#This Row],[Column5]]=$F1, Table6[[#This Row],[Column5]], IF(Table6[[#This Row],[Column6]]=$F1, Table6[[#This Row],[Column6]], IF(Table6[[#This Row],[Column7]]=$F1, Table6[[#This Row],[Column7]], IF(Table6[[#This Row],[Column8]]=$F1, Table6[[#This Row],[Column8]], IF(Table6[[#This Row],[Column9]]=$F1, Table6[[#This Row],[Column9]], "")))))))))</f>
        <v/>
      </c>
      <c r="G204" t="str">
        <f>IF(Table6[[#This Row],[Column1]]=$G1, Table6[[#This Row],[Column1]], IF(Table6[[#This Row],[Column2]]=$G1, Table6[[#This Row],[Column2]], IF(Table6[[#This Row],[Column3]]=$G1, Table6[[#This Row],[Column3]], IF(Table6[[#This Row],[Column4]]=$G1, Table6[[#This Row],[Column4]], IF(Table6[[#This Row],[Column5]]=$G1, Table6[[#This Row],[Column5]], IF(Table6[[#This Row],[Column6]]=$G1, Table6[[#This Row],[Column6]], IF(Table6[[#This Row],[Column7]]=$G1, Table6[[#This Row],[Column7]], IF(Table6[[#This Row],[Column8]]=$G1, Table6[[#This Row],[Column8]], IF(Table6[[#This Row],[Column9]]=$G1, Table6[[#This Row],[Column9]], "")))))))))</f>
        <v/>
      </c>
      <c r="H204" t="str">
        <f>IF(Table6[[#This Row],[Column1]]=$H1, Table6[[#This Row],[Column1]], IF(Table6[[#This Row],[Column2]]=$H1, Table6[[#This Row],[Column2]], IF(Table6[[#This Row],[Column3]]=$H1, Table6[[#This Row],[Column3]], IF(Table6[[#This Row],[Column4]]=$H1, Table6[[#This Row],[Column4]], IF(Table6[[#This Row],[Column5]]=$H1, Table6[[#This Row],[Column5]], IF(Table6[[#This Row],[Column6]]=$H1, Table6[[#This Row],[Column6]], IF(Table6[[#This Row],[Column7]]=$H1, Table6[[#This Row],[Column7]], IF(Table6[[#This Row],[Column8]]=$H1, Table6[[#This Row],[Column8]], IF(Table6[[#This Row],[Column9]]=$H1, Table6[[#This Row],[Column9]], "")))))))))</f>
        <v/>
      </c>
      <c r="I204" t="str">
        <f>IF(Table6[[#This Row],[Column1]]=$I1, Table6[[#This Row],[Column1]], IF(Table6[[#This Row],[Column2]]=$I1, Table6[[#This Row],[Column2]], IF(Table6[[#This Row],[Column3]]=$I1, Table6[[#This Row],[Column3]], IF(Table6[[#This Row],[Column4]]=$I1, Table6[[#This Row],[Column4]], IF(Table6[[#This Row],[Column5]]=$I1, Table6[[#This Row],[Column5]], IF(Table6[[#This Row],[Column6]]=$I1, Table6[[#This Row],[Column6]], IF(Table6[[#This Row],[Column7]]=$I1, Table6[[#This Row],[Column7]], IF(Table6[[#This Row],[Column8]]=$I1, Table6[[#This Row],[Column8]], IF(Table6[[#This Row],[Column9]]=$I1, Table6[[#This Row],[Column9]], "")))))))))</f>
        <v/>
      </c>
      <c r="J20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K204" t="str">
        <f>IF(Table6[[#This Row],[Column1]]=$J1, Table6[[#This Row],[Column1]], IF(Table6[[#This Row],[Column2]]=$J1, Table6[[#This Row],[Column2]], IF(Table6[[#This Row],[Column3]]=$J1, Table6[[#This Row],[Column3]], IF(Table6[[#This Row],[Column4]]=$J1, Table6[[#This Row],[Column4]], IF(Table6[[#This Row],[Column5]]=$J1, Table6[[#This Row],[Column5]], IF(Table6[[#This Row],[Column6]]=$J1, Table6[[#This Row],[Column6]], IF(Table6[[#This Row],[Column7]]=$J1, Table6[[#This Row],[Column7]], IF(Table6[[#This Row],[Column8]]=$J1, Table6[[#This Row],[Column8]], IF(Table6[[#This Row],[Column9]]=$J1, Table6[[#This Row],[Column9]], "")))))))))</f>
        <v/>
      </c>
      <c r="L204" t="str">
        <f>IF(Table6[[#This Row],[Column1]]=$L1, Table6[[#This Row],[Column1]], IF(Table6[[#This Row],[Column2]]=$L1, Table6[[#This Row],[Column2]], IF(Table6[[#This Row],[Column3]]=$L1, Table6[[#This Row],[Column3]], IF(Table6[[#This Row],[Column4]]=$L1, Table6[[#This Row],[Column4]], IF(Table6[[#This Row],[Column5]]=$L1, Table6[[#This Row],[Column5]], IF(Table6[[#This Row],[Column6]]=$L1, Table6[[#This Row],[Column6]], IF(Table6[[#This Row],[Column7]]=$L1, Table6[[#This Row],[Column7]], IF(Table6[[#This Row],[Column8]]=$L1, Table6[[#This Row],[Column8]], IF(Table6[[#This Row],[Column9]]=$L1, Table6[[#This Row],[Column9]], "")))))))))</f>
        <v/>
      </c>
      <c r="M204" t="str">
        <f>IF(Table6[[#This Row],[Column1]]=$M1, Table6[[#This Row],[Column1]], IF(Table6[[#This Row],[Column2]]=$M1, Table6[[#This Row],[Column2]], IF(Table6[[#This Row],[Column3]]=$M1, Table6[[#This Row],[Column3]], IF(Table6[[#This Row],[Column4]]=$M1, Table6[[#This Row],[Column4]], IF(Table6[[#This Row],[Column5]]=$M1, Table6[[#This Row],[Column5]], IF(Table6[[#This Row],[Column6]]=$M1, Table6[[#This Row],[Column6]], IF(Table6[[#This Row],[Column7]]=$M1, Table6[[#This Row],[Column7]], IF(Table6[[#This Row],[Column8]]=$M1, Table6[[#This Row],[Column8]], IF(Table6[[#This Row],[Column9]]=$M1, Table6[[#This Row],[Column9]], "")))))))))</f>
        <v/>
      </c>
      <c r="N204" t="str">
        <f>IF(Table6[[#This Row],[Column1]]=$N1, Table6[[#This Row],[Column1]], IF(Table6[[#This Row],[Column2]]=$N1, Table6[[#This Row],[Column2]], IF(Table6[[#This Row],[Column3]]=$N1, Table6[[#This Row],[Column3]], IF(Table6[[#This Row],[Column4]]=$N1, Table6[[#This Row],[Column4]], IF(Table6[[#This Row],[Column5]]=$N1, Table6[[#This Row],[Column5]], IF(Table6[[#This Row],[Column6]]=$N1, Table6[[#This Row],[Column6]], IF(Table6[[#This Row],[Column7]]=$N1, Table6[[#This Row],[Column7]], IF(Table6[[#This Row],[Column8]]=$N1, Table6[[#This Row],[Column8]], IF(Table6[[#This Row],[Column9]]=$N1, Table6[[#This Row],[Column9]], "")))))))))</f>
        <v/>
      </c>
      <c r="O204" t="str">
        <f>IF(Table6[[#This Row],[Column1]]=$O1, Table6[[#This Row],[Column1]], IF(Table6[[#This Row],[Column2]]=$O1, Table6[[#This Row],[Column2]], IF(Table6[[#This Row],[Column3]]=$O1, Table6[[#This Row],[Column3]], IF(Table6[[#This Row],[Column4]]=$O1, Table6[[#This Row],[Column4]], IF(Table6[[#This Row],[Column5]]=$O1, Table6[[#This Row],[Column5]], IF(Table6[[#This Row],[Column6]]=$O1, Table6[[#This Row],[Column6]], IF(Table6[[#This Row],[Column7]]=$O1, Table6[[#This Row],[Column7]], IF(Table6[[#This Row],[Column8]]=$O1, Table6[[#This Row],[Column8]], IF(Table6[[#This Row],[Column9]]=$O1, Table6[[#This Row],[Column9]], "")))))))))</f>
        <v/>
      </c>
      <c r="P204" t="str">
        <f>IF(Table6[[#This Row],[Column1]]=$P1, Table6[[#This Row],[Column1]], IF(Table6[[#This Row],[Column2]]=$P1, Table6[[#This Row],[Column2]], IF(Table6[[#This Row],[Column3]]=$P1, Table6[[#This Row],[Column3]], IF(Table6[[#This Row],[Column4]]=$P1, Table6[[#This Row],[Column4]], IF(Table6[[#This Row],[Column5]]=$P1, Table6[[#This Row],[Column5]], IF(Table6[[#This Row],[Column6]]=$P1, Table6[[#This Row],[Column6]], IF(Table6[[#This Row],[Column7]]=$P1, Table6[[#This Row],[Column7]], IF(Table6[[#This Row],[Column8]]=$P1, Table6[[#This Row],[Column8]], IF(Table6[[#This Row],[Column9]]=$P1, Table6[[#This Row],[Column9]], "")))))))))</f>
        <v/>
      </c>
      <c r="Q204" t="str">
        <f>IF(Table6[[#This Row],[Column1]]=$Q1, Table6[[#This Row],[Column1]], IF(Table6[[#This Row],[Column2]]=$Q1, Table6[[#This Row],[Column2]], IF(Table6[[#This Row],[Column3]]=$Q1, Table6[[#This Row],[Column3]], IF(Table6[[#This Row],[Column4]]=$Q1, Table6[[#This Row],[Column4]], IF(Table6[[#This Row],[Column5]]=$Q1, Table6[[#This Row],[Column5]], IF(Table6[[#This Row],[Column6]]=$Q1, Table6[[#This Row],[Column6]], IF(Table6[[#This Row],[Column7]]=$Q1, Table6[[#This Row],[Column7]], IF(Table6[[#This Row],[Column8]]=$Q1, Table6[[#This Row],[Column8]], IF(Table6[[#This Row],[Column9]]=$Q1, Table6[[#This Row],[Column9]], "")))))))))</f>
        <v/>
      </c>
      <c r="R204" t="str">
        <f>IF(Table6[[#This Row],[Column1]]=$R1, Table6[[#This Row],[Column1]], IF(Table6[[#This Row],[Column2]]=$R1, Table6[[#This Row],[Column2]], IF(Table6[[#This Row],[Column3]]=$R1, Table6[[#This Row],[Column3]], IF(Table6[[#This Row],[Column4]]=$R1, Table6[[#This Row],[Column4]], IF(Table6[[#This Row],[Column5]]=$R1, Table6[[#This Row],[Column5]], IF(Table6[[#This Row],[Column6]]=$R1, Table6[[#This Row],[Column6]], IF(Table6[[#This Row],[Column7]]=$R1, Table6[[#This Row],[Column7]], IF(Table6[[#This Row],[Column8]]=$R1, Table6[[#This Row],[Column8]], IF(Table6[[#This Row],[Column9]]=$R1, Table6[[#This Row],[Column9]], "")))))))))</f>
        <v/>
      </c>
      <c r="S204" t="str">
        <f>IF(Table6[[#This Row],[Column1]]=$S1, Table6[[#This Row],[Column1]], IF(Table6[[#This Row],[Column2]]=$S1, Table6[[#This Row],[Column2]], IF(Table6[[#This Row],[Column3]]=$S1, Table6[[#This Row],[Column3]], IF(Table6[[#This Row],[Column4]]=$S1, Table6[[#This Row],[Column4]], IF(Table6[[#This Row],[Column5]]=$S1, Table6[[#This Row],[Column5]], IF(Table6[[#This Row],[Column6]]=$S1, Table6[[#This Row],[Column6]], IF(Table6[[#This Row],[Column7]]=$S1, Table6[[#This Row],[Column7]], IF(Table6[[#This Row],[Column8]]=$S1, Table6[[#This Row],[Column8]], IF(Table6[[#This Row],[Column9]]=$S1, Table6[[#This Row],[Column9]], "")))))))))</f>
        <v/>
      </c>
      <c r="T204" t="str">
        <f>IF(Table6[[#This Row],[Column1]]=$T1, Table6[[#This Row],[Column1]], IF(Table6[[#This Row],[Column2]]=$T1, Table6[[#This Row],[Column2]], IF(Table6[[#This Row],[Column3]]=$T1, Table6[[#This Row],[Column3]], IF(Table6[[#This Row],[Column4]]=$T1, Table6[[#This Row],[Column4]], IF(Table6[[#This Row],[Column5]]=$T1, Table6[[#This Row],[Column5]], IF(Table6[[#This Row],[Column6]]=$T1, Table6[[#This Row],[Column6]], IF(Table6[[#This Row],[Column7]]=$T1, Table6[[#This Row],[Column7]], IF(Table6[[#This Row],[Column8]]=$T1, Table6[[#This Row],[Column8]], IF(Table6[[#This Row],[Column9]]=$T1, Table6[[#This Row],[Column9]], "")))))))))</f>
        <v/>
      </c>
      <c r="U204" t="str">
        <f>IF(Table6[[#This Row],[Column1]]=$U1, Table6[[#This Row],[Column1]], IF(Table6[[#This Row],[Column2]]=$U1, Table6[[#This Row],[Column2]], IF(Table6[[#This Row],[Column3]]=$U1, Table6[[#This Row],[Column3]], IF(Table6[[#This Row],[Column4]]=$U1, Table6[[#This Row],[Column4]], IF(Table6[[#This Row],[Column5]]=$U1, Table6[[#This Row],[Column5]], IF(Table6[[#This Row],[Column6]]=$U1, Table6[[#This Row],[Column6]], IF(Table6[[#This Row],[Column7]]=$U1, Table6[[#This Row],[Column7]], IF(Table6[[#This Row],[Column8]]=$U1, Table6[[#This Row],[Column8]], IF(Table6[[#This Row],[Column9]]=$U1, Table6[[#This Row],[Column9]], "")))))))))</f>
        <v/>
      </c>
    </row>
  </sheetData>
  <phoneticPr fontId="8"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D4DB79-2812-49EA-B718-D3FD4E4C1B05}">
  <sheetPr>
    <tabColor rgb="FF92D050"/>
  </sheetPr>
  <dimension ref="A1:V323"/>
  <sheetViews>
    <sheetView topLeftCell="B19" zoomScale="130" zoomScaleNormal="130" workbookViewId="0">
      <selection activeCell="J29" sqref="J29"/>
    </sheetView>
  </sheetViews>
  <sheetFormatPr defaultRowHeight="15" x14ac:dyDescent="0.25"/>
  <cols>
    <col min="1" max="1" width="48.42578125" customWidth="1"/>
    <col min="2" max="2" width="34.42578125" bestFit="1" customWidth="1"/>
    <col min="3" max="3" width="34.42578125" customWidth="1"/>
    <col min="4" max="5" width="37" bestFit="1" customWidth="1"/>
    <col min="6" max="6" width="81" customWidth="1"/>
    <col min="7" max="9" width="6.42578125" customWidth="1"/>
    <col min="10" max="10" width="21.5703125" bestFit="1" customWidth="1"/>
    <col min="11" max="11" width="21.5703125" customWidth="1"/>
    <col min="12" max="12" width="19.5703125" bestFit="1" customWidth="1"/>
    <col min="13" max="13" width="19.5703125" customWidth="1"/>
    <col min="14" max="14" width="18" bestFit="1" customWidth="1"/>
    <col min="15" max="15" width="18" customWidth="1"/>
    <col min="16" max="16" width="18" bestFit="1" customWidth="1"/>
    <col min="17" max="17" width="18" customWidth="1"/>
    <col min="18" max="18" width="18" bestFit="1" customWidth="1"/>
    <col min="19" max="19" width="18" customWidth="1"/>
    <col min="20" max="20" width="15.85546875" bestFit="1" customWidth="1"/>
    <col min="21" max="21" width="15.85546875" customWidth="1"/>
    <col min="22" max="22" width="5.42578125" bestFit="1" customWidth="1"/>
    <col min="23" max="23" width="15.85546875" bestFit="1" customWidth="1"/>
    <col min="24" max="24" width="5.42578125" bestFit="1" customWidth="1"/>
  </cols>
  <sheetData>
    <row r="1" spans="1:20" x14ac:dyDescent="0.25">
      <c r="A1">
        <f>VLOOKUP(B1,'Indice 4Canto'!$A$4:$AR$234,2,FALSE)</f>
        <v>8</v>
      </c>
      <c r="B1" t="s">
        <v>1119</v>
      </c>
      <c r="C1" t="str">
        <f>VLOOKUP(B1,'Indice 4Canto'!$A$4:$AR$234,1,FALSE)</f>
        <v>abraham</v>
      </c>
      <c r="D1" t="str">
        <f>TRIM(SUBSTITUTE(SUBSTITUTE(SUBSTITUTE(SUBSTITUTE(SUBSTITUTE(SUBSTITUTE(SUBSTITUTE(SUBSTITUTE(LOWER(E1),"á","a"),"é","e"),"í","i"),"ó","o"),"ú","u"),"ñ","n"),",","")," ",""))</f>
        <v>abraham</v>
      </c>
      <c r="E1" t="s">
        <v>330</v>
      </c>
      <c r="J1" t="s">
        <v>321</v>
      </c>
      <c r="L1" t="s">
        <v>292</v>
      </c>
    </row>
    <row r="2" spans="1:20" x14ac:dyDescent="0.25">
      <c r="A2">
        <f>VLOOKUP(B2,'Indice 4Canto'!$A$4:$AR$234,2,FALSE)</f>
        <v>9</v>
      </c>
      <c r="B2" t="s">
        <v>1120</v>
      </c>
      <c r="C2" t="str">
        <f>VLOOKUP(B2,'Indice 4Canto'!$A$4:$AR$234,1,FALSE)</f>
        <v>aclamadalsenor</v>
      </c>
      <c r="D2" t="str">
        <f t="shared" ref="D2:D65" si="0">TRIM(SUBSTITUTE(SUBSTITUTE(SUBSTITUTE(SUBSTITUTE(SUBSTITUTE(SUBSTITUTE(SUBSTITUTE(SUBSTITUTE(LOWER(E2),"á","a"),"é","e"),"í","i"),"ó","o"),"ú","u"),"ñ","n"),",","")," ",""))</f>
        <v>aclamadalsenor</v>
      </c>
      <c r="E2" t="s">
        <v>334</v>
      </c>
      <c r="J2" t="s">
        <v>321</v>
      </c>
      <c r="L2" t="s">
        <v>292</v>
      </c>
    </row>
    <row r="3" spans="1:20" x14ac:dyDescent="0.25">
      <c r="A3">
        <f>VLOOKUP(B3,'Indice 4Canto'!$A$4:$AR$234,2,FALSE)</f>
        <v>7</v>
      </c>
      <c r="B3" t="s">
        <v>1118</v>
      </c>
      <c r="C3" t="str">
        <f>VLOOKUP(B3,'Indice 4Canto'!$A$4:$AR$234,1,FALSE)</f>
        <v>abbapadre</v>
      </c>
      <c r="D3" t="str">
        <f t="shared" si="0"/>
        <v>abbapadre</v>
      </c>
      <c r="E3" t="s">
        <v>328</v>
      </c>
      <c r="J3" t="s">
        <v>315</v>
      </c>
      <c r="L3" t="s">
        <v>282</v>
      </c>
      <c r="N3" t="s">
        <v>284</v>
      </c>
      <c r="P3" t="s">
        <v>292</v>
      </c>
    </row>
    <row r="4" spans="1:20" x14ac:dyDescent="0.25">
      <c r="A4">
        <f>VLOOKUP(B4,'Indice 4Canto'!$A$4:$AR$234,2,FALSE)</f>
        <v>237</v>
      </c>
      <c r="B4" t="s">
        <v>1319</v>
      </c>
      <c r="C4" t="str">
        <f>VLOOKUP(B4,'Indice 4Canto'!$A$4:$AR$234,1,FALSE)</f>
        <v>alacenadelcordero</v>
      </c>
      <c r="D4" t="str">
        <f t="shared" si="0"/>
        <v>alacenadelcordero</v>
      </c>
      <c r="E4" t="s">
        <v>301</v>
      </c>
      <c r="J4" t="s">
        <v>282</v>
      </c>
      <c r="L4" t="s">
        <v>284</v>
      </c>
    </row>
    <row r="5" spans="1:20" x14ac:dyDescent="0.25">
      <c r="A5">
        <f>VLOOKUP(B5,'Indice 4Canto'!$A$4:$AR$234,2,FALSE)</f>
        <v>1</v>
      </c>
      <c r="B5" t="s">
        <v>2188</v>
      </c>
      <c r="C5" t="str">
        <f>VLOOKUP(B5,'Indice 4Canto'!$A$4:$AR$234,1,FALSE)</f>
        <v>alavictimapascual</v>
      </c>
      <c r="D5" t="str">
        <f t="shared" si="0"/>
        <v>alavictimapascual</v>
      </c>
      <c r="E5" t="s">
        <v>2160</v>
      </c>
      <c r="J5" t="s">
        <v>282</v>
      </c>
      <c r="L5" t="s">
        <v>284</v>
      </c>
    </row>
    <row r="6" spans="1:20" x14ac:dyDescent="0.25">
      <c r="A6">
        <f>VLOOKUP(B6,'Indice 4Canto'!$A$4:$AR$234,2,FALSE)</f>
        <v>10</v>
      </c>
      <c r="B6" t="s">
        <v>1121</v>
      </c>
      <c r="C6" t="str">
        <f>VLOOKUP(B6,'Indice 4Canto'!$A$4:$AR$234,1,FALSE)</f>
        <v>aldespertar</v>
      </c>
      <c r="D6" t="str">
        <f t="shared" si="0"/>
        <v>aldespertar</v>
      </c>
      <c r="E6" t="s">
        <v>338</v>
      </c>
      <c r="J6" t="s">
        <v>321</v>
      </c>
      <c r="L6" t="s">
        <v>320</v>
      </c>
      <c r="N6" t="s">
        <v>382</v>
      </c>
    </row>
    <row r="7" spans="1:20" x14ac:dyDescent="0.25">
      <c r="A7">
        <f>VLOOKUP(B7,'Indice 4Canto'!$A$4:$AR$234,2,FALSE)</f>
        <v>12</v>
      </c>
      <c r="B7" t="s">
        <v>1123</v>
      </c>
      <c r="C7" t="str">
        <f>VLOOKUP(B7,'Indice 4Canto'!$A$4:$AR$234,1,FALSE)</f>
        <v>alegriahanacidoelsalvador</v>
      </c>
      <c r="D7" t="str">
        <f t="shared" si="0"/>
        <v>alegriahanacidoelsalvador</v>
      </c>
      <c r="E7" t="s">
        <v>2040</v>
      </c>
      <c r="J7" t="s">
        <v>344</v>
      </c>
      <c r="L7" t="s">
        <v>342</v>
      </c>
      <c r="N7" t="s">
        <v>288</v>
      </c>
    </row>
    <row r="8" spans="1:20" x14ac:dyDescent="0.25">
      <c r="A8">
        <f>VLOOKUP(B8,'Indice 4Canto'!$A$4:$AR$234,2,FALSE)</f>
        <v>14</v>
      </c>
      <c r="B8" t="s">
        <v>1125</v>
      </c>
      <c r="C8" t="str">
        <f>VLOOKUP(B8,'Indice 4Canto'!$A$4:$AR$234,1,FALSE)</f>
        <v>aleluyabendecidalsenor</v>
      </c>
      <c r="D8" t="str">
        <f t="shared" si="0"/>
        <v>aleluyabendecidalsenor</v>
      </c>
      <c r="E8" t="s">
        <v>352</v>
      </c>
      <c r="J8" t="s">
        <v>321</v>
      </c>
      <c r="L8" t="s">
        <v>282</v>
      </c>
      <c r="N8" t="s">
        <v>284</v>
      </c>
      <c r="P8" t="s">
        <v>288</v>
      </c>
      <c r="R8" t="s">
        <v>351</v>
      </c>
      <c r="T8" t="s">
        <v>2105</v>
      </c>
    </row>
    <row r="9" spans="1:20" x14ac:dyDescent="0.25">
      <c r="A9">
        <f>VLOOKUP(B9,'Indice 4Canto'!$A$4:$AR$234,2,FALSE)</f>
        <v>15</v>
      </c>
      <c r="B9" t="s">
        <v>1126</v>
      </c>
      <c r="C9" t="str">
        <f>VLOOKUP(B9,'Indice 4Canto'!$A$4:$AR$234,1,FALSE)</f>
        <v>aleluyayallegoelreino</v>
      </c>
      <c r="D9" t="str">
        <f t="shared" si="0"/>
        <v>aleluyayallegoelreino</v>
      </c>
      <c r="E9" t="s">
        <v>354</v>
      </c>
      <c r="J9" t="s">
        <v>315</v>
      </c>
      <c r="L9" t="s">
        <v>282</v>
      </c>
      <c r="N9" t="s">
        <v>284</v>
      </c>
    </row>
    <row r="10" spans="1:20" x14ac:dyDescent="0.25">
      <c r="A10">
        <f>VLOOKUP(B10,'Indice 4Canto'!$A$4:$AR$234,2,FALSE)</f>
        <v>16</v>
      </c>
      <c r="B10" t="s">
        <v>1127</v>
      </c>
      <c r="C10" t="str">
        <f>VLOOKUP(B10,'Indice 4Canto'!$A$4:$AR$234,1,FALSE)</f>
        <v>alzaospuertas</v>
      </c>
      <c r="D10" t="str">
        <f t="shared" si="0"/>
        <v>alzaospuertas</v>
      </c>
      <c r="E10" t="s">
        <v>2065</v>
      </c>
      <c r="J10" t="s">
        <v>321</v>
      </c>
      <c r="L10" t="s">
        <v>292</v>
      </c>
    </row>
    <row r="11" spans="1:20" x14ac:dyDescent="0.25">
      <c r="A11">
        <f>VLOOKUP(B11,'Indice 4Canto'!$A$4:$AR$234,2,FALSE)</f>
        <v>17</v>
      </c>
      <c r="B11" t="s">
        <v>1128</v>
      </c>
      <c r="C11" t="str">
        <f>VLOOKUP(B11,'Indice 4Canto'!$A$4:$AR$234,1,FALSE)</f>
        <v>amenamenamen</v>
      </c>
      <c r="D11" t="str">
        <f t="shared" si="0"/>
        <v>amenamenamen</v>
      </c>
      <c r="E11" t="s">
        <v>357</v>
      </c>
      <c r="J11" t="s">
        <v>315</v>
      </c>
      <c r="L11" t="s">
        <v>292</v>
      </c>
    </row>
    <row r="12" spans="1:20" x14ac:dyDescent="0.25">
      <c r="A12">
        <f>VLOOKUP(B12,'Indice 4Canto'!$A$4:$AR$234,2,FALSE)</f>
        <v>18</v>
      </c>
      <c r="B12" t="s">
        <v>1129</v>
      </c>
      <c r="C12" t="str">
        <f>VLOOKUP(B12,'Indice 4Canto'!$A$4:$AR$234,1,FALSE)</f>
        <v>amoalsenor</v>
      </c>
      <c r="D12" t="str">
        <f t="shared" si="0"/>
        <v>amoalsenor</v>
      </c>
      <c r="E12" t="s">
        <v>359</v>
      </c>
      <c r="J12" t="s">
        <v>321</v>
      </c>
      <c r="L12" t="s">
        <v>320</v>
      </c>
      <c r="N12" t="s">
        <v>382</v>
      </c>
    </row>
    <row r="13" spans="1:20" x14ac:dyDescent="0.25">
      <c r="A13">
        <f>VLOOKUP(B13,'Indice 4Canto'!$A$4:$AR$234,2,TRUE)</f>
        <v>18</v>
      </c>
      <c r="B13" t="s">
        <v>1113</v>
      </c>
      <c r="C13" t="str">
        <f>VLOOKUP(B13,'Indice 4Canto'!$A$4:$AR$234,1,FALSE)</f>
        <v>anadiedemosocasiondetropiezo</v>
      </c>
      <c r="D13" t="str">
        <f t="shared" si="0"/>
        <v>anadiedemosocasionde</v>
      </c>
      <c r="E13" t="s">
        <v>2106</v>
      </c>
      <c r="J13" t="s">
        <v>315</v>
      </c>
    </row>
    <row r="14" spans="1:20" x14ac:dyDescent="0.25">
      <c r="A14">
        <f>VLOOKUP(B14,'Indice 4Canto'!$A$4:$AR$234,2,TRUE)</f>
        <v>20</v>
      </c>
      <c r="B14" t="s">
        <v>1114</v>
      </c>
      <c r="C14" t="str">
        <f>VLOOKUP(B14,'Indice 4Canto'!$A$4:$AR$234,1,FALSE)</f>
        <v>atilevantomisojos</v>
      </c>
      <c r="D14" t="str">
        <f t="shared" si="0"/>
        <v>atilevantomisojos</v>
      </c>
      <c r="E14" t="s">
        <v>318</v>
      </c>
      <c r="J14" t="s">
        <v>321</v>
      </c>
      <c r="L14" t="s">
        <v>320</v>
      </c>
      <c r="N14" t="s">
        <v>382</v>
      </c>
    </row>
    <row r="15" spans="1:20" x14ac:dyDescent="0.25">
      <c r="A15">
        <f>VLOOKUP(B15,'Indice 4Canto'!$A$4:$AR$234,2,TRUE)</f>
        <v>20</v>
      </c>
      <c r="B15" t="s">
        <v>1115</v>
      </c>
      <c r="C15" t="str">
        <f>VLOOKUP(B15,'Indice 4Canto'!$A$4:$AR$234,1,FALSE)</f>
        <v>atisenorenmiclamorimploro</v>
      </c>
      <c r="D15" t="str">
        <f t="shared" si="0"/>
        <v>atisenorenmiclamorimploro</v>
      </c>
      <c r="E15" t="s">
        <v>322</v>
      </c>
      <c r="J15" t="s">
        <v>321</v>
      </c>
      <c r="L15" t="s">
        <v>320</v>
      </c>
      <c r="N15" t="s">
        <v>382</v>
      </c>
    </row>
    <row r="16" spans="1:20" x14ac:dyDescent="0.25">
      <c r="A16">
        <f>VLOOKUP(B16,'Indice 4Canto'!$A$4:$AR$234,2,TRUE)</f>
        <v>20</v>
      </c>
      <c r="B16" t="s">
        <v>1116</v>
      </c>
      <c r="C16" t="str">
        <f>VLOOKUP(B16,'Indice 4Canto'!$A$4:$AR$234,1,FALSE)</f>
        <v>atisenorlevantomialma</v>
      </c>
      <c r="D16" t="str">
        <f t="shared" si="0"/>
        <v>atisenorlevantomialma</v>
      </c>
      <c r="E16" t="s">
        <v>324</v>
      </c>
      <c r="J16" t="s">
        <v>321</v>
      </c>
      <c r="L16" t="s">
        <v>320</v>
      </c>
      <c r="N16" t="s">
        <v>382</v>
      </c>
    </row>
    <row r="17" spans="1:16" x14ac:dyDescent="0.25">
      <c r="A17">
        <f>VLOOKUP(B17,'Indice 4Canto'!$A$4:$AR$234,2,TRUE)</f>
        <v>20</v>
      </c>
      <c r="B17" t="s">
        <v>1117</v>
      </c>
      <c r="C17" t="str">
        <f>VLOOKUP(B17,'Indice 4Canto'!$A$4:$AR$234,1,FALSE)</f>
        <v>atisenorsedebelaalabanzaension</v>
      </c>
      <c r="D17" t="str">
        <f t="shared" si="0"/>
        <v>atisenorsedebelaalabanzaension</v>
      </c>
      <c r="E17" t="s">
        <v>326</v>
      </c>
      <c r="J17" t="s">
        <v>321</v>
      </c>
      <c r="L17" t="s">
        <v>320</v>
      </c>
      <c r="N17" t="s">
        <v>382</v>
      </c>
    </row>
    <row r="18" spans="1:16" x14ac:dyDescent="0.25">
      <c r="A18">
        <f>VLOOKUP(B18,'Indice 4Canto'!$A$4:$AR$234,2,TRUE)</f>
        <v>19</v>
      </c>
      <c r="B18" t="s">
        <v>1130</v>
      </c>
      <c r="C18" t="str">
        <f>VLOOKUP(B18,'Indice 4Canto'!$A$4:$AR$234,1,FALSE)</f>
        <v>aquedah</v>
      </c>
      <c r="D18" t="str">
        <f t="shared" si="0"/>
        <v>aquedah</v>
      </c>
      <c r="E18" t="s">
        <v>363</v>
      </c>
      <c r="J18" t="s">
        <v>321</v>
      </c>
      <c r="L18" t="s">
        <v>282</v>
      </c>
      <c r="N18" t="s">
        <v>284</v>
      </c>
    </row>
    <row r="19" spans="1:16" x14ac:dyDescent="0.25">
      <c r="A19">
        <f>VLOOKUP(B19,'Indice 4Canto'!$A$4:$AR$234,2,TRUE)</f>
        <v>20</v>
      </c>
      <c r="B19" t="s">
        <v>1131</v>
      </c>
      <c r="C19" t="str">
        <f>VLOOKUP(B19,'Indice 4Canto'!$A$4:$AR$234,1,FALSE)</f>
        <v>asihablaelamen</v>
      </c>
      <c r="D19" t="str">
        <f t="shared" si="0"/>
        <v>asihablaelamen</v>
      </c>
      <c r="E19" t="s">
        <v>365</v>
      </c>
      <c r="J19" t="s">
        <v>315</v>
      </c>
      <c r="L19" t="s">
        <v>320</v>
      </c>
      <c r="N19" t="s">
        <v>382</v>
      </c>
    </row>
    <row r="20" spans="1:16" x14ac:dyDescent="0.25">
      <c r="A20">
        <f>VLOOKUP(B20,'Indice 4Canto'!$A$4:$AR$234,2,TRUE)</f>
        <v>21</v>
      </c>
      <c r="B20" t="s">
        <v>1132</v>
      </c>
      <c r="C20" t="str">
        <f>VLOOKUP(B20,'Indice 4Canto'!$A$4:$AR$234,1,FALSE)</f>
        <v>avemariai</v>
      </c>
      <c r="D20" t="str">
        <f t="shared" si="0"/>
        <v>avemaria1</v>
      </c>
      <c r="E20" t="s">
        <v>2030</v>
      </c>
      <c r="J20" t="s">
        <v>315</v>
      </c>
      <c r="L20" t="s">
        <v>2104</v>
      </c>
    </row>
    <row r="21" spans="1:16" x14ac:dyDescent="0.25">
      <c r="A21">
        <f>VLOOKUP(B21,'Indice 4Canto'!$A$4:$AR$234,2,TRUE)</f>
        <v>22</v>
      </c>
      <c r="B21" t="s">
        <v>1133</v>
      </c>
      <c r="C21" t="str">
        <f>VLOOKUP(B21,'Indice 4Canto'!$A$4:$AR$234,1,FALSE)</f>
        <v>avemariaii(1984)</v>
      </c>
      <c r="D21" t="str">
        <f t="shared" si="0"/>
        <v>avemaria11(1984)</v>
      </c>
      <c r="E21" t="s">
        <v>2031</v>
      </c>
      <c r="J21" t="s">
        <v>315</v>
      </c>
      <c r="L21" t="s">
        <v>2104</v>
      </c>
    </row>
    <row r="22" spans="1:16" x14ac:dyDescent="0.25">
      <c r="A22">
        <f>VLOOKUP(B22,'Indice 4Canto'!$A$4:$AR$234,2,TRUE)</f>
        <v>23</v>
      </c>
      <c r="B22" t="s">
        <v>1134</v>
      </c>
      <c r="C22" t="str">
        <f>VLOOKUP(B22,'Indice 4Canto'!$A$4:$AR$234,1,FALSE)</f>
        <v>babiloniacriminal</v>
      </c>
      <c r="D22" t="str">
        <f t="shared" si="0"/>
        <v>babiloniacriminal</v>
      </c>
      <c r="E22" t="s">
        <v>371</v>
      </c>
      <c r="J22" t="s">
        <v>321</v>
      </c>
    </row>
    <row r="23" spans="1:16" x14ac:dyDescent="0.25">
      <c r="A23">
        <f>VLOOKUP(B23,'Indice 4Canto'!$A$4:$AR$234,2,TRUE)</f>
        <v>24</v>
      </c>
      <c r="B23" t="s">
        <v>1135</v>
      </c>
      <c r="C23" t="str">
        <f>VLOOKUP(B23,'Indice 4Canto'!$A$4:$AR$234,1,FALSE)</f>
        <v>balaam</v>
      </c>
      <c r="D23" t="str">
        <f t="shared" si="0"/>
        <v>balaam</v>
      </c>
      <c r="E23" t="s">
        <v>373</v>
      </c>
      <c r="J23" t="s">
        <v>321</v>
      </c>
      <c r="L23" t="s">
        <v>351</v>
      </c>
      <c r="N23" t="s">
        <v>2105</v>
      </c>
      <c r="P23" t="s">
        <v>314</v>
      </c>
    </row>
    <row r="24" spans="1:16" x14ac:dyDescent="0.25">
      <c r="A24">
        <f>VLOOKUP(B24,'Indice 4Canto'!$A$4:$AR$234,2,TRUE)</f>
        <v>25</v>
      </c>
      <c r="B24" t="s">
        <v>1136</v>
      </c>
      <c r="C24" t="str">
        <f>VLOOKUP(B24,'Indice 4Canto'!$A$4:$AR$234,1,FALSE)</f>
        <v>bendecirealsenorentodotiempo</v>
      </c>
      <c r="D24" t="str">
        <f t="shared" si="0"/>
        <v>bendecirealsenorentodotiempo</v>
      </c>
      <c r="E24" t="s">
        <v>375</v>
      </c>
      <c r="J24" t="s">
        <v>321</v>
      </c>
      <c r="L24" t="s">
        <v>320</v>
      </c>
      <c r="N24" t="s">
        <v>382</v>
      </c>
      <c r="P24" t="s">
        <v>313</v>
      </c>
    </row>
    <row r="25" spans="1:16" x14ac:dyDescent="0.25">
      <c r="A25">
        <f>VLOOKUP(B25,'Indice 4Canto'!$A$4:$AR$234,2,TRUE)</f>
        <v>30</v>
      </c>
      <c r="B25" t="s">
        <v>1141</v>
      </c>
      <c r="C25" t="str">
        <f>VLOOKUP(B25,'Indice 4Canto'!$A$4:$AR$234,1,FALSE)</f>
        <v>benedictus</v>
      </c>
      <c r="D25" t="str">
        <f t="shared" si="0"/>
        <v>benedictus</v>
      </c>
      <c r="E25" t="s">
        <v>387</v>
      </c>
      <c r="J25" t="s">
        <v>315</v>
      </c>
    </row>
    <row r="26" spans="1:16" x14ac:dyDescent="0.25">
      <c r="A26">
        <f>VLOOKUP(B26,'Indice 4Canto'!$A$4:$AR$234,2,TRUE)</f>
        <v>27</v>
      </c>
      <c r="B26" t="s">
        <v>1138</v>
      </c>
      <c r="C26" t="str">
        <f>VLOOKUP(B26,'Indice 4Canto'!$A$4:$AR$234,1,FALSE)</f>
        <v>benditaerestumaria</v>
      </c>
      <c r="D26" t="str">
        <f t="shared" si="0"/>
        <v>benditaerestumaria</v>
      </c>
      <c r="E26" t="s">
        <v>380</v>
      </c>
      <c r="J26" t="s">
        <v>315</v>
      </c>
      <c r="L26" t="s">
        <v>2104</v>
      </c>
      <c r="N26" t="s">
        <v>292</v>
      </c>
    </row>
    <row r="27" spans="1:16" x14ac:dyDescent="0.25">
      <c r="A27">
        <f>VLOOKUP(B27,'Indice 4Canto'!$A$4:$AR$234,2,TRUE)</f>
        <v>28</v>
      </c>
      <c r="B27" t="s">
        <v>1139</v>
      </c>
      <c r="C27" t="str">
        <f>VLOOKUP(B27,'Indice 4Canto'!$A$4:$AR$234,1,FALSE)</f>
        <v>benditoeressenor</v>
      </c>
      <c r="D27" t="str">
        <f t="shared" si="0"/>
        <v>benditoeressenor</v>
      </c>
      <c r="E27" t="s">
        <v>383</v>
      </c>
      <c r="J27" t="s">
        <v>321</v>
      </c>
    </row>
    <row r="28" spans="1:16" x14ac:dyDescent="0.25">
      <c r="A28">
        <f>VLOOKUP(B28,'Indice 4Canto'!$A$4:$AR$234,2,TRUE)</f>
        <v>29</v>
      </c>
      <c r="B28" t="s">
        <v>1140</v>
      </c>
      <c r="C28" t="str">
        <f>VLOOKUP(B28,'Indice 4Canto'!$A$4:$AR$234,1,FALSE)</f>
        <v>benditoseadios</v>
      </c>
      <c r="D28" t="str">
        <f t="shared" si="0"/>
        <v>benditoseadios</v>
      </c>
      <c r="E28" t="s">
        <v>385</v>
      </c>
      <c r="J28" t="s">
        <v>315</v>
      </c>
    </row>
    <row r="29" spans="1:16" x14ac:dyDescent="0.25">
      <c r="A29">
        <f>VLOOKUP(B29,'Indice 4Canto'!$A$4:$AR$234,2,TRUE)</f>
        <v>29</v>
      </c>
      <c r="B29" t="s">
        <v>2202</v>
      </c>
      <c r="C29" t="s">
        <v>2202</v>
      </c>
      <c r="D29" t="str">
        <f t="shared" si="0"/>
        <v>benditoseadios(versionadviento)</v>
      </c>
      <c r="E29" t="s">
        <v>2107</v>
      </c>
      <c r="J29" t="s">
        <v>344</v>
      </c>
      <c r="L29" t="s">
        <v>342</v>
      </c>
    </row>
    <row r="30" spans="1:16" x14ac:dyDescent="0.25">
      <c r="A30">
        <f>VLOOKUP(B30,'Indice 4Canto'!$A$4:$AR$234,2,TRUE)</f>
        <v>26</v>
      </c>
      <c r="B30" t="s">
        <v>2119</v>
      </c>
      <c r="C30" t="e">
        <f>VLOOKUP(B30,'Indice 4Canto'!$A$4:$AR$234,1,FALSE)</f>
        <v>#N/A</v>
      </c>
      <c r="D30" t="str">
        <f t="shared" si="0"/>
        <v>bendicionanimal</v>
      </c>
      <c r="E30" t="s">
        <v>2044</v>
      </c>
      <c r="J30" t="s">
        <v>320</v>
      </c>
      <c r="L30" t="s">
        <v>382</v>
      </c>
    </row>
    <row r="31" spans="1:16" x14ac:dyDescent="0.25">
      <c r="A31">
        <f>VLOOKUP(B31,'Indice 4Canto'!$A$4:$AR$234,2,TRUE)</f>
        <v>26</v>
      </c>
      <c r="B31" t="s">
        <v>1137</v>
      </c>
      <c r="C31" t="str">
        <f>VLOOKUP(B31,'Indice 4Canto'!$A$4:$AR$234,1,FALSE)</f>
        <v>bendicealmamiaayahveh</v>
      </c>
      <c r="D31" t="str">
        <f t="shared" si="0"/>
        <v>bendicealmamiaayahveh</v>
      </c>
      <c r="E31" t="s">
        <v>377</v>
      </c>
      <c r="J31" t="s">
        <v>321</v>
      </c>
    </row>
    <row r="32" spans="1:16" x14ac:dyDescent="0.25">
      <c r="A32">
        <f>VLOOKUP(B32,'Indice 4Canto'!$A$4:$AR$234,2,TRUE)</f>
        <v>31</v>
      </c>
      <c r="B32" t="s">
        <v>1142</v>
      </c>
      <c r="C32" t="str">
        <f>VLOOKUP(B32,'Indice 4Canto'!$A$4:$AR$234,1,FALSE)</f>
        <v>cantadadios</v>
      </c>
      <c r="D32" t="str">
        <f t="shared" si="0"/>
        <v>cantadadios</v>
      </c>
      <c r="E32" t="s">
        <v>389</v>
      </c>
      <c r="J32" t="s">
        <v>321</v>
      </c>
    </row>
    <row r="33" spans="1:22" x14ac:dyDescent="0.25">
      <c r="A33">
        <f>VLOOKUP(B33,'Indice 4Canto'!$A$4:$AR$234,2,TRUE)</f>
        <v>32</v>
      </c>
      <c r="B33" t="s">
        <v>1143</v>
      </c>
      <c r="C33" t="str">
        <f>VLOOKUP(B33,'Indice 4Canto'!$A$4:$AR$234,1,FALSE)</f>
        <v>cantadalsenor</v>
      </c>
      <c r="D33" t="str">
        <f t="shared" si="0"/>
        <v>cantadalsenor</v>
      </c>
      <c r="E33" t="s">
        <v>391</v>
      </c>
      <c r="J33" t="s">
        <v>321</v>
      </c>
      <c r="L33" t="s">
        <v>292</v>
      </c>
    </row>
    <row r="34" spans="1:22" x14ac:dyDescent="0.25">
      <c r="A34">
        <f>VLOOKUP(B34,'Indice 4Canto'!$A$4:$AR$234,2,TRUE)</f>
        <v>33</v>
      </c>
      <c r="B34" t="s">
        <v>2120</v>
      </c>
      <c r="C34" t="e">
        <f>VLOOKUP(B34,'Indice 4Canto'!$A$4:$AR$234,1,FALSE)</f>
        <v>#N/A</v>
      </c>
      <c r="D34" t="str">
        <f t="shared" si="0"/>
        <v>cantodelostresjovenes</v>
      </c>
      <c r="E34" t="s">
        <v>2108</v>
      </c>
      <c r="J34" t="s">
        <v>321</v>
      </c>
    </row>
    <row r="35" spans="1:22" x14ac:dyDescent="0.25">
      <c r="A35">
        <f>VLOOKUP(B35,'Indice 4Canto'!$A$4:$AR$234,2,TRUE)</f>
        <v>34</v>
      </c>
      <c r="B35" t="s">
        <v>1145</v>
      </c>
      <c r="C35" t="str">
        <f>VLOOKUP(B35,'Indice 4Canto'!$A$4:$AR$234,1,FALSE)</f>
        <v>cantodemoises</v>
      </c>
      <c r="D35" t="str">
        <f t="shared" si="0"/>
        <v>cantodemoises</v>
      </c>
      <c r="E35" t="s">
        <v>395</v>
      </c>
      <c r="J35" t="s">
        <v>321</v>
      </c>
      <c r="L35" t="s">
        <v>282</v>
      </c>
      <c r="N35" t="s">
        <v>284</v>
      </c>
    </row>
    <row r="36" spans="1:22" x14ac:dyDescent="0.25">
      <c r="A36">
        <f>VLOOKUP(B36,'Indice 4Canto'!$A$4:$AR$234,2,TRUE)</f>
        <v>35</v>
      </c>
      <c r="B36" t="s">
        <v>1146</v>
      </c>
      <c r="C36" t="str">
        <f>VLOOKUP(B36,'Indice 4Canto'!$A$4:$AR$234,1,FALSE)</f>
        <v>caritaschristiurgetnos</v>
      </c>
      <c r="D36" t="str">
        <f t="shared" si="0"/>
        <v>caritaschristiurgetnos</v>
      </c>
      <c r="E36" t="s">
        <v>397</v>
      </c>
      <c r="J36" t="s">
        <v>315</v>
      </c>
      <c r="L36" t="s">
        <v>320</v>
      </c>
      <c r="N36" t="s">
        <v>382</v>
      </c>
    </row>
    <row r="37" spans="1:22" x14ac:dyDescent="0.25">
      <c r="A37">
        <f>VLOOKUP(B37,'Indice 4Canto'!$A$4:$AR$234,2,TRUE)</f>
        <v>35</v>
      </c>
      <c r="B37" t="s">
        <v>2121</v>
      </c>
      <c r="C37" t="e">
        <f>VLOOKUP(B37,'Indice 4Canto'!$A$4:$AR$234,1,FALSE)</f>
        <v>#N/A</v>
      </c>
      <c r="D37" t="str">
        <f t="shared" si="0"/>
        <v>carmen63</v>
      </c>
      <c r="E37" t="s">
        <v>863</v>
      </c>
      <c r="J37" t="s">
        <v>313</v>
      </c>
      <c r="L37" t="s">
        <v>314</v>
      </c>
    </row>
    <row r="38" spans="1:22" x14ac:dyDescent="0.25">
      <c r="A38">
        <f>VLOOKUP(B38,'Indice 4Canto'!$A$4:$AR$234,2,TRUE)</f>
        <v>39</v>
      </c>
      <c r="B38" t="s">
        <v>1150</v>
      </c>
      <c r="C38" t="str">
        <f>VLOOKUP(B38,'Indice 4Canto'!$A$4:$AR$234,1,FALSE)</f>
        <v>comolacierva</v>
      </c>
      <c r="D38" t="str">
        <f t="shared" si="0"/>
        <v>comolacierva</v>
      </c>
      <c r="E38" t="s">
        <v>411</v>
      </c>
      <c r="J38" t="s">
        <v>321</v>
      </c>
      <c r="L38" t="s">
        <v>320</v>
      </c>
      <c r="N38" t="s">
        <v>382</v>
      </c>
    </row>
    <row r="39" spans="1:22" x14ac:dyDescent="0.25">
      <c r="A39">
        <f>VLOOKUP(B39,'Indice 4Canto'!$A$4:$AR$234,2,TRUE)</f>
        <v>37</v>
      </c>
      <c r="B39" t="s">
        <v>1148</v>
      </c>
      <c r="C39" t="str">
        <f>VLOOKUP(B39,'Indice 4Canto'!$A$4:$AR$234,1,FALSE)</f>
        <v>comocondenadosamuerte</v>
      </c>
      <c r="D39" t="str">
        <f t="shared" si="0"/>
        <v>comocondenadosamuerte</v>
      </c>
      <c r="E39" t="s">
        <v>403</v>
      </c>
      <c r="J39" t="s">
        <v>315</v>
      </c>
    </row>
    <row r="40" spans="1:22" x14ac:dyDescent="0.25">
      <c r="A40">
        <f>VLOOKUP(B40,'Indice 4Canto'!$A$4:$AR$234,2,TRUE)</f>
        <v>38</v>
      </c>
      <c r="B40" t="s">
        <v>1149</v>
      </c>
      <c r="C40" t="str">
        <f>VLOOKUP(B40,'Indice 4Canto'!$A$4:$AR$234,1,FALSE)</f>
        <v>comoesmaravilloso</v>
      </c>
      <c r="D40" t="str">
        <f t="shared" si="0"/>
        <v>comoesmaravilloso</v>
      </c>
      <c r="E40" t="s">
        <v>409</v>
      </c>
      <c r="J40" t="s">
        <v>321</v>
      </c>
      <c r="L40" t="s">
        <v>351</v>
      </c>
      <c r="N40" t="s">
        <v>2105</v>
      </c>
    </row>
    <row r="41" spans="1:22" x14ac:dyDescent="0.25">
      <c r="A41">
        <f>VLOOKUP(B41,'Indice 4Canto'!$A$4:$AR$234,2,TRUE)</f>
        <v>240</v>
      </c>
      <c r="B41" t="s">
        <v>2122</v>
      </c>
      <c r="C41" t="e">
        <f>VLOOKUP(B41,'Indice 4Canto'!$A$4:$AR$234,1,FALSE)</f>
        <v>#N/A</v>
      </c>
      <c r="D41" t="str">
        <f t="shared" si="0"/>
        <v>comoovejaqueva</v>
      </c>
      <c r="E41" t="s">
        <v>2046</v>
      </c>
      <c r="J41" t="s">
        <v>320</v>
      </c>
      <c r="L41" t="s">
        <v>382</v>
      </c>
    </row>
    <row r="42" spans="1:22" x14ac:dyDescent="0.25">
      <c r="A42">
        <f>VLOOKUP(B42,'Indice 4Canto'!$A$4:$AR$234,2,TRUE)</f>
        <v>40</v>
      </c>
      <c r="B42" t="s">
        <v>1151</v>
      </c>
      <c r="C42" t="str">
        <f>VLOOKUP(B42,'Indice 4Canto'!$A$4:$AR$234,1,FALSE)</f>
        <v>comoovejaqueve</v>
      </c>
      <c r="D42" t="str">
        <f t="shared" si="0"/>
        <v>comoovejaqueve</v>
      </c>
      <c r="E42" t="s">
        <v>415</v>
      </c>
      <c r="J42" t="s">
        <v>282</v>
      </c>
      <c r="L42" t="s">
        <v>284</v>
      </c>
      <c r="N42" t="s">
        <v>2104</v>
      </c>
      <c r="P42" t="s">
        <v>2210</v>
      </c>
    </row>
    <row r="43" spans="1:22" x14ac:dyDescent="0.25">
      <c r="A43">
        <f>VLOOKUP(B43,'Indice 4Canto'!$A$4:$AR$234,2,TRUE)</f>
        <v>240</v>
      </c>
      <c r="B43" t="s">
        <v>1322</v>
      </c>
      <c r="C43" t="str">
        <f>VLOOKUP(B43,'Indice 4Canto'!$A$4:$AR$234,1,FALSE)</f>
        <v>comolirioentreloscardos</v>
      </c>
      <c r="D43" t="str">
        <f t="shared" si="0"/>
        <v>comolirioentreloscardos</v>
      </c>
      <c r="E43" t="s">
        <v>413</v>
      </c>
      <c r="J43" t="s">
        <v>321</v>
      </c>
    </row>
    <row r="44" spans="1:22" x14ac:dyDescent="0.25">
      <c r="A44">
        <f>VLOOKUP(B44,'Indice 4Canto'!$A$4:$AR$234,2,TRUE)</f>
        <v>41</v>
      </c>
      <c r="B44" t="s">
        <v>1152</v>
      </c>
      <c r="C44" t="str">
        <f>VLOOKUP(B44,'Indice 4Canto'!$A$4:$AR$234,1,FALSE)</f>
        <v>consoladamipueblo</v>
      </c>
      <c r="D44" t="str">
        <f t="shared" si="0"/>
        <v>consoladamipueblo</v>
      </c>
      <c r="E44" t="s">
        <v>416</v>
      </c>
      <c r="J44" t="s">
        <v>321</v>
      </c>
      <c r="L44" t="s">
        <v>344</v>
      </c>
      <c r="N44" t="s">
        <v>342</v>
      </c>
      <c r="P44" t="s">
        <v>292</v>
      </c>
      <c r="R44" t="s">
        <v>351</v>
      </c>
      <c r="T44" t="s">
        <v>2105</v>
      </c>
      <c r="V44" t="s">
        <v>314</v>
      </c>
    </row>
    <row r="45" spans="1:22" x14ac:dyDescent="0.25">
      <c r="A45">
        <f>VLOOKUP(B45,'Indice 4Canto'!$A$4:$AR$234,2,TRUE)</f>
        <v>42</v>
      </c>
      <c r="B45" t="s">
        <v>1153</v>
      </c>
      <c r="C45" t="str">
        <f>VLOOKUP(B45,'Indice 4Canto'!$A$4:$AR$234,1,FALSE)</f>
        <v>cristoeslaluz</v>
      </c>
      <c r="D45" t="str">
        <f t="shared" si="0"/>
        <v>cristoeslaluz</v>
      </c>
      <c r="E45" t="s">
        <v>422</v>
      </c>
      <c r="J45" t="s">
        <v>315</v>
      </c>
      <c r="L45" t="s">
        <v>282</v>
      </c>
      <c r="N45" t="s">
        <v>284</v>
      </c>
    </row>
    <row r="46" spans="1:22" x14ac:dyDescent="0.25">
      <c r="A46">
        <f>VLOOKUP(B46,'Indice 4Canto'!$A$4:$AR$234,2,TRUE)</f>
        <v>222</v>
      </c>
      <c r="B46" t="s">
        <v>1304</v>
      </c>
      <c r="C46" t="str">
        <f>VLOOKUP(B46,'Indice 4Canto'!$A$4:$AR$234,1,FALSE)</f>
        <v>cuandodormia</v>
      </c>
      <c r="D46" t="str">
        <f t="shared" si="0"/>
        <v>cuandodormia</v>
      </c>
      <c r="E46" t="s">
        <v>424</v>
      </c>
      <c r="J46" t="s">
        <v>321</v>
      </c>
      <c r="L46" t="s">
        <v>313</v>
      </c>
    </row>
    <row r="47" spans="1:22" x14ac:dyDescent="0.25">
      <c r="A47">
        <f>VLOOKUP(B47,'Indice 4Canto'!$A$4:$AR$234,2,TRUE)</f>
        <v>43</v>
      </c>
      <c r="B47" t="s">
        <v>1154</v>
      </c>
      <c r="C47" t="str">
        <f>VLOOKUP(B47,'Indice 4Canto'!$A$4:$AR$234,1,FALSE)</f>
        <v>cuandoelsenor</v>
      </c>
      <c r="D47" t="str">
        <f t="shared" si="0"/>
        <v>cuandoelsenor</v>
      </c>
      <c r="E47" t="s">
        <v>426</v>
      </c>
      <c r="J47" t="s">
        <v>321</v>
      </c>
      <c r="L47" t="s">
        <v>320</v>
      </c>
      <c r="N47" t="s">
        <v>382</v>
      </c>
      <c r="P47" t="s">
        <v>292</v>
      </c>
    </row>
    <row r="48" spans="1:22" x14ac:dyDescent="0.25">
      <c r="A48">
        <f>VLOOKUP(B48,'Indice 4Canto'!$A$4:$AR$234,2,TRUE)</f>
        <v>44</v>
      </c>
      <c r="B48" t="s">
        <v>1155</v>
      </c>
      <c r="C48" t="str">
        <f>VLOOKUP(B48,'Indice 4Canto'!$A$4:$AR$234,1,FALSE)</f>
        <v>cuandoisraelsaliodeegipto</v>
      </c>
      <c r="D48" t="str">
        <f t="shared" si="0"/>
        <v>cuandoisraelsaliodeegipto</v>
      </c>
      <c r="E48" t="s">
        <v>428</v>
      </c>
      <c r="J48" t="s">
        <v>321</v>
      </c>
      <c r="L48" t="s">
        <v>282</v>
      </c>
      <c r="N48" t="s">
        <v>284</v>
      </c>
    </row>
    <row r="49" spans="1:20" x14ac:dyDescent="0.25">
      <c r="A49">
        <f>VLOOKUP(B49,'Indice 4Canto'!$A$4:$AR$234,2,TRUE)</f>
        <v>45</v>
      </c>
      <c r="B49" t="s">
        <v>1035</v>
      </c>
      <c r="C49" t="str">
        <f>VLOOKUP(B49,'Indice 4Canto'!$A$4:$AR$234,1,FALSE)</f>
        <v>dayenu</v>
      </c>
      <c r="D49" t="str">
        <f t="shared" si="0"/>
        <v>dayenu</v>
      </c>
      <c r="E49" t="s">
        <v>430</v>
      </c>
      <c r="J49" t="s">
        <v>282</v>
      </c>
      <c r="L49" t="s">
        <v>284</v>
      </c>
      <c r="N49" t="s">
        <v>351</v>
      </c>
      <c r="P49" t="s">
        <v>2105</v>
      </c>
    </row>
    <row r="50" spans="1:20" x14ac:dyDescent="0.25">
      <c r="A50">
        <f>VLOOKUP(B50,'Indice 4Canto'!$A$4:$AR$234,2,TRUE)</f>
        <v>49</v>
      </c>
      <c r="B50" t="s">
        <v>1156</v>
      </c>
      <c r="C50" t="str">
        <f>VLOOKUP(B50,'Indice 4Canto'!$A$4:$AR$234,1,FALSE)</f>
        <v>deprofundis</v>
      </c>
      <c r="D50" t="str">
        <f t="shared" si="0"/>
        <v>deprofundis</v>
      </c>
      <c r="E50" t="s">
        <v>432</v>
      </c>
      <c r="F50" t="str">
        <f>_xlfn.CONCAT("""",J50,"""",",","""",L50,"""",",","""",N50,"""",",",)</f>
        <v>"Antiguo Testamento","Cuaresma","Penitencial",</v>
      </c>
      <c r="G50" t="s">
        <v>300</v>
      </c>
      <c r="J50" t="s">
        <v>321</v>
      </c>
      <c r="L50" t="s">
        <v>320</v>
      </c>
      <c r="N50" t="s">
        <v>382</v>
      </c>
    </row>
    <row r="51" spans="1:20" x14ac:dyDescent="0.25">
      <c r="A51">
        <f>VLOOKUP(B51,'Indice 4Canto'!$A$4:$AR$234,2,TRUE)</f>
        <v>48</v>
      </c>
      <c r="B51" t="s">
        <v>1157</v>
      </c>
      <c r="C51" t="str">
        <f>VLOOKUP(B51,'Indice 4Canto'!$A$4:$AR$234,1,FALSE)</f>
        <v>decidlealosdecorazoncansado</v>
      </c>
      <c r="D51" t="str">
        <f t="shared" si="0"/>
        <v>decidlealosdecorazoncansado</v>
      </c>
      <c r="E51" t="s">
        <v>436</v>
      </c>
      <c r="J51" t="s">
        <v>321</v>
      </c>
      <c r="L51" t="s">
        <v>344</v>
      </c>
      <c r="N51" t="s">
        <v>342</v>
      </c>
      <c r="P51" t="s">
        <v>320</v>
      </c>
      <c r="R51" t="s">
        <v>382</v>
      </c>
      <c r="T51" t="s">
        <v>292</v>
      </c>
    </row>
    <row r="52" spans="1:20" x14ac:dyDescent="0.25">
      <c r="A52">
        <f>VLOOKUP(B52,'Indice 4Canto'!$A$4:$AR$234,2,TRUE)</f>
        <v>49</v>
      </c>
      <c r="B52" t="s">
        <v>1158</v>
      </c>
      <c r="C52" t="str">
        <f>VLOOKUP(B52,'Indice 4Canto'!$A$4:$AR$234,1,FALSE)</f>
        <v>delantedelosangeles</v>
      </c>
      <c r="D52" t="str">
        <f t="shared" si="0"/>
        <v>delantedelosangeles</v>
      </c>
      <c r="E52" t="s">
        <v>438</v>
      </c>
      <c r="J52" t="s">
        <v>321</v>
      </c>
    </row>
    <row r="53" spans="1:20" x14ac:dyDescent="0.25">
      <c r="A53">
        <f>VLOOKUP(B53,'Indice 4Canto'!$A$4:$AR$234,2,TRUE)</f>
        <v>223</v>
      </c>
      <c r="B53" t="s">
        <v>1305</v>
      </c>
      <c r="C53" t="str">
        <f>VLOOKUP(B53,'Indice 4Canto'!$A$4:$AR$234,1,FALSE)</f>
        <v>debora</v>
      </c>
      <c r="D53" t="str">
        <f t="shared" si="0"/>
        <v>debora</v>
      </c>
      <c r="E53" t="s">
        <v>434</v>
      </c>
      <c r="J53" t="s">
        <v>321</v>
      </c>
      <c r="L53" t="s">
        <v>2104</v>
      </c>
    </row>
    <row r="54" spans="1:20" x14ac:dyDescent="0.25">
      <c r="A54">
        <f>VLOOKUP(B54,'Indice 4Canto'!$A$4:$AR$234,2,TRUE)</f>
        <v>52</v>
      </c>
      <c r="B54" t="s">
        <v>1161</v>
      </c>
      <c r="C54" t="str">
        <f>VLOOKUP(B54,'Indice 4Canto'!$A$4:$AR$234,1,FALSE)</f>
        <v>dichosoelhombre</v>
      </c>
      <c r="D54" t="str">
        <f t="shared" si="0"/>
        <v>dichosoelhombre</v>
      </c>
      <c r="E54" t="s">
        <v>444</v>
      </c>
      <c r="J54" t="s">
        <v>321</v>
      </c>
    </row>
    <row r="55" spans="1:20" x14ac:dyDescent="0.25">
      <c r="A55">
        <f>VLOOKUP(B55,'Indice 4Canto'!$A$4:$AR$234,2,TRUE)</f>
        <v>51</v>
      </c>
      <c r="B55" t="s">
        <v>1160</v>
      </c>
      <c r="C55" t="str">
        <f>VLOOKUP(B55,'Indice 4Canto'!$A$4:$AR$234,1,FALSE)</f>
        <v>diceelsenoramisenor</v>
      </c>
      <c r="D55" t="str">
        <f t="shared" si="0"/>
        <v>diceelsenoramisenor</v>
      </c>
      <c r="E55" t="s">
        <v>442</v>
      </c>
      <c r="J55" t="s">
        <v>321</v>
      </c>
      <c r="L55" t="s">
        <v>282</v>
      </c>
      <c r="N55" t="s">
        <v>284</v>
      </c>
    </row>
    <row r="56" spans="1:20" x14ac:dyDescent="0.25">
      <c r="A56">
        <f>VLOOKUP(B56,'Indice 4Canto'!$A$4:$AR$234,2,TRUE)</f>
        <v>50</v>
      </c>
      <c r="B56" t="s">
        <v>1159</v>
      </c>
      <c r="C56" t="str">
        <f>VLOOKUP(B56,'Indice 4Canto'!$A$4:$AR$234,1,FALSE)</f>
        <v>diadereposo</v>
      </c>
      <c r="D56" t="str">
        <f t="shared" si="0"/>
        <v>diadereposo</v>
      </c>
      <c r="E56" t="s">
        <v>440</v>
      </c>
      <c r="J56" t="s">
        <v>315</v>
      </c>
      <c r="L56" t="s">
        <v>314</v>
      </c>
    </row>
    <row r="57" spans="1:20" x14ac:dyDescent="0.25">
      <c r="A57">
        <f>VLOOKUP(B57,'Indice 4Canto'!$A$4:$AR$234,2,TRUE)</f>
        <v>53</v>
      </c>
      <c r="B57" t="s">
        <v>1162</v>
      </c>
      <c r="C57" t="str">
        <f>VLOOKUP(B57,'Indice 4Canto'!$A$4:$AR$234,1,FALSE)</f>
        <v>elcombateescatologico</v>
      </c>
      <c r="D57" t="str">
        <f t="shared" si="0"/>
        <v>elcombateescatologico</v>
      </c>
      <c r="E57" t="s">
        <v>446</v>
      </c>
      <c r="J57" t="s">
        <v>315</v>
      </c>
      <c r="L57" t="s">
        <v>282</v>
      </c>
      <c r="N57" t="s">
        <v>284</v>
      </c>
      <c r="P57" t="s">
        <v>292</v>
      </c>
    </row>
    <row r="58" spans="1:20" x14ac:dyDescent="0.25">
      <c r="A58">
        <f>VLOOKUP(B58,'Indice 4Canto'!$A$4:$AR$234,2,TRUE)</f>
        <v>54</v>
      </c>
      <c r="B58" t="s">
        <v>1163</v>
      </c>
      <c r="C58" t="str">
        <f>VLOOKUP(B58,'Indice 4Canto'!$A$4:$AR$234,1,FALSE)</f>
        <v>elespiritudelsenorestasobremi</v>
      </c>
      <c r="D58" t="str">
        <f t="shared" si="0"/>
        <v>elespiritudelsenorestasobremi</v>
      </c>
      <c r="E58" t="s">
        <v>448</v>
      </c>
      <c r="J58" t="s">
        <v>315</v>
      </c>
      <c r="L58" t="s">
        <v>282</v>
      </c>
      <c r="N58" t="s">
        <v>284</v>
      </c>
      <c r="P58" t="s">
        <v>292</v>
      </c>
      <c r="R58" t="s">
        <v>313</v>
      </c>
    </row>
    <row r="59" spans="1:20" x14ac:dyDescent="0.25">
      <c r="A59">
        <f>VLOOKUP(B59,'Indice 4Canto'!$A$4:$AR$234,2,TRUE)</f>
        <v>55</v>
      </c>
      <c r="B59" t="s">
        <v>1164</v>
      </c>
      <c r="C59" t="str">
        <f>VLOOKUP(B59,'Indice 4Canto'!$A$4:$AR$234,1,FALSE)</f>
        <v>eljacaldelospastores</v>
      </c>
      <c r="D59" t="str">
        <f t="shared" si="0"/>
        <v>eljacaldelospastores</v>
      </c>
      <c r="E59" t="s">
        <v>450</v>
      </c>
      <c r="J59" t="s">
        <v>321</v>
      </c>
      <c r="L59" t="s">
        <v>282</v>
      </c>
      <c r="N59" t="s">
        <v>284</v>
      </c>
      <c r="P59" t="s">
        <v>313</v>
      </c>
    </row>
    <row r="60" spans="1:20" x14ac:dyDescent="0.25">
      <c r="A60">
        <f>VLOOKUP(B60,'Indice 4Canto'!$A$4:$AR$234,2,TRUE)</f>
        <v>56</v>
      </c>
      <c r="B60" t="s">
        <v>1165</v>
      </c>
      <c r="C60" t="str">
        <f>VLOOKUP(B60,'Indice 4Canto'!$A$4:$AR$234,1,FALSE)</f>
        <v>ellagarero</v>
      </c>
      <c r="D60" t="str">
        <f t="shared" si="0"/>
        <v>ellagarero</v>
      </c>
      <c r="E60" t="s">
        <v>452</v>
      </c>
      <c r="J60" t="s">
        <v>321</v>
      </c>
      <c r="L60" t="s">
        <v>2210</v>
      </c>
    </row>
    <row r="61" spans="1:20" x14ac:dyDescent="0.25">
      <c r="A61">
        <f>VLOOKUP(B61,'Indice 4Canto'!$A$4:$AR$234,2,TRUE)</f>
        <v>224</v>
      </c>
      <c r="B61" t="s">
        <v>1306</v>
      </c>
      <c r="C61" t="str">
        <f>VLOOKUP(B61,'Indice 4Canto'!$A$4:$AR$234,1,FALSE)</f>
        <v>elmismodios</v>
      </c>
      <c r="D61" t="str">
        <f t="shared" si="0"/>
        <v>elmismodios</v>
      </c>
      <c r="E61" t="s">
        <v>456</v>
      </c>
      <c r="J61" t="s">
        <v>315</v>
      </c>
      <c r="L61" t="s">
        <v>313</v>
      </c>
    </row>
    <row r="62" spans="1:20" x14ac:dyDescent="0.25">
      <c r="A62">
        <f>VLOOKUP(B62,'Indice 4Canto'!$A$4:$AR$234,2,TRUE)</f>
        <v>57</v>
      </c>
      <c r="B62" t="s">
        <v>1166</v>
      </c>
      <c r="C62" t="str">
        <f>VLOOKUP(B62,'Indice 4Canto'!$A$4:$AR$234,1,FALSE)</f>
        <v>elmesiasleon</v>
      </c>
      <c r="D62" t="str">
        <f t="shared" si="0"/>
        <v>elmesiasleon</v>
      </c>
      <c r="E62" t="s">
        <v>454</v>
      </c>
      <c r="J62" t="s">
        <v>282</v>
      </c>
      <c r="L62" t="s">
        <v>284</v>
      </c>
      <c r="N62" t="s">
        <v>2210</v>
      </c>
    </row>
    <row r="63" spans="1:20" x14ac:dyDescent="0.25">
      <c r="A63">
        <f>VLOOKUP(B63,'Indice 4Canto'!$A$4:$AR$234,2,TRUE)</f>
        <v>63</v>
      </c>
      <c r="B63" t="s">
        <v>2123</v>
      </c>
      <c r="C63" t="e">
        <f>VLOOKUP(B63,'Indice 4Canto'!$A$4:$AR$234,1,FALSE)</f>
        <v>#N/A</v>
      </c>
      <c r="D63" t="str">
        <f t="shared" si="0"/>
        <v>elneciopiensaquediosno</v>
      </c>
      <c r="E63" t="s">
        <v>2109</v>
      </c>
      <c r="J63" t="s">
        <v>321</v>
      </c>
    </row>
    <row r="64" spans="1:20" x14ac:dyDescent="0.25">
      <c r="A64">
        <f>VLOOKUP(B64,'Indice 4Canto'!$A$4:$AR$234,2,TRUE)</f>
        <v>63</v>
      </c>
      <c r="B64" t="s">
        <v>1168</v>
      </c>
      <c r="C64" t="str">
        <f>VLOOKUP(B64,'Indice 4Canto'!$A$4:$AR$234,1,FALSE)</f>
        <v>elpuebloquecaminabaenlastinieblas</v>
      </c>
      <c r="D64" t="str">
        <f t="shared" si="0"/>
        <v>elpuebloquecaminabaenlastinieblas</v>
      </c>
      <c r="E64" t="s">
        <v>460</v>
      </c>
      <c r="J64" t="s">
        <v>321</v>
      </c>
      <c r="L64" t="s">
        <v>344</v>
      </c>
      <c r="N64" t="s">
        <v>342</v>
      </c>
    </row>
    <row r="65" spans="1:18" x14ac:dyDescent="0.25">
      <c r="A65">
        <f>VLOOKUP(B65,'Indice 4Canto'!$A$4:$AR$234,2,TRUE)</f>
        <v>63</v>
      </c>
      <c r="B65" t="s">
        <v>1307</v>
      </c>
      <c r="C65" t="str">
        <f>VLOOKUP(B65,'Indice 4Canto'!$A$4:$AR$234,1,FALSE)</f>
        <v>elsembrador</v>
      </c>
      <c r="D65" t="str">
        <f t="shared" si="0"/>
        <v>elsembrador</v>
      </c>
      <c r="E65" t="s">
        <v>462</v>
      </c>
      <c r="J65" t="s">
        <v>315</v>
      </c>
    </row>
    <row r="66" spans="1:18" x14ac:dyDescent="0.25">
      <c r="A66">
        <f>VLOOKUP(B66,'Indice 4Canto'!$A$4:$AR$234,2,TRUE)</f>
        <v>63</v>
      </c>
      <c r="B66" t="s">
        <v>1169</v>
      </c>
      <c r="C66" t="str">
        <f>VLOOKUP(B66,'Indice 4Canto'!$A$4:$AR$234,1,FALSE)</f>
        <v>elsenoranunciaunanoticia</v>
      </c>
      <c r="D66" t="str">
        <f t="shared" ref="D66:D129" si="1">TRIM(SUBSTITUTE(SUBSTITUTE(SUBSTITUTE(SUBSTITUTE(SUBSTITUTE(SUBSTITUTE(SUBSTITUTE(SUBSTITUTE(LOWER(E66),"á","a"),"é","e"),"í","i"),"ó","o"),"ú","u"),"ñ","n"),",","")," ",""))</f>
        <v>elsenoranunciaunanoticia</v>
      </c>
      <c r="E66" t="s">
        <v>464</v>
      </c>
      <c r="J66" t="s">
        <v>321</v>
      </c>
      <c r="L66" t="s">
        <v>292</v>
      </c>
    </row>
    <row r="67" spans="1:18" x14ac:dyDescent="0.25">
      <c r="A67">
        <f>VLOOKUP(B67,'Indice 4Canto'!$A$4:$AR$234,2,TRUE)</f>
        <v>63</v>
      </c>
      <c r="B67" t="s">
        <v>1170</v>
      </c>
      <c r="C67" t="str">
        <f>VLOOKUP(B67,'Indice 4Canto'!$A$4:$AR$234,1,FALSE)</f>
        <v>elsenoresmipastor</v>
      </c>
      <c r="D67" t="str">
        <f t="shared" si="1"/>
        <v>elsenoresmipastor</v>
      </c>
      <c r="E67" t="s">
        <v>466</v>
      </c>
      <c r="J67" t="s">
        <v>321</v>
      </c>
      <c r="L67" t="s">
        <v>282</v>
      </c>
      <c r="N67" t="s">
        <v>284</v>
      </c>
      <c r="P67" t="s">
        <v>313</v>
      </c>
    </row>
    <row r="68" spans="1:18" x14ac:dyDescent="0.25">
      <c r="A68">
        <f>VLOOKUP(B68,'Indice 4Canto'!$A$4:$AR$234,2,TRUE)</f>
        <v>63</v>
      </c>
      <c r="B68" t="s">
        <v>1171</v>
      </c>
      <c r="C68" t="str">
        <f>VLOOKUP(B68,'Indice 4Canto'!$A$4:$AR$234,1,FALSE)</f>
        <v>elsenormehadado</v>
      </c>
      <c r="D68" t="str">
        <f t="shared" si="1"/>
        <v>elsenormehadado</v>
      </c>
      <c r="E68" t="s">
        <v>468</v>
      </c>
      <c r="J68" t="s">
        <v>321</v>
      </c>
      <c r="L68" t="s">
        <v>2210</v>
      </c>
    </row>
    <row r="69" spans="1:18" x14ac:dyDescent="0.25">
      <c r="A69">
        <f>VLOOKUP(B69,'Indice 4Canto'!$A$4:$AR$234,2,TRUE)</f>
        <v>64</v>
      </c>
      <c r="B69" t="s">
        <v>1173</v>
      </c>
      <c r="C69" t="str">
        <f>VLOOKUP(B69,'Indice 4Canto'!$A$4:$AR$234,1,FALSE)</f>
        <v>enmediodeaquelgentio</v>
      </c>
      <c r="D69" t="str">
        <f t="shared" si="1"/>
        <v>enmediodeaquelgentio</v>
      </c>
      <c r="E69" t="s">
        <v>472</v>
      </c>
      <c r="J69" t="s">
        <v>315</v>
      </c>
      <c r="L69" t="s">
        <v>313</v>
      </c>
    </row>
    <row r="70" spans="1:18" x14ac:dyDescent="0.25">
      <c r="A70">
        <f>VLOOKUP(B70,'Indice 4Canto'!$A$4:$AR$234,2,TRUE)</f>
        <v>67</v>
      </c>
      <c r="B70" t="s">
        <v>1176</v>
      </c>
      <c r="C70" t="str">
        <f>VLOOKUP(B70,'Indice 4Canto'!$A$4:$AR$234,1,FALSE)</f>
        <v>ereshermoso</v>
      </c>
      <c r="D70" t="str">
        <f t="shared" si="1"/>
        <v>ereshermoso</v>
      </c>
      <c r="E70" t="s">
        <v>477</v>
      </c>
      <c r="J70" t="s">
        <v>321</v>
      </c>
      <c r="L70" t="s">
        <v>313</v>
      </c>
      <c r="N70" t="s">
        <v>314</v>
      </c>
    </row>
    <row r="71" spans="1:18" x14ac:dyDescent="0.25">
      <c r="A71">
        <f>VLOOKUP(B71,'Indice 4Canto'!$A$4:$AR$234,2,TRUE)</f>
        <v>66</v>
      </c>
      <c r="B71" t="s">
        <v>1175</v>
      </c>
      <c r="C71" t="str">
        <f>VLOOKUP(B71,'Indice 4Canto'!$A$4:$AR$234,1,FALSE)</f>
        <v>eresdignodetomarellibro</v>
      </c>
      <c r="D71" t="str">
        <f t="shared" si="1"/>
        <v>eresdignodetomarellibro</v>
      </c>
      <c r="E71" t="s">
        <v>476</v>
      </c>
      <c r="J71" t="s">
        <v>315</v>
      </c>
      <c r="L71" t="s">
        <v>282</v>
      </c>
      <c r="N71" t="s">
        <v>284</v>
      </c>
      <c r="P71" t="s">
        <v>2210</v>
      </c>
    </row>
    <row r="72" spans="1:18" x14ac:dyDescent="0.25">
      <c r="A72">
        <f>VLOOKUP(B72,'Indice 4Canto'!$A$4:$AR$234,2,TRUE)</f>
        <v>67</v>
      </c>
      <c r="B72" t="s">
        <v>2124</v>
      </c>
      <c r="C72" t="e">
        <f>VLOOKUP(B72,'Indice 4Canto'!$A$4:$AR$234,1,FALSE)</f>
        <v>#N/A</v>
      </c>
      <c r="D72" t="str">
        <f t="shared" si="1"/>
        <v>escondemeenloocultode</v>
      </c>
      <c r="E72" t="s">
        <v>2110</v>
      </c>
      <c r="J72" t="s">
        <v>321</v>
      </c>
    </row>
    <row r="73" spans="1:18" x14ac:dyDescent="0.25">
      <c r="A73">
        <f>VLOOKUP(B73,'Indice 4Canto'!$A$4:$AR$234,2,TRUE)</f>
        <v>70</v>
      </c>
      <c r="B73" t="s">
        <v>1179</v>
      </c>
      <c r="C73" t="str">
        <f>VLOOKUP(B73,'Indice 4Canto'!$A$4:$AR$234,1,FALSE)</f>
        <v>escuchadislaslejanas</v>
      </c>
      <c r="D73" t="str">
        <f t="shared" si="1"/>
        <v>escuchadislaslejanas</v>
      </c>
      <c r="E73" t="s">
        <v>483</v>
      </c>
      <c r="J73" t="s">
        <v>321</v>
      </c>
      <c r="L73" t="s">
        <v>344</v>
      </c>
      <c r="N73" t="s">
        <v>342</v>
      </c>
      <c r="P73" t="s">
        <v>292</v>
      </c>
      <c r="R73" t="s">
        <v>313</v>
      </c>
    </row>
    <row r="74" spans="1:18" x14ac:dyDescent="0.25">
      <c r="A74">
        <f>VLOOKUP(B74,'Indice 4Canto'!$A$4:$AR$234,2,TRUE)</f>
        <v>70</v>
      </c>
      <c r="B74" t="s">
        <v>1177</v>
      </c>
      <c r="C74" t="str">
        <f>VLOOKUP(B74,'Indice 4Canto'!$A$4:$AR$234,1,FALSE)</f>
        <v>espaciente</v>
      </c>
      <c r="D74" t="str">
        <f t="shared" si="1"/>
        <v>espaciente</v>
      </c>
      <c r="E74" t="s">
        <v>479</v>
      </c>
      <c r="J74" t="s">
        <v>282</v>
      </c>
      <c r="L74" t="s">
        <v>284</v>
      </c>
      <c r="N74" t="s">
        <v>292</v>
      </c>
      <c r="P74" t="s">
        <v>313</v>
      </c>
    </row>
    <row r="75" spans="1:18" x14ac:dyDescent="0.25">
      <c r="A75">
        <f>VLOOKUP(B75,'Indice 4Canto'!$A$4:$AR$234,2,TRUE)</f>
        <v>70</v>
      </c>
      <c r="B75" t="s">
        <v>2125</v>
      </c>
      <c r="C75" t="e">
        <f>VLOOKUP(B75,'Indice 4Canto'!$A$4:$AR$234,1,FALSE)</f>
        <v>#N/A</v>
      </c>
      <c r="D75" t="str">
        <f t="shared" si="1"/>
        <v>esteeseldiaenqueactuo</v>
      </c>
      <c r="E75" t="s">
        <v>2111</v>
      </c>
      <c r="J75" t="s">
        <v>321</v>
      </c>
    </row>
    <row r="76" spans="1:18" x14ac:dyDescent="0.25">
      <c r="A76">
        <f>VLOOKUP(B76,'Indice 4Canto'!$A$4:$AR$234,2,TRUE)</f>
        <v>72</v>
      </c>
      <c r="B76" t="s">
        <v>1181</v>
      </c>
      <c r="C76" t="str">
        <f>VLOOKUP(B76,'Indice 4Canto'!$A$4:$AR$234,1,FALSE)</f>
        <v>esteeselmandamientomio</v>
      </c>
      <c r="D76" t="str">
        <f t="shared" si="1"/>
        <v>esteeselmandamientomio</v>
      </c>
      <c r="E76" t="s">
        <v>487</v>
      </c>
      <c r="J76" t="s">
        <v>315</v>
      </c>
      <c r="L76" t="s">
        <v>282</v>
      </c>
      <c r="N76" t="s">
        <v>284</v>
      </c>
    </row>
    <row r="77" spans="1:18" x14ac:dyDescent="0.25">
      <c r="A77">
        <f>VLOOKUP(B77,'Indice 4Canto'!$A$4:$AR$234,2,TRUE)</f>
        <v>73</v>
      </c>
      <c r="B77" t="s">
        <v>1182</v>
      </c>
      <c r="C77" t="str">
        <f>VLOOKUP(B77,'Indice 4Canto'!$A$4:$AR$234,1,FALSE)</f>
        <v>evenushalomalejem</v>
      </c>
      <c r="D77" t="str">
        <f t="shared" si="1"/>
        <v>evenushalomalejem</v>
      </c>
      <c r="E77" t="s">
        <v>488</v>
      </c>
      <c r="J77" t="s">
        <v>351</v>
      </c>
      <c r="L77" t="s">
        <v>2105</v>
      </c>
    </row>
    <row r="78" spans="1:18" x14ac:dyDescent="0.25">
      <c r="A78">
        <f>VLOOKUP(B78,'Indice 4Canto'!$A$4:$AR$234,2,TRUE)</f>
        <v>75</v>
      </c>
      <c r="B78" t="s">
        <v>1184</v>
      </c>
      <c r="C78" t="str">
        <f>VLOOKUP(B78,'Indice 4Canto'!$A$4:$AR$234,1,FALSE)</f>
        <v>exultadjustosenelsenor</v>
      </c>
      <c r="D78" t="str">
        <f t="shared" si="1"/>
        <v>exultadjustosenelsenor</v>
      </c>
      <c r="E78" t="s">
        <v>490</v>
      </c>
      <c r="J78" t="s">
        <v>321</v>
      </c>
      <c r="L78" t="s">
        <v>282</v>
      </c>
      <c r="N78" t="s">
        <v>284</v>
      </c>
      <c r="P78" t="s">
        <v>292</v>
      </c>
      <c r="R78" t="s">
        <v>313</v>
      </c>
    </row>
    <row r="79" spans="1:18" x14ac:dyDescent="0.25">
      <c r="A79">
        <f>VLOOKUP(B79,'Indice 4Canto'!$A$4:$AR$234,2,TRUE)</f>
        <v>74</v>
      </c>
      <c r="B79" t="s">
        <v>1183</v>
      </c>
      <c r="C79" t="str">
        <f>VLOOKUP(B79,'Indice 4Canto'!$A$4:$AR$234,1,FALSE)</f>
        <v>extiendomismanos</v>
      </c>
      <c r="D79" t="str">
        <f t="shared" si="1"/>
        <v>extiendomismanos</v>
      </c>
      <c r="E79" t="s">
        <v>489</v>
      </c>
      <c r="J79" t="s">
        <v>2210</v>
      </c>
    </row>
    <row r="80" spans="1:18" x14ac:dyDescent="0.25">
      <c r="A80">
        <f>VLOOKUP(B80,'Indice 4Canto'!$A$4:$AR$234,2,TRUE)</f>
        <v>76</v>
      </c>
      <c r="B80" t="s">
        <v>1185</v>
      </c>
      <c r="C80" t="str">
        <f>VLOOKUP(B80,'Indice 4Canto'!$A$4:$AR$234,1,FALSE)</f>
        <v>felicidadparaelhombre</v>
      </c>
      <c r="D80" t="str">
        <f t="shared" si="1"/>
        <v>felicidadparaelhombre</v>
      </c>
      <c r="E80" t="s">
        <v>492</v>
      </c>
      <c r="J80" t="s">
        <v>321</v>
      </c>
    </row>
    <row r="81" spans="1:22" x14ac:dyDescent="0.25">
      <c r="A81">
        <f>VLOOKUP(B81,'Indice 4Canto'!$A$4:$AR$234,2,TRUE)</f>
        <v>77</v>
      </c>
      <c r="B81" t="s">
        <v>1186</v>
      </c>
      <c r="C81" t="str">
        <f>VLOOKUP(B81,'Indice 4Canto'!$A$4:$AR$234,1,FALSE)</f>
        <v>graciasayahveh</v>
      </c>
      <c r="D81" t="str">
        <f t="shared" si="1"/>
        <v>graciasayahveh</v>
      </c>
      <c r="E81" t="s">
        <v>495</v>
      </c>
      <c r="J81" t="s">
        <v>321</v>
      </c>
      <c r="L81" t="s">
        <v>282</v>
      </c>
      <c r="N81" t="s">
        <v>284</v>
      </c>
      <c r="P81" t="s">
        <v>351</v>
      </c>
      <c r="R81" t="s">
        <v>2105</v>
      </c>
      <c r="T81" t="s">
        <v>313</v>
      </c>
      <c r="V81" t="s">
        <v>314</v>
      </c>
    </row>
    <row r="82" spans="1:22" x14ac:dyDescent="0.25">
      <c r="A82">
        <f>VLOOKUP(B82,'Indice 4Canto'!$A$4:$AR$234,2,TRUE)</f>
        <v>78</v>
      </c>
      <c r="B82" t="s">
        <v>1187</v>
      </c>
      <c r="C82" t="str">
        <f>VLOOKUP(B82,'Indice 4Canto'!$A$4:$AR$234,1,FALSE)</f>
        <v>gritadjubilosos</v>
      </c>
      <c r="D82" t="str">
        <f t="shared" si="1"/>
        <v>gritadjubilosos</v>
      </c>
      <c r="E82" t="s">
        <v>496</v>
      </c>
      <c r="J82" t="s">
        <v>321</v>
      </c>
      <c r="L82" t="s">
        <v>282</v>
      </c>
      <c r="N82" t="s">
        <v>284</v>
      </c>
      <c r="P82" t="s">
        <v>313</v>
      </c>
      <c r="R82" t="s">
        <v>314</v>
      </c>
    </row>
    <row r="83" spans="1:22" x14ac:dyDescent="0.25">
      <c r="A83">
        <f>VLOOKUP(B83,'Indice 4Canto'!$A$4:$AR$234,2,TRUE)</f>
        <v>79</v>
      </c>
      <c r="B83" t="s">
        <v>1188</v>
      </c>
      <c r="C83" t="str">
        <f>VLOOKUP(B83,'Indice 4Canto'!$A$4:$AR$234,1,FALSE)</f>
        <v>haciatimoradasanta</v>
      </c>
      <c r="D83" t="str">
        <f t="shared" si="1"/>
        <v>haciatimoradasanta</v>
      </c>
      <c r="E83" t="s">
        <v>498</v>
      </c>
      <c r="J83" t="s">
        <v>292</v>
      </c>
    </row>
    <row r="84" spans="1:22" x14ac:dyDescent="0.25">
      <c r="A84">
        <f>VLOOKUP(B84,'Indice 4Canto'!$A$4:$AR$234,2,TRUE)</f>
        <v>80</v>
      </c>
      <c r="B84" t="s">
        <v>1189</v>
      </c>
      <c r="C84" t="str">
        <f>VLOOKUP(B84,'Indice 4Canto'!$A$4:$AR$234,1,FALSE)</f>
        <v>hastacuando</v>
      </c>
      <c r="D84" t="str">
        <f t="shared" si="1"/>
        <v>hastacuando</v>
      </c>
      <c r="E84" t="s">
        <v>500</v>
      </c>
      <c r="J84" t="s">
        <v>321</v>
      </c>
      <c r="L84" t="s">
        <v>320</v>
      </c>
      <c r="N84" t="s">
        <v>382</v>
      </c>
    </row>
    <row r="85" spans="1:22" x14ac:dyDescent="0.25">
      <c r="A85">
        <f>VLOOKUP(B85,'Indice 4Canto'!$A$4:$AR$234,2,TRUE)</f>
        <v>81</v>
      </c>
      <c r="B85" t="s">
        <v>1190</v>
      </c>
      <c r="C85" t="str">
        <f>VLOOKUP(B85,'Indice 4Canto'!$A$4:$AR$234,1,FALSE)</f>
        <v>heaquimisiervo</v>
      </c>
      <c r="D85" t="str">
        <f t="shared" si="1"/>
        <v>heaquimisiervo</v>
      </c>
      <c r="E85" t="s">
        <v>501</v>
      </c>
      <c r="J85" t="s">
        <v>321</v>
      </c>
      <c r="L85" t="s">
        <v>320</v>
      </c>
      <c r="N85" t="s">
        <v>382</v>
      </c>
      <c r="P85" t="s">
        <v>2210</v>
      </c>
    </row>
    <row r="86" spans="1:22" x14ac:dyDescent="0.25">
      <c r="A86">
        <f>VLOOKUP(B86,'Indice 4Canto'!$A$4:$AR$234,2,TRUE)</f>
        <v>226</v>
      </c>
      <c r="B86" t="s">
        <v>1308</v>
      </c>
      <c r="C86" t="str">
        <f>VLOOKUP(B86,'Indice 4Canto'!$A$4:$AR$234,1,FALSE)</f>
        <v>heaquiquenuestroespejoeselsenor</v>
      </c>
      <c r="D86" t="str">
        <f t="shared" si="1"/>
        <v>heaquiquenuestroespejoeselsenor</v>
      </c>
      <c r="E86" t="s">
        <v>503</v>
      </c>
      <c r="J86" t="s">
        <v>320</v>
      </c>
      <c r="L86" t="s">
        <v>382</v>
      </c>
    </row>
    <row r="87" spans="1:22" x14ac:dyDescent="0.25">
      <c r="A87">
        <f>VLOOKUP(B87,'Indice 4Canto'!$A$4:$AR$234,2,TRUE)</f>
        <v>82</v>
      </c>
      <c r="B87" t="s">
        <v>1191</v>
      </c>
      <c r="C87" t="str">
        <f>VLOOKUP(B87,'Indice 4Canto'!$A$4:$AR$234,1,FALSE)</f>
        <v>heaquiquevengopresto</v>
      </c>
      <c r="D87" t="str">
        <f t="shared" si="1"/>
        <v>heaquiquevengopresto</v>
      </c>
      <c r="E87" t="s">
        <v>505</v>
      </c>
      <c r="J87" t="s">
        <v>315</v>
      </c>
      <c r="L87" t="s">
        <v>344</v>
      </c>
      <c r="N87" t="s">
        <v>342</v>
      </c>
      <c r="P87" t="s">
        <v>292</v>
      </c>
    </row>
    <row r="88" spans="1:22" x14ac:dyDescent="0.25">
      <c r="A88">
        <f>VLOOKUP(B88,'Indice 4Canto'!$A$4:$AR$234,2,TRUE)</f>
        <v>83</v>
      </c>
      <c r="B88" t="s">
        <v>1192</v>
      </c>
      <c r="C88" t="str">
        <f>VLOOKUP(B88,'Indice 4Canto'!$A$4:$AR$234,1,FALSE)</f>
        <v>heesperadoenelsenor</v>
      </c>
      <c r="D88" t="str">
        <f t="shared" si="1"/>
        <v>heesperadoenelsenor</v>
      </c>
      <c r="E88" t="s">
        <v>507</v>
      </c>
      <c r="J88" t="s">
        <v>321</v>
      </c>
      <c r="L88" t="s">
        <v>320</v>
      </c>
      <c r="N88" t="s">
        <v>382</v>
      </c>
    </row>
    <row r="89" spans="1:22" x14ac:dyDescent="0.25">
      <c r="A89">
        <f>VLOOKUP(B89,'Indice 4Canto'!$A$4:$AR$234,2,TRUE)</f>
        <v>241</v>
      </c>
      <c r="B89" t="s">
        <v>1323</v>
      </c>
      <c r="C89" t="str">
        <f>VLOOKUP(B89,'Indice 4Canto'!$A$4:$AR$234,1,FALSE)</f>
        <v>hermosaeresamigamia</v>
      </c>
      <c r="D89" t="str">
        <f t="shared" si="1"/>
        <v>hermosaeresamigamia</v>
      </c>
      <c r="E89" t="s">
        <v>509</v>
      </c>
      <c r="J89" t="s">
        <v>321</v>
      </c>
      <c r="L89" t="s">
        <v>282</v>
      </c>
      <c r="N89" t="s">
        <v>284</v>
      </c>
    </row>
    <row r="90" spans="1:22" x14ac:dyDescent="0.25">
      <c r="A90">
        <f>VLOOKUP(B90,'Indice 4Canto'!$A$4:$AR$234,2,TRUE)</f>
        <v>84</v>
      </c>
      <c r="B90" t="s">
        <v>1193</v>
      </c>
      <c r="C90" t="str">
        <f>VLOOKUP(B90,'Indice 4Canto'!$A$4:$AR$234,1,FALSE)</f>
        <v>hijasdejerusalen</v>
      </c>
      <c r="D90" t="str">
        <f t="shared" si="1"/>
        <v>hijasdejerusalen</v>
      </c>
      <c r="E90" t="s">
        <v>511</v>
      </c>
      <c r="J90" t="s">
        <v>315</v>
      </c>
      <c r="L90" t="s">
        <v>320</v>
      </c>
      <c r="N90" t="s">
        <v>382</v>
      </c>
      <c r="P90" t="s">
        <v>2210</v>
      </c>
    </row>
    <row r="91" spans="1:22" x14ac:dyDescent="0.25">
      <c r="A91">
        <f>VLOOKUP(B91,'Indice 4Canto'!$A$4:$AR$234,2,TRUE)</f>
        <v>85</v>
      </c>
      <c r="B91" t="s">
        <v>1194</v>
      </c>
      <c r="C91" t="str">
        <f>VLOOKUP(B91,'Indice 4Canto'!$A$4:$AR$234,1,FALSE)</f>
        <v>himnoacristoluz</v>
      </c>
      <c r="D91" t="str">
        <f t="shared" si="1"/>
        <v>himnoacristoluz</v>
      </c>
      <c r="E91" t="s">
        <v>513</v>
      </c>
      <c r="J91" t="s">
        <v>282</v>
      </c>
      <c r="L91" t="s">
        <v>284</v>
      </c>
    </row>
    <row r="92" spans="1:22" x14ac:dyDescent="0.25">
      <c r="A92">
        <f>VLOOKUP(B92,'Indice 4Canto'!$A$4:$AR$234,2,TRUE)</f>
        <v>86</v>
      </c>
      <c r="B92" t="s">
        <v>1195</v>
      </c>
      <c r="C92" t="str">
        <f>VLOOKUP(B92,'Indice 4Canto'!$A$4:$AR$234,1,FALSE)</f>
        <v>himnoalacaridad</v>
      </c>
      <c r="D92" t="str">
        <f t="shared" si="1"/>
        <v>himnoalacaridad</v>
      </c>
      <c r="E92" t="s">
        <v>514</v>
      </c>
      <c r="J92" t="s">
        <v>315</v>
      </c>
      <c r="L92" t="s">
        <v>282</v>
      </c>
      <c r="N92" t="s">
        <v>284</v>
      </c>
      <c r="P92" t="s">
        <v>313</v>
      </c>
    </row>
    <row r="93" spans="1:22" x14ac:dyDescent="0.25">
      <c r="A93">
        <f>VLOOKUP(B93,'Indice 4Canto'!$A$4:$AR$234,2,TRUE)</f>
        <v>87</v>
      </c>
      <c r="B93" t="s">
        <v>1196</v>
      </c>
      <c r="C93" t="str">
        <f>VLOOKUP(B93,'Indice 4Canto'!$A$4:$AR$234,1,FALSE)</f>
        <v>himnoalakenosis</v>
      </c>
      <c r="D93" t="str">
        <f t="shared" si="1"/>
        <v>himnoalakenosis</v>
      </c>
      <c r="E93" t="s">
        <v>518</v>
      </c>
      <c r="J93" t="s">
        <v>315</v>
      </c>
      <c r="L93" t="s">
        <v>282</v>
      </c>
      <c r="N93" t="s">
        <v>284</v>
      </c>
      <c r="P93" t="s">
        <v>2210</v>
      </c>
    </row>
    <row r="94" spans="1:22" x14ac:dyDescent="0.25">
      <c r="A94">
        <f>VLOOKUP(B94,'Indice 4Canto'!$A$4:$AR$234,2,TRUE)</f>
        <v>88</v>
      </c>
      <c r="B94" t="s">
        <v>2201</v>
      </c>
      <c r="C94" t="str">
        <f>VLOOKUP(B94,'Indice 4Canto'!$A$4:$AR$234,1,FALSE)</f>
        <v>himnodeadviento</v>
      </c>
      <c r="D94" t="str">
        <f t="shared" si="1"/>
        <v>himnodeadviento</v>
      </c>
      <c r="E94" t="s">
        <v>520</v>
      </c>
      <c r="J94" t="s">
        <v>344</v>
      </c>
      <c r="L94" t="s">
        <v>342</v>
      </c>
    </row>
    <row r="95" spans="1:22" x14ac:dyDescent="0.25">
      <c r="A95">
        <f>VLOOKUP(B95,'Indice 4Canto'!$A$4:$AR$234,2,TRUE)</f>
        <v>89</v>
      </c>
      <c r="B95" t="s">
        <v>1197</v>
      </c>
      <c r="C95" t="str">
        <f>VLOOKUP(B95,'Indice 4Canto'!$A$4:$AR$234,1,FALSE)</f>
        <v>himnodelaascension</v>
      </c>
      <c r="D95" t="str">
        <f t="shared" si="1"/>
        <v>himnodelaascension</v>
      </c>
      <c r="E95" t="s">
        <v>522</v>
      </c>
      <c r="J95" t="s">
        <v>282</v>
      </c>
      <c r="L95" t="s">
        <v>284</v>
      </c>
    </row>
    <row r="96" spans="1:22" x14ac:dyDescent="0.25">
      <c r="A96">
        <f>VLOOKUP(B96,'Indice 4Canto'!$A$4:$AR$234,2,TRUE)</f>
        <v>90</v>
      </c>
      <c r="B96" t="s">
        <v>2190</v>
      </c>
      <c r="C96" t="str">
        <f>VLOOKUP(B96,'Indice 4Canto'!$A$4:$AR$234,1,FALSE)</f>
        <v>himnodepascua</v>
      </c>
      <c r="D96" t="str">
        <f t="shared" si="1"/>
        <v>himnodepascua</v>
      </c>
      <c r="E96" t="s">
        <v>524</v>
      </c>
      <c r="J96" t="s">
        <v>282</v>
      </c>
      <c r="L96" t="s">
        <v>284</v>
      </c>
    </row>
    <row r="97" spans="1:20" x14ac:dyDescent="0.25">
      <c r="A97">
        <f>VLOOKUP(B97,'Indice 4Canto'!$A$4:$AR$234,2,TRUE)</f>
        <v>91</v>
      </c>
      <c r="B97" t="s">
        <v>1198</v>
      </c>
      <c r="C97" t="str">
        <f>VLOOKUP(B97,'Indice 4Canto'!$A$4:$AR$234,1,FALSE)</f>
        <v>huyeamadomio</v>
      </c>
      <c r="D97" t="str">
        <f t="shared" si="1"/>
        <v>huyeamadomio</v>
      </c>
      <c r="E97" t="s">
        <v>526</v>
      </c>
      <c r="J97" t="s">
        <v>321</v>
      </c>
      <c r="L97" t="s">
        <v>282</v>
      </c>
      <c r="N97" t="s">
        <v>284</v>
      </c>
      <c r="P97" t="s">
        <v>313</v>
      </c>
      <c r="R97" t="s">
        <v>314</v>
      </c>
    </row>
    <row r="98" spans="1:20" x14ac:dyDescent="0.25">
      <c r="A98">
        <f>VLOOKUP(B98,'Indice 4Canto'!$A$4:$AR$234,2,TRUE)</f>
        <v>92</v>
      </c>
      <c r="B98" t="s">
        <v>1199</v>
      </c>
      <c r="C98" t="str">
        <f>VLOOKUP(B98,'Indice 4Canto'!$A$4:$AR$234,1,FALSE)</f>
        <v>idyanunciadamishermanos</v>
      </c>
      <c r="D98" t="str">
        <f t="shared" si="1"/>
        <v>idyanunciadamishermanos</v>
      </c>
      <c r="E98" t="s">
        <v>528</v>
      </c>
      <c r="J98" t="s">
        <v>315</v>
      </c>
      <c r="L98" t="s">
        <v>282</v>
      </c>
      <c r="N98" t="s">
        <v>284</v>
      </c>
      <c r="P98" t="s">
        <v>314</v>
      </c>
    </row>
    <row r="99" spans="1:20" x14ac:dyDescent="0.25">
      <c r="A99">
        <f>VLOOKUP(B99,'Indice 4Canto'!$A$4:$AR$234,2,TRUE)</f>
        <v>93</v>
      </c>
      <c r="B99" t="s">
        <v>1200</v>
      </c>
      <c r="C99" t="str">
        <f>VLOOKUP(B99,'Indice 4Canto'!$A$4:$AR$234,1,FALSE)</f>
        <v>improperios</v>
      </c>
      <c r="D99" t="str">
        <f t="shared" si="1"/>
        <v>improperios</v>
      </c>
      <c r="E99" t="s">
        <v>530</v>
      </c>
      <c r="J99" t="s">
        <v>320</v>
      </c>
      <c r="L99" t="s">
        <v>382</v>
      </c>
      <c r="N99" t="s">
        <v>2210</v>
      </c>
    </row>
    <row r="100" spans="1:20" x14ac:dyDescent="0.25">
      <c r="A100">
        <f>VLOOKUP(B100,'Indice 4Canto'!$A$4:$AR$234,2,TRUE)</f>
        <v>228</v>
      </c>
      <c r="B100" t="s">
        <v>1310</v>
      </c>
      <c r="C100" t="str">
        <f>VLOOKUP(B100,'Indice 4Canto'!$A$4:$AR$234,1,FALSE)</f>
        <v>jacob</v>
      </c>
      <c r="D100" t="str">
        <f t="shared" si="1"/>
        <v>jacob</v>
      </c>
      <c r="E100" t="s">
        <v>531</v>
      </c>
      <c r="J100" t="s">
        <v>321</v>
      </c>
    </row>
    <row r="101" spans="1:20" x14ac:dyDescent="0.25">
      <c r="A101">
        <f>VLOOKUP(B101,'Indice 4Canto'!$A$4:$AR$234,2,TRUE)</f>
        <v>94</v>
      </c>
      <c r="B101" t="s">
        <v>1201</v>
      </c>
      <c r="C101" t="str">
        <f>VLOOKUP(B101,'Indice 4Canto'!$A$4:$AR$234,1,FALSE)</f>
        <v>jerusalenreconstruida</v>
      </c>
      <c r="D101" t="str">
        <f t="shared" si="1"/>
        <v>jerusalenreconstruida</v>
      </c>
      <c r="E101" t="s">
        <v>533</v>
      </c>
      <c r="J101" t="s">
        <v>321</v>
      </c>
      <c r="L101" t="s">
        <v>282</v>
      </c>
      <c r="N101" t="s">
        <v>284</v>
      </c>
      <c r="P101" t="s">
        <v>351</v>
      </c>
      <c r="R101" t="s">
        <v>2105</v>
      </c>
    </row>
    <row r="102" spans="1:20" x14ac:dyDescent="0.25">
      <c r="A102">
        <f>VLOOKUP(B102,'Indice 4Canto'!$A$4:$AR$234,2,TRUE)</f>
        <v>94</v>
      </c>
      <c r="B102" t="s">
        <v>2126</v>
      </c>
      <c r="C102" t="e">
        <f>VLOOKUP(B102,'Indice 4Canto'!$A$4:$AR$234,1,FALSE)</f>
        <v>#N/A</v>
      </c>
      <c r="D102" t="str">
        <f t="shared" si="1"/>
        <v>jesusrecorriatodaslas</v>
      </c>
      <c r="E102" t="s">
        <v>2112</v>
      </c>
      <c r="J102" t="s">
        <v>315</v>
      </c>
    </row>
    <row r="103" spans="1:20" x14ac:dyDescent="0.25">
      <c r="A103">
        <f>VLOOKUP(B103,'Indice 4Canto'!$A$4:$AR$234,2,TRUE)</f>
        <v>96</v>
      </c>
      <c r="B103" t="s">
        <v>1203</v>
      </c>
      <c r="C103" t="str">
        <f>VLOOKUP(B103,'Indice 4Canto'!$A$4:$AR$234,1,FALSE)</f>
        <v>lacorderadedios</v>
      </c>
      <c r="D103" t="str">
        <f t="shared" si="1"/>
        <v>lacorderadedios</v>
      </c>
      <c r="E103" t="s">
        <v>537</v>
      </c>
      <c r="J103" t="s">
        <v>315</v>
      </c>
      <c r="L103" t="s">
        <v>344</v>
      </c>
      <c r="N103" t="s">
        <v>342</v>
      </c>
      <c r="P103" t="s">
        <v>2104</v>
      </c>
    </row>
    <row r="104" spans="1:20" x14ac:dyDescent="0.25">
      <c r="A104">
        <f>VLOOKUP(B104,'Indice 4Canto'!$A$4:$AR$234,2,TRUE)</f>
        <v>97</v>
      </c>
      <c r="B104" t="s">
        <v>1204</v>
      </c>
      <c r="C104" t="str">
        <f>VLOOKUP(B104,'Indice 4Canto'!$A$4:$AR$234,1,FALSE)</f>
        <v>laespada</v>
      </c>
      <c r="D104" t="str">
        <f t="shared" si="1"/>
        <v>laespada</v>
      </c>
      <c r="E104" t="s">
        <v>539</v>
      </c>
      <c r="J104" t="s">
        <v>321</v>
      </c>
      <c r="L104" t="s">
        <v>320</v>
      </c>
      <c r="N104" t="s">
        <v>382</v>
      </c>
      <c r="P104" t="s">
        <v>2104</v>
      </c>
    </row>
    <row r="105" spans="1:20" x14ac:dyDescent="0.25">
      <c r="A105">
        <f>VLOOKUP(B105,'Indice 4Canto'!$A$4:$AR$234,2,TRUE)</f>
        <v>99</v>
      </c>
      <c r="B105" t="s">
        <v>1206</v>
      </c>
      <c r="C105" t="str">
        <f>VLOOKUP(B105,'Indice 4Canto'!$A$4:$AR$234,1,FALSE)</f>
        <v>lasalve</v>
      </c>
      <c r="D105" t="str">
        <f t="shared" si="1"/>
        <v>lasalve</v>
      </c>
      <c r="E105" t="s">
        <v>544</v>
      </c>
      <c r="J105" t="s">
        <v>320</v>
      </c>
      <c r="L105" t="s">
        <v>382</v>
      </c>
      <c r="N105" t="s">
        <v>2104</v>
      </c>
    </row>
    <row r="106" spans="1:20" x14ac:dyDescent="0.25">
      <c r="A106">
        <f>VLOOKUP(B106,'Indice 4Canto'!$A$4:$AR$234,2,TRUE)</f>
        <v>100</v>
      </c>
      <c r="B106" t="s">
        <v>1207</v>
      </c>
      <c r="C106" t="str">
        <f>VLOOKUP(B106,'Indice 4Canto'!$A$4:$AR$234,1,FALSE)</f>
        <v>lasiegadelasnaciones</v>
      </c>
      <c r="D106" t="str">
        <f t="shared" si="1"/>
        <v>lasiegadelasnaciones</v>
      </c>
      <c r="E106" t="s">
        <v>545</v>
      </c>
      <c r="J106" t="s">
        <v>315</v>
      </c>
      <c r="L106" t="s">
        <v>314</v>
      </c>
    </row>
    <row r="107" spans="1:20" x14ac:dyDescent="0.25">
      <c r="A107">
        <f>VLOOKUP(B107,'Indice 4Canto'!$A$4:$AR$234,2,TRUE)</f>
        <v>100</v>
      </c>
      <c r="B107" t="s">
        <v>1210</v>
      </c>
      <c r="C107" t="str">
        <f>VLOOKUP(B107,'Indice 4Canto'!$A$4:$AR$234,1,FALSE)</f>
        <v>laudasion</v>
      </c>
      <c r="D107" t="str">
        <f t="shared" si="1"/>
        <v>laudasion</v>
      </c>
      <c r="E107" t="s">
        <v>551</v>
      </c>
      <c r="J107" t="s">
        <v>282</v>
      </c>
      <c r="L107" t="s">
        <v>284</v>
      </c>
    </row>
    <row r="108" spans="1:20" x14ac:dyDescent="0.25">
      <c r="A108">
        <f>VLOOKUP(B108,'Indice 4Canto'!$A$4:$AR$234,2,TRUE)</f>
        <v>99</v>
      </c>
      <c r="B108" t="s">
        <v>1209</v>
      </c>
      <c r="C108" t="str">
        <f>VLOOKUP(B108,'Indice 4Canto'!$A$4:$AR$234,1,FALSE)</f>
        <v>lasarmasdelaluz</v>
      </c>
      <c r="D108" t="str">
        <f t="shared" si="1"/>
        <v>lasarmasdelaluz</v>
      </c>
      <c r="E108" t="s">
        <v>549</v>
      </c>
      <c r="J108" t="s">
        <v>315</v>
      </c>
      <c r="L108" t="s">
        <v>344</v>
      </c>
      <c r="N108" t="s">
        <v>342</v>
      </c>
      <c r="P108" t="s">
        <v>320</v>
      </c>
      <c r="R108" t="s">
        <v>382</v>
      </c>
    </row>
    <row r="109" spans="1:20" x14ac:dyDescent="0.25">
      <c r="A109">
        <f>VLOOKUP(B109,'Indice 4Canto'!$A$4:$AR$234,2,TRUE)</f>
        <v>101</v>
      </c>
      <c r="B109" t="s">
        <v>1208</v>
      </c>
      <c r="C109" t="str">
        <f>VLOOKUP(B109,'Indice 4Canto'!$A$4:$AR$234,1,FALSE)</f>
        <v>lavozdemiamado</v>
      </c>
      <c r="D109" t="str">
        <f t="shared" si="1"/>
        <v>lavozdemiamado</v>
      </c>
      <c r="E109" t="s">
        <v>547</v>
      </c>
      <c r="J109" t="s">
        <v>321</v>
      </c>
      <c r="L109" t="s">
        <v>282</v>
      </c>
      <c r="N109" t="s">
        <v>284</v>
      </c>
      <c r="P109" t="s">
        <v>313</v>
      </c>
    </row>
    <row r="110" spans="1:20" x14ac:dyDescent="0.25">
      <c r="A110">
        <f>VLOOKUP(B110,'Indice 4Canto'!$A$4:$AR$234,2,TRUE)</f>
        <v>105</v>
      </c>
      <c r="B110" t="s">
        <v>1211</v>
      </c>
      <c r="C110" t="str">
        <f>VLOOKUP(B110,'Indice 4Canto'!$A$4:$AR$234,1,FALSE)</f>
        <v>levantomisojosalosmontes</v>
      </c>
      <c r="D110" t="str">
        <f t="shared" si="1"/>
        <v>levantomisojosalosmontes</v>
      </c>
      <c r="E110" t="s">
        <v>558</v>
      </c>
      <c r="J110" t="s">
        <v>321</v>
      </c>
      <c r="L110" t="s">
        <v>320</v>
      </c>
      <c r="N110" t="s">
        <v>382</v>
      </c>
      <c r="P110" t="s">
        <v>292</v>
      </c>
    </row>
    <row r="111" spans="1:20" x14ac:dyDescent="0.25">
      <c r="A111">
        <f>VLOOKUP(B111,'Indice 4Canto'!$A$4:$AR$234,2,TRUE)</f>
        <v>106</v>
      </c>
      <c r="B111" t="s">
        <v>1212</v>
      </c>
      <c r="C111" t="str">
        <f>VLOOKUP(B111,'Indice 4Canto'!$A$4:$AR$234,1,FALSE)</f>
        <v>lleguehastatupresenciamiclamor</v>
      </c>
      <c r="D111" t="str">
        <f t="shared" si="1"/>
        <v>lleguehastatupresenciamiclamor</v>
      </c>
      <c r="E111" t="s">
        <v>559</v>
      </c>
      <c r="J111" t="s">
        <v>321</v>
      </c>
      <c r="L111" t="s">
        <v>344</v>
      </c>
      <c r="N111" t="s">
        <v>342</v>
      </c>
      <c r="P111" t="s">
        <v>320</v>
      </c>
      <c r="R111" t="s">
        <v>382</v>
      </c>
      <c r="T111" t="s">
        <v>292</v>
      </c>
    </row>
    <row r="112" spans="1:20" x14ac:dyDescent="0.25">
      <c r="A112">
        <f>VLOOKUP(B112,'Indice 4Canto'!$A$4:$AR$234,2,TRUE)</f>
        <v>107</v>
      </c>
      <c r="B112" t="s">
        <v>1213</v>
      </c>
      <c r="C112" t="str">
        <f>VLOOKUP(B112,'Indice 4Canto'!$A$4:$AR$234,1,FALSE)</f>
        <v>llevamealcielo</v>
      </c>
      <c r="D112" t="str">
        <f t="shared" si="1"/>
        <v>llevamealcielo</v>
      </c>
      <c r="E112" t="s">
        <v>560</v>
      </c>
      <c r="J112" t="s">
        <v>315</v>
      </c>
      <c r="L112" t="s">
        <v>344</v>
      </c>
      <c r="N112" t="s">
        <v>342</v>
      </c>
      <c r="P112" t="s">
        <v>282</v>
      </c>
      <c r="R112" t="s">
        <v>284</v>
      </c>
      <c r="T112" t="s">
        <v>314</v>
      </c>
    </row>
    <row r="113" spans="1:18" x14ac:dyDescent="0.25">
      <c r="A113">
        <f>VLOOKUP(B113,'Indice 4Canto'!$A$4:$AR$234,2,TRUE)</f>
        <v>108</v>
      </c>
      <c r="B113" t="s">
        <v>1214</v>
      </c>
      <c r="C113" t="str">
        <f>VLOOKUP(B113,'Indice 4Canto'!$A$4:$AR$234,1,FALSE)</f>
        <v>magnificat</v>
      </c>
      <c r="D113" t="str">
        <f t="shared" si="1"/>
        <v>magnificat</v>
      </c>
      <c r="E113" t="s">
        <v>562</v>
      </c>
      <c r="J113" t="s">
        <v>315</v>
      </c>
      <c r="L113" t="s">
        <v>2104</v>
      </c>
    </row>
    <row r="114" spans="1:18" x14ac:dyDescent="0.25">
      <c r="A114">
        <f>VLOOKUP(B114,'Indice 4Canto'!$A$4:$AR$234,2,TRUE)</f>
        <v>108</v>
      </c>
      <c r="B114" t="s">
        <v>1215</v>
      </c>
      <c r="C114" t="str">
        <f>VLOOKUP(B114,'Indice 4Canto'!$A$4:$AR$234,1,FALSE)</f>
        <v>mariacasadebendicion</v>
      </c>
      <c r="D114" t="str">
        <f t="shared" si="1"/>
        <v>mariacasadebendicion</v>
      </c>
      <c r="E114" t="s">
        <v>566</v>
      </c>
      <c r="J114" t="s">
        <v>315</v>
      </c>
      <c r="L114" t="s">
        <v>282</v>
      </c>
      <c r="N114" t="s">
        <v>284</v>
      </c>
      <c r="P114" t="s">
        <v>2104</v>
      </c>
      <c r="R114" t="s">
        <v>313</v>
      </c>
    </row>
    <row r="115" spans="1:18" x14ac:dyDescent="0.25">
      <c r="A115">
        <f>VLOOKUP(B115,'Indice 4Canto'!$A$4:$AR$234,2,TRUE)</f>
        <v>108</v>
      </c>
      <c r="B115" t="s">
        <v>2127</v>
      </c>
      <c r="C115" t="e">
        <f>VLOOKUP(B115,'Indice 4Canto'!$A$4:$AR$234,1,FALSE)</f>
        <v>#N/A</v>
      </c>
      <c r="D115" t="str">
        <f t="shared" si="1"/>
        <v>mariadejasnagora</v>
      </c>
      <c r="E115" t="s">
        <v>2061</v>
      </c>
      <c r="J115" t="s">
        <v>2104</v>
      </c>
    </row>
    <row r="116" spans="1:18" x14ac:dyDescent="0.25">
      <c r="A116">
        <f>VLOOKUP(B116,'Indice 4Canto'!$A$4:$AR$234,2,TRUE)</f>
        <v>111</v>
      </c>
      <c r="B116" t="s">
        <v>1217</v>
      </c>
      <c r="C116" t="str">
        <f>VLOOKUP(B116,'Indice 4Canto'!$A$4:$AR$234,1,FALSE)</f>
        <v>mariamadredelaiglesia</v>
      </c>
      <c r="D116" t="str">
        <f t="shared" si="1"/>
        <v>mariamadredelaiglesia</v>
      </c>
      <c r="E116" t="s">
        <v>568</v>
      </c>
      <c r="J116" t="s">
        <v>315</v>
      </c>
      <c r="L116" t="s">
        <v>320</v>
      </c>
      <c r="N116" t="s">
        <v>382</v>
      </c>
      <c r="P116" t="s">
        <v>2104</v>
      </c>
      <c r="R116" t="s">
        <v>2210</v>
      </c>
    </row>
    <row r="117" spans="1:18" x14ac:dyDescent="0.25">
      <c r="A117">
        <f>VLOOKUP(B117,'Indice 4Canto'!$A$4:$AR$234,2,TRUE)</f>
        <v>112</v>
      </c>
      <c r="B117" t="s">
        <v>1218</v>
      </c>
      <c r="C117" t="str">
        <f>VLOOKUP(B117,'Indice 4Canto'!$A$4:$AR$234,1,FALSE)</f>
        <v>mariamadredelcaminoardiente</v>
      </c>
      <c r="D117" t="str">
        <f t="shared" si="1"/>
        <v>mariamadredelcaminoardiente</v>
      </c>
      <c r="E117" t="s">
        <v>570</v>
      </c>
      <c r="J117" t="s">
        <v>344</v>
      </c>
      <c r="L117" t="s">
        <v>342</v>
      </c>
      <c r="N117" t="s">
        <v>2104</v>
      </c>
    </row>
    <row r="118" spans="1:18" x14ac:dyDescent="0.25">
      <c r="A118">
        <f>VLOOKUP(B118,'Indice 4Canto'!$A$4:$AR$234,2,TRUE)</f>
        <v>113</v>
      </c>
      <c r="B118" t="s">
        <v>1219</v>
      </c>
      <c r="C118" t="str">
        <f>VLOOKUP(B118,'Indice 4Canto'!$A$4:$AR$234,1,FALSE)</f>
        <v>mariapequenamaria</v>
      </c>
      <c r="D118" t="str">
        <f t="shared" si="1"/>
        <v>mariapequenamaria</v>
      </c>
      <c r="E118" t="s">
        <v>572</v>
      </c>
      <c r="J118" t="s">
        <v>320</v>
      </c>
      <c r="L118" t="s">
        <v>382</v>
      </c>
      <c r="N118" t="s">
        <v>2104</v>
      </c>
    </row>
    <row r="119" spans="1:18" x14ac:dyDescent="0.25">
      <c r="A119">
        <f>VLOOKUP(B119,'Indice 4Canto'!$A$4:$AR$234,2,TRUE)</f>
        <v>115</v>
      </c>
      <c r="B119" t="s">
        <v>1221</v>
      </c>
      <c r="C119" t="str">
        <f>VLOOKUP(B119,'Indice 4Canto'!$A$4:$AR$234,1,FALSE)</f>
        <v>mehasseducidosenor</v>
      </c>
      <c r="D119" t="str">
        <f t="shared" si="1"/>
        <v>mehasseducidosenor</v>
      </c>
      <c r="E119" t="s">
        <v>574</v>
      </c>
      <c r="J119" t="s">
        <v>321</v>
      </c>
    </row>
    <row r="120" spans="1:18" x14ac:dyDescent="0.25">
      <c r="A120">
        <f>VLOOKUP(B120,'Indice 4Canto'!$A$4:$AR$234,2,TRUE)</f>
        <v>114</v>
      </c>
      <c r="B120" t="s">
        <v>1220</v>
      </c>
      <c r="C120" t="str">
        <f>VLOOKUP(B120,'Indice 4Canto'!$A$4:$AR$234,1,FALSE)</f>
        <v>meensenaraselcaminodelavida</v>
      </c>
      <c r="D120" t="str">
        <f t="shared" si="1"/>
        <v>meensenaraselcaminodelavida</v>
      </c>
      <c r="E120" t="s">
        <v>573</v>
      </c>
      <c r="J120" t="s">
        <v>321</v>
      </c>
      <c r="L120" t="s">
        <v>282</v>
      </c>
      <c r="N120" t="s">
        <v>284</v>
      </c>
      <c r="P120" t="s">
        <v>292</v>
      </c>
    </row>
    <row r="121" spans="1:18" x14ac:dyDescent="0.25">
      <c r="A121">
        <f>VLOOKUP(B121,'Indice 4Canto'!$A$4:$AR$234,2,TRUE)</f>
        <v>243</v>
      </c>
      <c r="B121" t="s">
        <v>1325</v>
      </c>
      <c r="C121" t="str">
        <f>VLOOKUP(B121,'Indice 4Canto'!$A$4:$AR$234,1,FALSE)</f>
        <v>merobasteelcorazon</v>
      </c>
      <c r="D121" t="str">
        <f t="shared" si="1"/>
        <v>merobasteelcorazon</v>
      </c>
      <c r="E121" t="s">
        <v>576</v>
      </c>
      <c r="J121" t="s">
        <v>321</v>
      </c>
    </row>
    <row r="122" spans="1:18" x14ac:dyDescent="0.25">
      <c r="A122">
        <f>VLOOKUP(B122,'Indice 4Canto'!$A$4:$AR$234,2,TRUE)</f>
        <v>117</v>
      </c>
      <c r="B122" t="s">
        <v>1223</v>
      </c>
      <c r="C122" t="str">
        <f>VLOOKUP(B122,'Indice 4Canto'!$A$4:$AR$234,1,FALSE)</f>
        <v>misericordiadiosmio</v>
      </c>
      <c r="D122" t="str">
        <f t="shared" si="1"/>
        <v>misericordiadiosmio</v>
      </c>
      <c r="E122" t="s">
        <v>580</v>
      </c>
      <c r="J122" t="s">
        <v>321</v>
      </c>
      <c r="L122" t="s">
        <v>320</v>
      </c>
      <c r="N122" t="s">
        <v>382</v>
      </c>
    </row>
    <row r="123" spans="1:18" x14ac:dyDescent="0.25">
      <c r="A123">
        <f>VLOOKUP(B123,'Indice 4Canto'!$A$4:$AR$234,2,TRUE)</f>
        <v>117</v>
      </c>
      <c r="B123" t="s">
        <v>1224</v>
      </c>
      <c r="C123" t="str">
        <f>VLOOKUP(B123,'Indice 4Canto'!$A$4:$AR$234,1,FALSE)</f>
        <v>misericordiamiamisericordia</v>
      </c>
      <c r="D123" t="str">
        <f t="shared" si="1"/>
        <v>misericordiamiamisericordia</v>
      </c>
      <c r="E123" t="s">
        <v>579</v>
      </c>
      <c r="J123" t="s">
        <v>321</v>
      </c>
      <c r="L123" t="s">
        <v>320</v>
      </c>
      <c r="N123" t="s">
        <v>382</v>
      </c>
    </row>
    <row r="124" spans="1:18" x14ac:dyDescent="0.25">
      <c r="A124">
        <f>VLOOKUP(B124,'Indice 4Canto'!$A$4:$AR$234,2,TRUE)</f>
        <v>116</v>
      </c>
      <c r="B124" t="s">
        <v>1222</v>
      </c>
      <c r="C124" t="str">
        <f>VLOOKUP(B124,'Indice 4Canto'!$A$4:$AR$234,1,FALSE)</f>
        <v>miradqueestupendo</v>
      </c>
      <c r="D124" t="str">
        <f t="shared" si="1"/>
        <v>miradqueestupendo</v>
      </c>
      <c r="E124" t="s">
        <v>578</v>
      </c>
      <c r="J124" t="s">
        <v>321</v>
      </c>
      <c r="L124" t="s">
        <v>351</v>
      </c>
      <c r="N124" t="s">
        <v>2105</v>
      </c>
    </row>
    <row r="125" spans="1:18" x14ac:dyDescent="0.25">
      <c r="A125">
        <f>VLOOKUP(B125,'Indice 4Canto'!$A$4:$AR$234,2,TRUE)</f>
        <v>119</v>
      </c>
      <c r="B125" t="s">
        <v>1225</v>
      </c>
      <c r="C125" t="str">
        <f>VLOOKUP(B125,'Indice 4Canto'!$A$4:$AR$234,1,FALSE)</f>
        <v>muchomehanperseguido</v>
      </c>
      <c r="D125" t="str">
        <f t="shared" si="1"/>
        <v>muchomehanperseguido</v>
      </c>
      <c r="E125" t="s">
        <v>581</v>
      </c>
      <c r="J125" t="s">
        <v>321</v>
      </c>
    </row>
    <row r="126" spans="1:18" x14ac:dyDescent="0.25">
      <c r="A126">
        <f>VLOOKUP(B126,'Indice 4Canto'!$A$4:$AR$234,2,TRUE)</f>
        <v>119</v>
      </c>
      <c r="B126" t="s">
        <v>2128</v>
      </c>
      <c r="C126" t="e">
        <f>VLOOKUP(B126,'Indice 4Canto'!$A$4:$AR$234,1,FALSE)</f>
        <v>#N/A</v>
      </c>
      <c r="D126" t="str">
        <f t="shared" si="1"/>
        <v>ningunopuedeservira</v>
      </c>
      <c r="E126" t="s">
        <v>2113</v>
      </c>
      <c r="J126" t="s">
        <v>315</v>
      </c>
    </row>
    <row r="127" spans="1:18" x14ac:dyDescent="0.25">
      <c r="A127">
        <f>VLOOKUP(B127,'Indice 4Canto'!$A$4:$AR$234,2,TRUE)</f>
        <v>121</v>
      </c>
      <c r="B127" t="s">
        <v>1227</v>
      </c>
      <c r="C127" t="str">
        <f>VLOOKUP(B127,'Indice 4Canto'!$A$4:$AR$234,1,FALSE)</f>
        <v>nohayenelparecer</v>
      </c>
      <c r="D127" t="str">
        <f t="shared" si="1"/>
        <v>nohayenelparecer</v>
      </c>
      <c r="E127" t="s">
        <v>586</v>
      </c>
      <c r="J127" t="s">
        <v>321</v>
      </c>
      <c r="L127" t="s">
        <v>2210</v>
      </c>
    </row>
    <row r="128" spans="1:18" x14ac:dyDescent="0.25">
      <c r="A128">
        <f>VLOOKUP(B128,'Indice 4Canto'!$A$4:$AR$234,2,TRUE)</f>
        <v>230</v>
      </c>
      <c r="B128" t="s">
        <v>1312</v>
      </c>
      <c r="C128" t="str">
        <f>VLOOKUP(B128,'Indice 4Canto'!$A$4:$AR$234,1,FALSE)</f>
        <v>noresistaisalmal</v>
      </c>
      <c r="D128" t="str">
        <f t="shared" si="1"/>
        <v>noresistaisalmal</v>
      </c>
      <c r="E128" t="s">
        <v>588</v>
      </c>
      <c r="J128" t="s">
        <v>315</v>
      </c>
    </row>
    <row r="129" spans="1:16" x14ac:dyDescent="0.25">
      <c r="A129">
        <f>VLOOKUP(B129,'Indice 4Canto'!$A$4:$AR$234,2,TRUE)</f>
        <v>120</v>
      </c>
      <c r="B129" t="s">
        <v>1226</v>
      </c>
      <c r="C129" t="str">
        <f>VLOOKUP(B129,'Indice 4Canto'!$A$4:$AR$234,1,FALSE)</f>
        <v>noestaaquiresucito</v>
      </c>
      <c r="D129" t="str">
        <f t="shared" si="1"/>
        <v>noestaaquiresucito</v>
      </c>
      <c r="E129" t="s">
        <v>584</v>
      </c>
      <c r="J129" t="s">
        <v>315</v>
      </c>
      <c r="L129" t="s">
        <v>282</v>
      </c>
      <c r="N129" t="s">
        <v>284</v>
      </c>
    </row>
    <row r="130" spans="1:16" x14ac:dyDescent="0.25">
      <c r="A130">
        <f>VLOOKUP(B130,'Indice 4Canto'!$A$4:$AR$234,2,TRUE)</f>
        <v>121</v>
      </c>
      <c r="B130" t="s">
        <v>1228</v>
      </c>
      <c r="C130" t="str">
        <f>VLOOKUP(B130,'Indice 4Canto'!$A$4:$AR$234,1,FALSE)</f>
        <v>nolimetangere</v>
      </c>
      <c r="D130" t="str">
        <f t="shared" ref="D130:D193" si="2">TRIM(SUBSTITUTE(SUBSTITUTE(SUBSTITUTE(SUBSTITUTE(SUBSTITUTE(SUBSTITUTE(SUBSTITUTE(SUBSTITUTE(LOWER(E130),"á","a"),"é","e"),"í","i"),"ó","o"),"ú","u"),"ñ","n"),",","")," ",""))</f>
        <v>nolimetangere</v>
      </c>
      <c r="E130" t="s">
        <v>592</v>
      </c>
      <c r="J130" t="s">
        <v>315</v>
      </c>
      <c r="L130" t="s">
        <v>282</v>
      </c>
      <c r="N130" t="s">
        <v>284</v>
      </c>
    </row>
    <row r="131" spans="1:16" x14ac:dyDescent="0.25">
      <c r="A131">
        <f>VLOOKUP(B131,'Indice 4Canto'!$A$4:$AR$234,2,TRUE)</f>
        <v>122</v>
      </c>
      <c r="B131" t="s">
        <v>1313</v>
      </c>
      <c r="C131" t="str">
        <f>VLOOKUP(B131,'Indice 4Canto'!$A$4:$AR$234,1,FALSE)</f>
        <v>nosufrasporlosmalvados</v>
      </c>
      <c r="D131" t="str">
        <f t="shared" si="2"/>
        <v>nosufrasporlosmalvados</v>
      </c>
      <c r="E131" t="s">
        <v>590</v>
      </c>
      <c r="J131" t="s">
        <v>321</v>
      </c>
      <c r="L131" t="s">
        <v>320</v>
      </c>
      <c r="N131" t="s">
        <v>382</v>
      </c>
    </row>
    <row r="132" spans="1:16" x14ac:dyDescent="0.25">
      <c r="A132">
        <f>VLOOKUP(B132,'Indice 4Canto'!$A$4:$AR$234,2,TRUE)</f>
        <v>123</v>
      </c>
      <c r="B132" t="s">
        <v>1229</v>
      </c>
      <c r="C132" t="str">
        <f>VLOOKUP(B132,'Indice 4Canto'!$A$4:$AR$234,1,FALSE)</f>
        <v>ohcieloslloveddeloalto</v>
      </c>
      <c r="D132" t="str">
        <f t="shared" si="2"/>
        <v>ohcieloslloveddeloalto</v>
      </c>
      <c r="E132" t="s">
        <v>594</v>
      </c>
      <c r="J132" t="s">
        <v>321</v>
      </c>
      <c r="L132" t="s">
        <v>344</v>
      </c>
      <c r="N132" t="s">
        <v>342</v>
      </c>
    </row>
    <row r="133" spans="1:16" x14ac:dyDescent="0.25">
      <c r="A133">
        <f>VLOOKUP(B133,'Indice 4Canto'!$A$4:$AR$234,2,TRUE)</f>
        <v>123</v>
      </c>
      <c r="B133" t="s">
        <v>2129</v>
      </c>
      <c r="C133" t="e">
        <f>VLOOKUP(B133,'Indice 4Canto'!$A$4:$AR$234,1,FALSE)</f>
        <v>#N/A</v>
      </c>
      <c r="D133" t="str">
        <f t="shared" si="2"/>
        <v>ohdiosportunombre</v>
      </c>
      <c r="E133" t="s">
        <v>2114</v>
      </c>
      <c r="J133" t="s">
        <v>321</v>
      </c>
    </row>
    <row r="134" spans="1:16" x14ac:dyDescent="0.25">
      <c r="A134">
        <f>VLOOKUP(B134,'Indice 4Canto'!$A$4:$AR$234,2,TRUE)</f>
        <v>125</v>
      </c>
      <c r="B134" t="s">
        <v>1231</v>
      </c>
      <c r="C134" t="str">
        <f>VLOOKUP(B134,'Indice 4Canto'!$A$4:$AR$234,1,FALSE)</f>
        <v>ohdiostueresmidios</v>
      </c>
      <c r="D134" t="str">
        <f t="shared" si="2"/>
        <v>ohdiostueresmidios</v>
      </c>
      <c r="E134" t="s">
        <v>597</v>
      </c>
      <c r="J134" t="s">
        <v>321</v>
      </c>
    </row>
    <row r="135" spans="1:16" x14ac:dyDescent="0.25">
      <c r="A135">
        <f>VLOOKUP(B135,'Indice 4Canto'!$A$4:$AR$234,2,TRUE)</f>
        <v>126</v>
      </c>
      <c r="B135" t="s">
        <v>1232</v>
      </c>
      <c r="C135" t="str">
        <f>VLOOKUP(B135,'Indice 4Canto'!$A$4:$AR$234,1,FALSE)</f>
        <v>ohjesusamormio</v>
      </c>
      <c r="D135" t="str">
        <f t="shared" si="2"/>
        <v>ohjesusamormio</v>
      </c>
      <c r="E135" t="s">
        <v>598</v>
      </c>
      <c r="J135" t="s">
        <v>320</v>
      </c>
      <c r="L135" t="s">
        <v>382</v>
      </c>
      <c r="N135" t="s">
        <v>2210</v>
      </c>
    </row>
    <row r="136" spans="1:16" x14ac:dyDescent="0.25">
      <c r="A136">
        <f>VLOOKUP(B136,'Indice 4Canto'!$A$4:$AR$234,2,TRUE)</f>
        <v>127</v>
      </c>
      <c r="B136" t="s">
        <v>1233</v>
      </c>
      <c r="C136" t="str">
        <f>VLOOKUP(B136,'Indice 4Canto'!$A$4:$AR$234,1,FALSE)</f>
        <v>ohmuerte¿dondeestatuvictoria?</v>
      </c>
      <c r="D136" t="str">
        <f t="shared" si="2"/>
        <v>ohmuerte¿dondeestatuvictoria?</v>
      </c>
      <c r="E136" t="s">
        <v>2056</v>
      </c>
      <c r="J136" t="s">
        <v>315</v>
      </c>
      <c r="L136" t="s">
        <v>282</v>
      </c>
      <c r="N136" t="s">
        <v>284</v>
      </c>
      <c r="P136" t="s">
        <v>313</v>
      </c>
    </row>
    <row r="137" spans="1:16" x14ac:dyDescent="0.25">
      <c r="A137">
        <f>VLOOKUP(B137,'Indice 4Canto'!$A$4:$AR$234,2,TRUE)</f>
        <v>127</v>
      </c>
      <c r="B137" t="s">
        <v>2130</v>
      </c>
      <c r="C137" t="e">
        <f>VLOOKUP(B137,'Indice 4Canto'!$A$4:$AR$234,1,FALSE)</f>
        <v>#N/A</v>
      </c>
      <c r="D137" t="str">
        <f t="shared" si="2"/>
        <v>ohsenormicorazonya</v>
      </c>
      <c r="E137" t="s">
        <v>2115</v>
      </c>
      <c r="J137" t="s">
        <v>321</v>
      </c>
    </row>
    <row r="138" spans="1:16" x14ac:dyDescent="0.25">
      <c r="A138">
        <f>VLOOKUP(B138,'Indice 4Canto'!$A$4:$AR$234,2,TRUE)</f>
        <v>128</v>
      </c>
      <c r="B138" t="s">
        <v>1234</v>
      </c>
      <c r="C138" t="str">
        <f>VLOOKUP(B138,'Indice 4Canto'!$A$4:$AR$234,1,FALSE)</f>
        <v>ohsenornuestrodios</v>
      </c>
      <c r="D138" t="str">
        <f t="shared" si="2"/>
        <v>ohsenornuestrodios</v>
      </c>
      <c r="E138" t="s">
        <v>603</v>
      </c>
      <c r="J138" t="s">
        <v>321</v>
      </c>
      <c r="L138" t="s">
        <v>292</v>
      </c>
    </row>
    <row r="139" spans="1:16" x14ac:dyDescent="0.25">
      <c r="A139">
        <f>VLOOKUP(B139,'Indice 4Canto'!$A$4:$AR$234,2,TRUE)</f>
        <v>129</v>
      </c>
      <c r="B139" t="s">
        <v>1235</v>
      </c>
      <c r="C139" t="str">
        <f>VLOOKUP(B139,'Indice 4Canto'!$A$4:$AR$234,1,FALSE)</f>
        <v>ostomaredeentrelasnaciones</v>
      </c>
      <c r="D139" t="str">
        <f t="shared" si="2"/>
        <v>ostomaredeentrelasnaciones</v>
      </c>
      <c r="E139" t="s">
        <v>605</v>
      </c>
      <c r="J139" t="s">
        <v>321</v>
      </c>
      <c r="L139" t="s">
        <v>282</v>
      </c>
      <c r="N139" t="s">
        <v>284</v>
      </c>
      <c r="P139" t="s">
        <v>292</v>
      </c>
    </row>
    <row r="140" spans="1:16" x14ac:dyDescent="0.25">
      <c r="A140">
        <f>VLOOKUP(B140,'Indice 4Canto'!$A$4:$AR$234,2,TRUE)</f>
        <v>130</v>
      </c>
      <c r="B140" t="s">
        <v>1236</v>
      </c>
      <c r="C140" t="str">
        <f>VLOOKUP(B140,'Indice 4Canto'!$A$4:$AR$234,1,FALSE)</f>
        <v>palomaincorrupta</v>
      </c>
      <c r="D140" t="str">
        <f t="shared" si="2"/>
        <v>palomaincorrupta</v>
      </c>
      <c r="E140" t="s">
        <v>609</v>
      </c>
      <c r="J140" t="s">
        <v>282</v>
      </c>
      <c r="L140" t="s">
        <v>284</v>
      </c>
      <c r="N140" t="s">
        <v>2104</v>
      </c>
    </row>
    <row r="141" spans="1:16" x14ac:dyDescent="0.25">
      <c r="A141">
        <f>VLOOKUP(B141,'Indice 4Canto'!$A$4:$AR$234,2,TRUE)</f>
        <v>131</v>
      </c>
      <c r="B141" t="s">
        <v>1237</v>
      </c>
      <c r="C141" t="str">
        <f>VLOOKUP(B141,'Indice 4Canto'!$A$4:$AR$234,1,FALSE)</f>
        <v>pentecostes</v>
      </c>
      <c r="D141" t="str">
        <f t="shared" si="2"/>
        <v>pentecostes</v>
      </c>
      <c r="E141" t="s">
        <v>284</v>
      </c>
      <c r="J141" t="s">
        <v>282</v>
      </c>
      <c r="L141" t="s">
        <v>284</v>
      </c>
      <c r="N141" t="s">
        <v>313</v>
      </c>
    </row>
    <row r="142" spans="1:16" x14ac:dyDescent="0.25">
      <c r="A142">
        <f>VLOOKUP(B142,'Indice 4Canto'!$A$4:$AR$234,2,TRUE)</f>
        <v>133</v>
      </c>
      <c r="B142" t="s">
        <v>1239</v>
      </c>
      <c r="C142" t="str">
        <f>VLOOKUP(B142,'Indice 4Canto'!$A$4:$AR$234,1,FALSE)</f>
        <v>porqueestanocheesdiferente</v>
      </c>
      <c r="D142" t="str">
        <f t="shared" si="2"/>
        <v>porqueestanocheesdiferente</v>
      </c>
      <c r="E142" t="s">
        <v>619</v>
      </c>
      <c r="J142" t="s">
        <v>282</v>
      </c>
      <c r="L142" t="s">
        <v>284</v>
      </c>
      <c r="N142" t="s">
        <v>288</v>
      </c>
    </row>
    <row r="143" spans="1:16" x14ac:dyDescent="0.25">
      <c r="A143">
        <f>VLOOKUP(B143,'Indice 4Canto'!$A$4:$AR$234,2,TRUE)</f>
        <v>134</v>
      </c>
      <c r="B143" t="s">
        <v>2131</v>
      </c>
      <c r="C143" t="e">
        <f>VLOOKUP(B143,'Indice 4Canto'!$A$4:$AR$234,1,FALSE)</f>
        <v>#N/A</v>
      </c>
      <c r="D143" t="str">
        <f t="shared" si="2"/>
        <v>porquelasgentesdibujan</v>
      </c>
      <c r="E143" t="s">
        <v>2050</v>
      </c>
      <c r="J143" t="s">
        <v>321</v>
      </c>
      <c r="L143" t="s">
        <v>320</v>
      </c>
      <c r="N143" t="s">
        <v>382</v>
      </c>
    </row>
    <row r="144" spans="1:16" x14ac:dyDescent="0.25">
      <c r="A144">
        <f>VLOOKUP(B144,'Indice 4Canto'!$A$4:$AR$234,2,TRUE)</f>
        <v>132</v>
      </c>
      <c r="B144" t="s">
        <v>1238</v>
      </c>
      <c r="C144" t="str">
        <f>VLOOKUP(B144,'Indice 4Canto'!$A$4:$AR$234,1,FALSE)</f>
        <v>porelamordemisamigos</v>
      </c>
      <c r="D144" t="str">
        <f t="shared" si="2"/>
        <v>porelamordemisamigos</v>
      </c>
      <c r="E144" t="s">
        <v>617</v>
      </c>
      <c r="J144" t="s">
        <v>321</v>
      </c>
      <c r="L144" t="s">
        <v>351</v>
      </c>
      <c r="N144" t="s">
        <v>2105</v>
      </c>
    </row>
    <row r="145" spans="1:18" x14ac:dyDescent="0.25">
      <c r="A145">
        <f>VLOOKUP(B145,'Indice 4Canto'!$A$4:$AR$234,2,TRUE)</f>
        <v>135</v>
      </c>
      <c r="B145" t="s">
        <v>1241</v>
      </c>
      <c r="C145" t="str">
        <f>VLOOKUP(B145,'Indice 4Canto'!$A$4:$AR$234,1,FALSE)</f>
        <v>porquemiyugoessuave</v>
      </c>
      <c r="D145" t="str">
        <f t="shared" si="2"/>
        <v>porquemiyugoessuave</v>
      </c>
      <c r="E145" t="s">
        <v>623</v>
      </c>
      <c r="J145" t="s">
        <v>315</v>
      </c>
      <c r="L145" t="s">
        <v>320</v>
      </c>
      <c r="N145" t="s">
        <v>382</v>
      </c>
    </row>
    <row r="146" spans="1:18" x14ac:dyDescent="0.25">
      <c r="A146">
        <f>VLOOKUP(B146,'Indice 4Canto'!$A$4:$AR$234,2,TRUE)</f>
        <v>136</v>
      </c>
      <c r="B146" t="s">
        <v>1242</v>
      </c>
      <c r="C146" t="str">
        <f>VLOOKUP(B146,'Indice 4Canto'!$A$4:$AR$234,1,FALSE)</f>
        <v>queamablessontusmoradas</v>
      </c>
      <c r="D146" t="str">
        <f t="shared" si="2"/>
        <v>queamablessontusmoradas</v>
      </c>
      <c r="E146" t="s">
        <v>631</v>
      </c>
      <c r="J146" t="s">
        <v>321</v>
      </c>
      <c r="L146" t="s">
        <v>320</v>
      </c>
      <c r="N146" t="s">
        <v>382</v>
      </c>
      <c r="P146" t="s">
        <v>292</v>
      </c>
    </row>
    <row r="147" spans="1:18" x14ac:dyDescent="0.25">
      <c r="A147">
        <f>VLOOKUP(B147,'Indice 4Canto'!$A$4:$AR$234,2,TRUE)</f>
        <v>137</v>
      </c>
      <c r="B147" t="s">
        <v>1243</v>
      </c>
      <c r="C147" t="str">
        <f>VLOOKUP(B147,'Indice 4Canto'!$A$4:$AR$234,1,FALSE)</f>
        <v>queestupendoquealegria</v>
      </c>
      <c r="D147" t="str">
        <f t="shared" si="2"/>
        <v>queestupendoquealegria</v>
      </c>
      <c r="E147" t="s">
        <v>633</v>
      </c>
      <c r="J147" t="s">
        <v>321</v>
      </c>
      <c r="L147" t="s">
        <v>351</v>
      </c>
      <c r="N147" t="s">
        <v>2105</v>
      </c>
    </row>
    <row r="148" spans="1:18" x14ac:dyDescent="0.25">
      <c r="A148">
        <f>VLOOKUP(B148,'Indice 4Canto'!$A$4:$AR$234,2,TRUE)</f>
        <v>138</v>
      </c>
      <c r="B148" t="s">
        <v>1244</v>
      </c>
      <c r="C148" t="str">
        <f>VLOOKUP(B148,'Indice 4Canto'!$A$4:$AR$234,1,FALSE)</f>
        <v>quienesestaquesubedeldesierto</v>
      </c>
      <c r="D148" t="str">
        <f t="shared" si="2"/>
        <v>quienesestaquesubedeldesierto</v>
      </c>
      <c r="E148" t="s">
        <v>2057</v>
      </c>
      <c r="J148" t="s">
        <v>321</v>
      </c>
      <c r="L148" t="s">
        <v>282</v>
      </c>
      <c r="N148" t="s">
        <v>284</v>
      </c>
      <c r="P148" t="s">
        <v>313</v>
      </c>
      <c r="R148" t="s">
        <v>314</v>
      </c>
    </row>
    <row r="149" spans="1:18" x14ac:dyDescent="0.25">
      <c r="A149">
        <f>VLOOKUP(B149,'Indice 4Canto'!$A$4:$AR$234,2,TRUE)</f>
        <v>139</v>
      </c>
      <c r="B149" t="s">
        <v>1245</v>
      </c>
      <c r="C149" t="str">
        <f>VLOOKUP(B149,'Indice 4Canto'!$A$4:$AR$234,1,FALSE)</f>
        <v>quiennosseparara</v>
      </c>
      <c r="D149" t="str">
        <f t="shared" si="2"/>
        <v>quiennosseparara</v>
      </c>
      <c r="E149" t="s">
        <v>636</v>
      </c>
      <c r="J149" t="s">
        <v>315</v>
      </c>
      <c r="L149" t="s">
        <v>320</v>
      </c>
      <c r="N149" t="s">
        <v>382</v>
      </c>
      <c r="P149" t="s">
        <v>313</v>
      </c>
    </row>
    <row r="150" spans="1:18" x14ac:dyDescent="0.25">
      <c r="A150">
        <f>VLOOKUP(B150,'Indice 4Canto'!$A$4:$AR$234,2,TRUE)</f>
        <v>141</v>
      </c>
      <c r="B150" t="s">
        <v>1247</v>
      </c>
      <c r="C150" t="str">
        <f>VLOOKUP(B150,'Indice 4Canto'!$A$4:$AR$234,1,FALSE)</f>
        <v>quierocantar</v>
      </c>
      <c r="D150" t="str">
        <f t="shared" si="2"/>
        <v>quierocantar</v>
      </c>
      <c r="E150" t="s">
        <v>640</v>
      </c>
      <c r="J150" t="s">
        <v>321</v>
      </c>
      <c r="L150" t="s">
        <v>320</v>
      </c>
      <c r="N150" t="s">
        <v>382</v>
      </c>
    </row>
    <row r="151" spans="1:18" x14ac:dyDescent="0.25">
      <c r="A151">
        <f>VLOOKUP(B151,'Indice 4Canto'!$A$4:$AR$234,2,TRUE)</f>
        <v>140</v>
      </c>
      <c r="B151" t="s">
        <v>1246</v>
      </c>
      <c r="C151" t="str">
        <f>VLOOKUP(B151,'Indice 4Canto'!$A$4:$AR$234,1,FALSE)</f>
        <v>quieroandarmadreajerusalen</v>
      </c>
      <c r="D151" t="str">
        <f t="shared" si="2"/>
        <v>quieroandarmadreajerusalen</v>
      </c>
      <c r="E151" t="s">
        <v>638</v>
      </c>
      <c r="J151" t="s">
        <v>282</v>
      </c>
      <c r="L151" t="s">
        <v>284</v>
      </c>
      <c r="N151" t="s">
        <v>314</v>
      </c>
    </row>
    <row r="152" spans="1:18" x14ac:dyDescent="0.25">
      <c r="A152">
        <f>VLOOKUP(B152,'Indice 4Canto'!$A$4:$AR$234,2,TRUE)</f>
        <v>142</v>
      </c>
      <c r="B152" t="s">
        <v>1248</v>
      </c>
      <c r="C152" t="str">
        <f>VLOOKUP(B152,'Indice 4Canto'!$A$4:$AR$234,1,FALSE)</f>
        <v>resucito</v>
      </c>
      <c r="D152" t="str">
        <f t="shared" si="2"/>
        <v>resucito</v>
      </c>
      <c r="E152" t="s">
        <v>642</v>
      </c>
      <c r="J152" t="s">
        <v>282</v>
      </c>
      <c r="L152" t="s">
        <v>284</v>
      </c>
      <c r="N152" t="s">
        <v>313</v>
      </c>
    </row>
    <row r="153" spans="1:18" x14ac:dyDescent="0.25">
      <c r="A153">
        <f>VLOOKUP(B153,'Indice 4Canto'!$A$4:$AR$234,2,TRUE)</f>
        <v>143</v>
      </c>
      <c r="B153" t="s">
        <v>1249</v>
      </c>
      <c r="C153" t="str">
        <f>VLOOKUP(B153,'Indice 4Canto'!$A$4:$AR$234,1,FALSE)</f>
        <v>resurrexit</v>
      </c>
      <c r="D153" t="str">
        <f t="shared" si="2"/>
        <v>resurrexit</v>
      </c>
      <c r="E153" t="s">
        <v>643</v>
      </c>
      <c r="J153" t="s">
        <v>315</v>
      </c>
      <c r="L153" t="s">
        <v>282</v>
      </c>
      <c r="N153" t="s">
        <v>284</v>
      </c>
    </row>
    <row r="154" spans="1:18" x14ac:dyDescent="0.25">
      <c r="A154">
        <f>VLOOKUP(B154,'Indice 4Canto'!$A$4:$AR$234,2,TRUE)</f>
        <v>144</v>
      </c>
      <c r="B154" t="s">
        <v>1250</v>
      </c>
      <c r="C154" t="str">
        <f>VLOOKUP(B154,'Indice 4Canto'!$A$4:$AR$234,1,FALSE)</f>
        <v>salvereinadeloscielos</v>
      </c>
      <c r="D154" t="str">
        <f t="shared" si="2"/>
        <v>salvereinadeloscielos</v>
      </c>
      <c r="E154" t="s">
        <v>653</v>
      </c>
      <c r="J154" t="s">
        <v>2104</v>
      </c>
    </row>
    <row r="155" spans="1:18" x14ac:dyDescent="0.25">
      <c r="A155">
        <f>VLOOKUP(B155,'Indice 4Canto'!$A$4:$AR$234,2,TRUE)</f>
        <v>145</v>
      </c>
      <c r="B155" t="s">
        <v>1251</v>
      </c>
      <c r="C155" t="str">
        <f>VLOOKUP(B155,'Indice 4Canto'!$A$4:$AR$234,1,FALSE)</f>
        <v>seencontrarondosangeles</v>
      </c>
      <c r="D155" t="str">
        <f t="shared" si="2"/>
        <v>seencontrarondosangeles</v>
      </c>
      <c r="E155" t="s">
        <v>660</v>
      </c>
      <c r="J155" t="s">
        <v>288</v>
      </c>
      <c r="L155" t="s">
        <v>351</v>
      </c>
      <c r="N155" t="s">
        <v>2105</v>
      </c>
    </row>
    <row r="156" spans="1:18" x14ac:dyDescent="0.25">
      <c r="A156">
        <f>VLOOKUP(B156,'Indice 4Canto'!$A$4:$AR$234,2,TRUE)</f>
        <v>146</v>
      </c>
      <c r="B156" t="s">
        <v>1252</v>
      </c>
      <c r="C156" t="str">
        <f>VLOOKUP(B156,'Indice 4Canto'!$A$4:$AR$234,1,FALSE)</f>
        <v>senorayudameanodudardeti</v>
      </c>
      <c r="D156" t="str">
        <f t="shared" si="2"/>
        <v>senorayudameanodudardeti</v>
      </c>
      <c r="E156" t="s">
        <v>661</v>
      </c>
      <c r="J156" t="s">
        <v>320</v>
      </c>
      <c r="L156" t="s">
        <v>382</v>
      </c>
    </row>
    <row r="157" spans="1:18" x14ac:dyDescent="0.25">
      <c r="A157">
        <f>VLOOKUP(B157,'Indice 4Canto'!$A$4:$AR$234,2,TRUE)</f>
        <v>147</v>
      </c>
      <c r="B157" t="s">
        <v>1253</v>
      </c>
      <c r="C157" t="str">
        <f>VLOOKUP(B157,'Indice 4Canto'!$A$4:$AR$234,1,FALSE)</f>
        <v>senornomecorrijasentucolera</v>
      </c>
      <c r="D157" t="str">
        <f t="shared" si="2"/>
        <v>senornomecorrijasentucolera</v>
      </c>
      <c r="E157" t="s">
        <v>662</v>
      </c>
      <c r="J157" t="s">
        <v>321</v>
      </c>
      <c r="L157" t="s">
        <v>320</v>
      </c>
      <c r="N157" t="s">
        <v>382</v>
      </c>
    </row>
    <row r="158" spans="1:18" x14ac:dyDescent="0.25">
      <c r="A158">
        <f>VLOOKUP(B158,'Indice 4Canto'!$A$4:$AR$234,2,TRUE)</f>
        <v>147</v>
      </c>
      <c r="B158" t="s">
        <v>2132</v>
      </c>
      <c r="C158" t="e">
        <f>VLOOKUP(B158,'Indice 4Canto'!$A$4:$AR$234,1,FALSE)</f>
        <v>#N/A</v>
      </c>
      <c r="D158" t="str">
        <f t="shared" si="2"/>
        <v>senortumeescrutasy</v>
      </c>
      <c r="E158" t="s">
        <v>2116</v>
      </c>
      <c r="J158" t="s">
        <v>321</v>
      </c>
    </row>
    <row r="159" spans="1:18" x14ac:dyDescent="0.25">
      <c r="A159">
        <f>VLOOKUP(B159,'Indice 4Canto'!$A$4:$AR$234,2,TRUE)</f>
        <v>148</v>
      </c>
      <c r="B159" t="s">
        <v>1254</v>
      </c>
      <c r="C159" t="str">
        <f>VLOOKUP(B159,'Indice 4Canto'!$A$4:$AR$234,1,FALSE)</f>
        <v>sermondelamontana</v>
      </c>
      <c r="D159" t="str">
        <f t="shared" si="2"/>
        <v>sermondelamontana</v>
      </c>
      <c r="E159" t="s">
        <v>666</v>
      </c>
      <c r="J159" t="s">
        <v>315</v>
      </c>
    </row>
    <row r="160" spans="1:18" x14ac:dyDescent="0.25">
      <c r="A160">
        <f>VLOOKUP(B160,'Indice 4Canto'!$A$4:$AR$234,2,TRUE)</f>
        <v>234</v>
      </c>
      <c r="B160" t="s">
        <v>1316</v>
      </c>
      <c r="C160" t="str">
        <f>VLOOKUP(B160,'Indice 4Canto'!$A$4:$AR$234,1,FALSE)</f>
        <v>shemaisrael</v>
      </c>
      <c r="D160" t="str">
        <f t="shared" si="2"/>
        <v>shemaisrael</v>
      </c>
      <c r="E160" t="s">
        <v>668</v>
      </c>
      <c r="J160" t="s">
        <v>321</v>
      </c>
    </row>
    <row r="161" spans="1:18" x14ac:dyDescent="0.25">
      <c r="A161">
        <f>VLOOKUP(B161,'Indice 4Canto'!$A$4:$AR$234,2,TRUE)</f>
        <v>149</v>
      </c>
      <c r="B161" t="s">
        <v>1255</v>
      </c>
      <c r="C161" t="str">
        <f>VLOOKUP(B161,'Indice 4Canto'!$A$4:$AR$234,1,FALSE)</f>
        <v>shlomlejmariam</v>
      </c>
      <c r="D161" t="str">
        <f t="shared" si="2"/>
        <v>shlomlejmariam</v>
      </c>
      <c r="E161" t="s">
        <v>670</v>
      </c>
      <c r="J161" t="s">
        <v>2104</v>
      </c>
    </row>
    <row r="162" spans="1:18" x14ac:dyDescent="0.25">
      <c r="A162">
        <f>VLOOKUP(B162,'Indice 4Canto'!$A$4:$AR$234,2,TRUE)</f>
        <v>150</v>
      </c>
      <c r="B162" t="s">
        <v>1256</v>
      </c>
      <c r="C162" t="str">
        <f>VLOOKUP(B162,'Indice 4Canto'!$A$4:$AR$234,1,FALSE)</f>
        <v>sielsenornoconstruyelacasa</v>
      </c>
      <c r="D162" t="str">
        <f t="shared" si="2"/>
        <v>sielsenornoconstruyelacasa</v>
      </c>
      <c r="E162" t="s">
        <v>672</v>
      </c>
      <c r="J162" t="s">
        <v>321</v>
      </c>
      <c r="L162" t="s">
        <v>292</v>
      </c>
    </row>
    <row r="163" spans="1:18" x14ac:dyDescent="0.25">
      <c r="A163">
        <f>VLOOKUP(B163,'Indice 4Canto'!$A$4:$AR$234,2,TRUE)</f>
        <v>235</v>
      </c>
      <c r="B163" t="s">
        <v>1257</v>
      </c>
      <c r="C163" t="str">
        <f>VLOOKUP(B163,'Indice 4Canto'!$A$4:$AR$234,1,FALSE)</f>
        <v>sihabeisresucitadoconcristo</v>
      </c>
      <c r="D163" t="str">
        <f t="shared" si="2"/>
        <v>sihabeisresucitadocon</v>
      </c>
      <c r="E163" t="s">
        <v>2117</v>
      </c>
      <c r="J163" t="s">
        <v>315</v>
      </c>
    </row>
    <row r="164" spans="1:18" x14ac:dyDescent="0.25">
      <c r="A164">
        <f>VLOOKUP(B164,'Indice 4Canto'!$A$4:$AR$234,2,TRUE)</f>
        <v>235</v>
      </c>
      <c r="B164" t="s">
        <v>1258</v>
      </c>
      <c r="C164" t="str">
        <f>VLOOKUP(B164,'Indice 4Canto'!$A$4:$AR$234,1,FALSE)</f>
        <v>sihoyescuchaissuvoz</v>
      </c>
      <c r="D164" t="str">
        <f t="shared" si="2"/>
        <v>sihoyescuchaissuvoz</v>
      </c>
      <c r="E164" t="s">
        <v>676</v>
      </c>
      <c r="J164" t="s">
        <v>321</v>
      </c>
    </row>
    <row r="165" spans="1:18" x14ac:dyDescent="0.25">
      <c r="A165">
        <f>VLOOKUP(B165,'Indice 4Canto'!$A$4:$AR$234,2,TRUE)</f>
        <v>235</v>
      </c>
      <c r="B165" t="s">
        <v>1259</v>
      </c>
      <c r="C165" t="str">
        <f>VLOOKUP(B165,'Indice 4Canto'!$A$4:$AR$234,1,FALSE)</f>
        <v>simeherefugiadoenelsenor</v>
      </c>
      <c r="D165" t="str">
        <f t="shared" si="2"/>
        <v>simeherefugiadoenelsenor</v>
      </c>
      <c r="E165" t="s">
        <v>678</v>
      </c>
      <c r="J165" t="s">
        <v>321</v>
      </c>
      <c r="L165" t="s">
        <v>320</v>
      </c>
      <c r="N165" t="s">
        <v>382</v>
      </c>
    </row>
    <row r="166" spans="1:18" x14ac:dyDescent="0.25">
      <c r="A166">
        <f>VLOOKUP(B166,'Indice 4Canto'!$A$4:$AR$234,2,TRUE)</f>
        <v>235</v>
      </c>
      <c r="B166" t="s">
        <v>1317</v>
      </c>
      <c r="C166" t="str">
        <f>VLOOKUP(B166,'Indice 4Canto'!$A$4:$AR$234,1,FALSE)</f>
        <v>sientatesolitarioysilencioso</v>
      </c>
      <c r="D166" t="str">
        <f t="shared" si="2"/>
        <v>sientatesolitarioysilencioso</v>
      </c>
      <c r="E166" t="s">
        <v>680</v>
      </c>
      <c r="J166" t="s">
        <v>321</v>
      </c>
      <c r="L166" t="s">
        <v>320</v>
      </c>
      <c r="N166" t="s">
        <v>382</v>
      </c>
    </row>
    <row r="167" spans="1:18" x14ac:dyDescent="0.25">
      <c r="A167">
        <f>VLOOKUP(B167,'Indice 4Canto'!$A$4:$AR$234,2,TRUE)</f>
        <v>154</v>
      </c>
      <c r="B167" t="s">
        <v>1260</v>
      </c>
      <c r="C167" t="str">
        <f>VLOOKUP(B167,'Indice 4Canto'!$A$4:$AR$234,1,FALSE)</f>
        <v>sionmadredetodoslospueblos</v>
      </c>
      <c r="D167" t="str">
        <f t="shared" si="2"/>
        <v>sionmadredetodoslospueblos</v>
      </c>
      <c r="E167" t="s">
        <v>682</v>
      </c>
      <c r="J167" t="s">
        <v>321</v>
      </c>
      <c r="L167" t="s">
        <v>2104</v>
      </c>
      <c r="N167" t="s">
        <v>314</v>
      </c>
    </row>
    <row r="168" spans="1:18" x14ac:dyDescent="0.25">
      <c r="A168">
        <f>VLOOKUP(B168,'Indice 4Canto'!$A$4:$AR$234,2,TRUE)</f>
        <v>155</v>
      </c>
      <c r="B168" t="s">
        <v>1261</v>
      </c>
      <c r="C168" t="str">
        <f>VLOOKUP(B168,'Indice 4Canto'!$A$4:$AR$234,1,FALSE)</f>
        <v>solaasolo</v>
      </c>
      <c r="D168" t="str">
        <f t="shared" si="2"/>
        <v>solaasolo</v>
      </c>
      <c r="E168" t="s">
        <v>684</v>
      </c>
      <c r="J168" t="s">
        <v>2104</v>
      </c>
      <c r="L168" t="s">
        <v>2210</v>
      </c>
    </row>
    <row r="169" spans="1:18" x14ac:dyDescent="0.25">
      <c r="A169">
        <f>VLOOKUP(B169,'Indice 4Canto'!$A$4:$AR$234,2,TRUE)</f>
        <v>155</v>
      </c>
      <c r="B169" t="s">
        <v>2133</v>
      </c>
      <c r="C169" t="e">
        <f>VLOOKUP(B169,'Indice 4Canto'!$A$4:$AR$234,1,FALSE)</f>
        <v>#N/A</v>
      </c>
      <c r="D169" t="str">
        <f t="shared" si="2"/>
        <v>soloendios</v>
      </c>
      <c r="E169" t="s">
        <v>2051</v>
      </c>
      <c r="J169" t="s">
        <v>320</v>
      </c>
      <c r="L169" t="s">
        <v>382</v>
      </c>
    </row>
    <row r="170" spans="1:18" x14ac:dyDescent="0.25">
      <c r="A170">
        <f>VLOOKUP(B170,'Indice 4Canto'!$A$4:$AR$234,2,TRUE)</f>
        <v>156</v>
      </c>
      <c r="B170" t="s">
        <v>1262</v>
      </c>
      <c r="C170" t="str">
        <f>VLOOKUP(B170,'Indice 4Canto'!$A$4:$AR$234,1,FALSE)</f>
        <v>stabatmaterdolorosa</v>
      </c>
      <c r="D170" t="str">
        <f t="shared" si="2"/>
        <v>stabatmaterdolorosa</v>
      </c>
      <c r="E170" t="s">
        <v>685</v>
      </c>
      <c r="J170" t="s">
        <v>320</v>
      </c>
      <c r="L170" t="s">
        <v>382</v>
      </c>
      <c r="N170" t="s">
        <v>2104</v>
      </c>
      <c r="P170" t="s">
        <v>2210</v>
      </c>
    </row>
    <row r="171" spans="1:18" x14ac:dyDescent="0.25">
      <c r="A171">
        <f>VLOOKUP(B171,'Indice 4Canto'!$A$4:$AR$234,2,TRUE)</f>
        <v>157</v>
      </c>
      <c r="B171" t="s">
        <v>1263</v>
      </c>
      <c r="C171" t="str">
        <f>VLOOKUP(B171,'Indice 4Canto'!$A$4:$AR$234,1,FALSE)</f>
        <v>subediosentreaclamaciones</v>
      </c>
      <c r="D171" t="str">
        <f t="shared" si="2"/>
        <v>subediosentreaclamaciones</v>
      </c>
      <c r="E171" t="s">
        <v>689</v>
      </c>
      <c r="J171" t="s">
        <v>321</v>
      </c>
      <c r="L171" t="s">
        <v>282</v>
      </c>
      <c r="N171" t="s">
        <v>284</v>
      </c>
      <c r="P171" t="s">
        <v>351</v>
      </c>
      <c r="R171" t="s">
        <v>2105</v>
      </c>
    </row>
    <row r="172" spans="1:18" x14ac:dyDescent="0.25">
      <c r="A172">
        <f>VLOOKUP(B172,'Indice 4Canto'!$A$4:$AR$234,2,TRUE)</f>
        <v>158</v>
      </c>
      <c r="B172" t="s">
        <v>1264</v>
      </c>
      <c r="C172" t="str">
        <f>VLOOKUP(B172,'Indice 4Canto'!$A$4:$AR$234,1,FALSE)</f>
        <v>teestoyllamandosenor</v>
      </c>
      <c r="D172" t="str">
        <f t="shared" si="2"/>
        <v>teestoyllamandosenor</v>
      </c>
      <c r="E172" t="s">
        <v>693</v>
      </c>
      <c r="J172" t="s">
        <v>321</v>
      </c>
      <c r="L172" t="s">
        <v>320</v>
      </c>
      <c r="N172" t="s">
        <v>382</v>
      </c>
    </row>
    <row r="173" spans="1:18" x14ac:dyDescent="0.25">
      <c r="A173">
        <f>VLOOKUP(B173,'Indice 4Canto'!$A$4:$AR$234,2,TRUE)</f>
        <v>159</v>
      </c>
      <c r="B173" t="s">
        <v>2134</v>
      </c>
      <c r="C173" t="e">
        <f>VLOOKUP(B173,'Indice 4Canto'!$A$4:$AR$234,1,FALSE)</f>
        <v>#N/A</v>
      </c>
      <c r="D173" t="str">
        <f t="shared" si="2"/>
        <v>tehemanifestadomipezde</v>
      </c>
      <c r="E173" t="s">
        <v>2052</v>
      </c>
      <c r="J173" t="s">
        <v>321</v>
      </c>
      <c r="L173" t="s">
        <v>320</v>
      </c>
      <c r="N173" t="s">
        <v>382</v>
      </c>
    </row>
    <row r="174" spans="1:18" x14ac:dyDescent="0.25">
      <c r="A174">
        <f>VLOOKUP(B174,'Indice 4Canto'!$A$4:$AR$234,2,TRUE)</f>
        <v>160</v>
      </c>
      <c r="B174" t="s">
        <v>1266</v>
      </c>
      <c r="C174" t="str">
        <f>VLOOKUP(B174,'Indice 4Canto'!$A$4:$AR$234,1,FALSE)</f>
        <v>tuhascubiertodevergüenzalamuerte</v>
      </c>
      <c r="D174" t="str">
        <f t="shared" si="2"/>
        <v>tuhascubiertodevergüenzalamuerte</v>
      </c>
      <c r="E174" t="s">
        <v>699</v>
      </c>
      <c r="J174" t="s">
        <v>282</v>
      </c>
      <c r="L174" t="s">
        <v>284</v>
      </c>
      <c r="N174" t="s">
        <v>2104</v>
      </c>
      <c r="P174" t="s">
        <v>2210</v>
      </c>
    </row>
    <row r="175" spans="1:18" x14ac:dyDescent="0.25">
      <c r="A175">
        <f>VLOOKUP(B175,'Indice 4Canto'!$A$4:$AR$234,2,TRUE)</f>
        <v>161</v>
      </c>
      <c r="B175" t="s">
        <v>1267</v>
      </c>
      <c r="C175" t="str">
        <f>VLOOKUP(B175,'Indice 4Canto'!$A$4:$AR$234,1,FALSE)</f>
        <v>tuqueeresfiel</v>
      </c>
      <c r="D175" t="str">
        <f t="shared" si="2"/>
        <v>tuqueeresfiel</v>
      </c>
      <c r="E175" t="s">
        <v>701</v>
      </c>
      <c r="J175" t="s">
        <v>321</v>
      </c>
      <c r="L175" t="s">
        <v>320</v>
      </c>
      <c r="N175" t="s">
        <v>382</v>
      </c>
      <c r="P175" t="s">
        <v>292</v>
      </c>
    </row>
    <row r="176" spans="1:18" x14ac:dyDescent="0.25">
      <c r="A176">
        <f>VLOOKUP(B176,'Indice 4Canto'!$A$4:$AR$234,2,TRUE)</f>
        <v>236</v>
      </c>
      <c r="B176" t="s">
        <v>1318</v>
      </c>
      <c r="C176" t="str">
        <f>VLOOKUP(B176,'Indice 4Canto'!$A$4:$AR$234,1,FALSE)</f>
        <v>tueresmiesperanzasenor</v>
      </c>
      <c r="D176" t="str">
        <f t="shared" si="2"/>
        <v>tueresmiesperanzasenor</v>
      </c>
      <c r="E176" t="s">
        <v>697</v>
      </c>
      <c r="J176" t="s">
        <v>344</v>
      </c>
      <c r="L176" t="s">
        <v>342</v>
      </c>
    </row>
    <row r="177" spans="1:22" x14ac:dyDescent="0.25">
      <c r="A177">
        <f>VLOOKUP(B177,'Indice 4Canto'!$A$4:$AR$234,2,TRUE)</f>
        <v>162</v>
      </c>
      <c r="B177" t="s">
        <v>1268</v>
      </c>
      <c r="C177" t="str">
        <f>VLOOKUP(B177,'Indice 4Canto'!$A$4:$AR$234,1,FALSE)</f>
        <v>unretonobrotadeltroncodejese</v>
      </c>
      <c r="D177" t="str">
        <f t="shared" si="2"/>
        <v>unretonobrotadeltroncodejese</v>
      </c>
      <c r="E177" t="s">
        <v>703</v>
      </c>
      <c r="J177" t="s">
        <v>321</v>
      </c>
      <c r="L177" t="s">
        <v>344</v>
      </c>
      <c r="N177" t="s">
        <v>342</v>
      </c>
      <c r="P177" t="s">
        <v>282</v>
      </c>
      <c r="R177" t="s">
        <v>284</v>
      </c>
      <c r="T177" t="s">
        <v>313</v>
      </c>
    </row>
    <row r="178" spans="1:22" x14ac:dyDescent="0.25">
      <c r="A178">
        <f>VLOOKUP(B178,'Indice 4Canto'!$A$4:$AR$234,2,TRUE)</f>
        <v>161</v>
      </c>
      <c r="B178" t="s">
        <v>1269</v>
      </c>
      <c r="C178" t="str">
        <f>VLOOKUP(B178,'Indice 4Canto'!$A$4:$AR$234,1,FALSE)</f>
        <v>unagransenal</v>
      </c>
      <c r="D178" t="str">
        <f t="shared" si="2"/>
        <v>unagransenal</v>
      </c>
      <c r="E178" t="s">
        <v>705</v>
      </c>
      <c r="J178" t="s">
        <v>315</v>
      </c>
      <c r="L178" t="s">
        <v>344</v>
      </c>
      <c r="N178" t="s">
        <v>342</v>
      </c>
      <c r="P178" t="s">
        <v>282</v>
      </c>
      <c r="R178" t="s">
        <v>284</v>
      </c>
      <c r="T178" t="s">
        <v>2104</v>
      </c>
      <c r="V178" t="s">
        <v>314</v>
      </c>
    </row>
    <row r="179" spans="1:22" x14ac:dyDescent="0.25">
      <c r="A179">
        <f>VLOOKUP(B179,'Indice 4Canto'!$A$4:$AR$234,2,TRUE)</f>
        <v>164</v>
      </c>
      <c r="B179" t="s">
        <v>1270</v>
      </c>
      <c r="C179" t="str">
        <f>VLOOKUP(B179,'Indice 4Canto'!$A$4:$AR$234,1,FALSE)</f>
        <v>uriuriura</v>
      </c>
      <c r="D179" t="str">
        <f t="shared" si="2"/>
        <v>uriuriura</v>
      </c>
      <c r="E179" t="s">
        <v>707</v>
      </c>
      <c r="J179" t="s">
        <v>344</v>
      </c>
      <c r="L179" t="s">
        <v>342</v>
      </c>
      <c r="N179" t="s">
        <v>288</v>
      </c>
    </row>
    <row r="180" spans="1:22" x14ac:dyDescent="0.25">
      <c r="A180">
        <f>VLOOKUP(B180,'Indice 4Canto'!$A$4:$AR$234,2,TRUE)</f>
        <v>165</v>
      </c>
      <c r="B180" t="s">
        <v>1271</v>
      </c>
      <c r="C180" t="str">
        <f>VLOOKUP(B180,'Indice 4Canto'!$A$4:$AR$234,1,FALSE)</f>
        <v>vamosyapastores</v>
      </c>
      <c r="D180" t="str">
        <f t="shared" si="2"/>
        <v>vamosyapastores</v>
      </c>
      <c r="E180" t="s">
        <v>708</v>
      </c>
      <c r="J180" t="s">
        <v>344</v>
      </c>
      <c r="L180" t="s">
        <v>342</v>
      </c>
      <c r="N180" t="s">
        <v>288</v>
      </c>
    </row>
    <row r="181" spans="1:22" x14ac:dyDescent="0.25">
      <c r="A181">
        <f>VLOOKUP(B181,'Indice 4Canto'!$A$4:$AR$234,2,TRUE)</f>
        <v>166</v>
      </c>
      <c r="B181" t="s">
        <v>1272</v>
      </c>
      <c r="C181" t="str">
        <f>VLOOKUP(B181,'Indice 4Canto'!$A$4:$AR$234,1,FALSE)</f>
        <v>vendellibano</v>
      </c>
      <c r="D181" t="str">
        <f t="shared" si="2"/>
        <v>vendellibano</v>
      </c>
      <c r="E181" t="s">
        <v>709</v>
      </c>
      <c r="J181" t="s">
        <v>321</v>
      </c>
      <c r="L181" t="s">
        <v>282</v>
      </c>
      <c r="N181" t="s">
        <v>284</v>
      </c>
      <c r="P181" t="s">
        <v>292</v>
      </c>
      <c r="R181" t="s">
        <v>313</v>
      </c>
    </row>
    <row r="182" spans="1:22" x14ac:dyDescent="0.25">
      <c r="A182">
        <f>VLOOKUP(B182,'Indice 4Canto'!$A$4:$AR$234,2,TRUE)</f>
        <v>167</v>
      </c>
      <c r="B182" t="s">
        <v>1273</v>
      </c>
      <c r="C182" t="str">
        <f>VLOOKUP(B182,'Indice 4Canto'!$A$4:$AR$234,1,FALSE)</f>
        <v>venespiritusanto</v>
      </c>
      <c r="D182" t="str">
        <f t="shared" si="2"/>
        <v>venespiritusanto</v>
      </c>
      <c r="E182" t="s">
        <v>711</v>
      </c>
      <c r="J182" t="s">
        <v>282</v>
      </c>
      <c r="L182" t="s">
        <v>284</v>
      </c>
    </row>
    <row r="183" spans="1:22" x14ac:dyDescent="0.25">
      <c r="A183">
        <f>VLOOKUP(B183,'Indice 4Canto'!$A$4:$AR$234,2,TRUE)</f>
        <v>168</v>
      </c>
      <c r="B183" t="s">
        <v>1274</v>
      </c>
      <c r="C183" t="str">
        <f>VLOOKUP(B183,'Indice 4Canto'!$A$4:$AR$234,1,FALSE)</f>
        <v>venhijodelhombre</v>
      </c>
      <c r="D183" t="str">
        <f t="shared" si="2"/>
        <v>venhijodelhombre</v>
      </c>
      <c r="E183" t="s">
        <v>713</v>
      </c>
      <c r="J183" t="s">
        <v>315</v>
      </c>
      <c r="L183" t="s">
        <v>344</v>
      </c>
      <c r="N183" t="s">
        <v>342</v>
      </c>
    </row>
    <row r="184" spans="1:22" x14ac:dyDescent="0.25">
      <c r="A184">
        <f>VLOOKUP(B184,'Indice 4Canto'!$A$4:$AR$234,2,TRUE)</f>
        <v>169</v>
      </c>
      <c r="B184" t="s">
        <v>1275</v>
      </c>
      <c r="C184" t="str">
        <f>VLOOKUP(B184,'Indice 4Canto'!$A$4:$AR$234,1,FALSE)</f>
        <v>venicreator</v>
      </c>
      <c r="D184" t="str">
        <f t="shared" si="2"/>
        <v>venicreator</v>
      </c>
      <c r="E184" t="s">
        <v>900</v>
      </c>
      <c r="J184" t="s">
        <v>282</v>
      </c>
      <c r="L184" t="s">
        <v>284</v>
      </c>
    </row>
    <row r="185" spans="1:22" x14ac:dyDescent="0.25">
      <c r="A185">
        <f>VLOOKUP(B185,'Indice 4Canto'!$A$4:$AR$234,2,TRUE)</f>
        <v>170</v>
      </c>
      <c r="B185" t="s">
        <v>1276</v>
      </c>
      <c r="C185" t="str">
        <f>VLOOKUP(B185,'Indice 4Canto'!$A$4:$AR$234,1,FALSE)</f>
        <v>vieneelsenor</v>
      </c>
      <c r="D185" t="str">
        <f t="shared" si="2"/>
        <v>vieneelsenor</v>
      </c>
      <c r="E185" t="s">
        <v>716</v>
      </c>
      <c r="J185" t="s">
        <v>321</v>
      </c>
      <c r="L185" t="s">
        <v>315</v>
      </c>
      <c r="N185" t="s">
        <v>344</v>
      </c>
      <c r="P185" t="s">
        <v>342</v>
      </c>
    </row>
    <row r="186" spans="1:22" x14ac:dyDescent="0.25">
      <c r="A186">
        <f>VLOOKUP(B186,'Indice 4Canto'!$A$4:$AR$234,2,TRUE)</f>
        <v>171</v>
      </c>
      <c r="B186" t="s">
        <v>1277</v>
      </c>
      <c r="C186" t="str">
        <f>VLOOKUP(B186,'Indice 4Canto'!$A$4:$AR$234,1,FALSE)</f>
        <v>virgendelamaravilla</v>
      </c>
      <c r="D186" t="str">
        <f t="shared" si="2"/>
        <v>virgendelamaravilla</v>
      </c>
      <c r="E186" t="s">
        <v>718</v>
      </c>
      <c r="J186" t="s">
        <v>344</v>
      </c>
      <c r="L186" t="s">
        <v>342</v>
      </c>
      <c r="N186" t="s">
        <v>2104</v>
      </c>
    </row>
    <row r="187" spans="1:22" x14ac:dyDescent="0.25">
      <c r="A187">
        <f>VLOOKUP(B187,'Indice 4Canto'!$A$4:$AR$234,2,TRUE)</f>
        <v>172</v>
      </c>
      <c r="B187" t="s">
        <v>1278</v>
      </c>
      <c r="C187" t="str">
        <f>VLOOKUP(B187,'Indice 4Canto'!$A$4:$AR$234,1,FALSE)</f>
        <v>vividalegres</v>
      </c>
      <c r="D187" t="str">
        <f t="shared" si="2"/>
        <v>vividalegres</v>
      </c>
      <c r="E187" t="s">
        <v>720</v>
      </c>
      <c r="J187" t="s">
        <v>315</v>
      </c>
      <c r="L187" t="s">
        <v>344</v>
      </c>
      <c r="N187" t="s">
        <v>342</v>
      </c>
    </row>
    <row r="188" spans="1:22" x14ac:dyDescent="0.25">
      <c r="A188">
        <f>VLOOKUP(B188,'Indice 4Canto'!$A$4:$AR$234,2,TRUE)</f>
        <v>172</v>
      </c>
      <c r="B188" t="s">
        <v>2135</v>
      </c>
      <c r="C188" t="e">
        <f>VLOOKUP(B188,'Indice 4Canto'!$A$4:$AR$234,1,FALSE)</f>
        <v>#N/A</v>
      </c>
      <c r="D188" t="str">
        <f t="shared" si="2"/>
        <v>vosotrossoislaluzdel</v>
      </c>
      <c r="E188" t="s">
        <v>2118</v>
      </c>
      <c r="J188" t="s">
        <v>315</v>
      </c>
    </row>
    <row r="189" spans="1:22" x14ac:dyDescent="0.25">
      <c r="A189">
        <f>VLOOKUP(B189,'Indice 4Canto'!$A$4:$AR$234,2,TRUE)</f>
        <v>175</v>
      </c>
      <c r="B189" t="s">
        <v>1281</v>
      </c>
      <c r="C189" t="str">
        <f>VLOOKUP(B189,'Indice 4Canto'!$A$4:$AR$234,1,FALSE)</f>
        <v>yahvehtueresmidios</v>
      </c>
      <c r="D189" t="str">
        <f t="shared" si="2"/>
        <v>yahvehtueresmidios</v>
      </c>
      <c r="E189" t="s">
        <v>725</v>
      </c>
      <c r="J189" t="s">
        <v>321</v>
      </c>
      <c r="L189" t="s">
        <v>320</v>
      </c>
      <c r="N189" t="s">
        <v>382</v>
      </c>
    </row>
    <row r="190" spans="1:22" x14ac:dyDescent="0.25">
      <c r="A190">
        <f>VLOOKUP(B190,'Indice 4Canto'!$A$4:$AR$234,2,TRUE)</f>
        <v>175</v>
      </c>
      <c r="B190" t="s">
        <v>1280</v>
      </c>
      <c r="C190" t="str">
        <f>VLOOKUP(B190,'Indice 4Canto'!$A$4:$AR$234,1,FALSE)</f>
        <v>yavienemidios</v>
      </c>
      <c r="D190" t="str">
        <f t="shared" si="2"/>
        <v>yavienemidios</v>
      </c>
      <c r="E190" t="s">
        <v>724</v>
      </c>
      <c r="J190" t="s">
        <v>344</v>
      </c>
      <c r="L190" t="s">
        <v>342</v>
      </c>
      <c r="N190" t="s">
        <v>288</v>
      </c>
    </row>
    <row r="191" spans="1:22" x14ac:dyDescent="0.25">
      <c r="A191">
        <f>VLOOKUP(B191,'Indice 4Canto'!$A$4:$AR$234,2,TRUE)</f>
        <v>176</v>
      </c>
      <c r="B191" t="s">
        <v>1282</v>
      </c>
      <c r="C191" t="str">
        <f>VLOOKUP(B191,'Indice 4Canto'!$A$4:$AR$234,1,FALSE)</f>
        <v>yoteamosenor</v>
      </c>
      <c r="D191" t="str">
        <f t="shared" si="2"/>
        <v>yoteamosenor</v>
      </c>
      <c r="E191" t="s">
        <v>727</v>
      </c>
      <c r="J191" t="s">
        <v>321</v>
      </c>
      <c r="L191" t="s">
        <v>292</v>
      </c>
    </row>
    <row r="192" spans="1:22" x14ac:dyDescent="0.25">
      <c r="A192">
        <f>VLOOKUP(B192,'Indice 4Canto'!$A$4:$AR$234,2,TRUE)</f>
        <v>177</v>
      </c>
      <c r="B192" t="s">
        <v>1283</v>
      </c>
      <c r="C192" t="str">
        <f>VLOOKUP(B192,'Indice 4Canto'!$A$4:$AR$234,1,FALSE)</f>
        <v>yovengoareunir</v>
      </c>
      <c r="D192" t="str">
        <f t="shared" si="2"/>
        <v>yovengoareunir</v>
      </c>
      <c r="E192" t="s">
        <v>729</v>
      </c>
      <c r="J192" t="s">
        <v>321</v>
      </c>
      <c r="L192" t="s">
        <v>314</v>
      </c>
      <c r="N192" t="s">
        <v>292</v>
      </c>
    </row>
    <row r="193" spans="1:16" x14ac:dyDescent="0.25">
      <c r="A193">
        <f>VLOOKUP(B193,'Indice 4Canto'!$A$4:$AR$234,2,TRUE)</f>
        <v>178</v>
      </c>
      <c r="B193" t="s">
        <v>1284</v>
      </c>
      <c r="C193" t="str">
        <f>VLOOKUP(B193,'Indice 4Canto'!$A$4:$AR$234,1,FALSE)</f>
        <v>zaqueo</v>
      </c>
      <c r="D193" t="str">
        <f t="shared" si="2"/>
        <v>zaqueo</v>
      </c>
      <c r="E193" t="s">
        <v>731</v>
      </c>
      <c r="J193" t="s">
        <v>315</v>
      </c>
      <c r="L193" t="s">
        <v>320</v>
      </c>
      <c r="N193" t="s">
        <v>382</v>
      </c>
      <c r="P193" t="s">
        <v>292</v>
      </c>
    </row>
    <row r="301" spans="10:11" ht="16.5" x14ac:dyDescent="0.25">
      <c r="J301" s="98"/>
      <c r="K301" s="98"/>
    </row>
    <row r="302" spans="10:11" ht="16.5" x14ac:dyDescent="0.25">
      <c r="J302" s="98"/>
      <c r="K302" s="98"/>
    </row>
    <row r="303" spans="10:11" ht="16.5" x14ac:dyDescent="0.25">
      <c r="J303" s="98"/>
      <c r="K303" s="98"/>
    </row>
    <row r="304" spans="10:11" ht="16.5" x14ac:dyDescent="0.25">
      <c r="J304" s="98"/>
      <c r="K304" s="98"/>
    </row>
    <row r="305" spans="10:11" ht="16.5" x14ac:dyDescent="0.25">
      <c r="J305" s="98"/>
      <c r="K305" s="98"/>
    </row>
    <row r="306" spans="10:11" ht="16.5" x14ac:dyDescent="0.25">
      <c r="J306" s="98"/>
      <c r="K306" s="98"/>
    </row>
    <row r="307" spans="10:11" ht="16.5" x14ac:dyDescent="0.25">
      <c r="J307" s="98"/>
      <c r="K307" s="98"/>
    </row>
    <row r="308" spans="10:11" ht="16.5" x14ac:dyDescent="0.25">
      <c r="J308" s="98"/>
      <c r="K308" s="98"/>
    </row>
    <row r="309" spans="10:11" ht="16.5" x14ac:dyDescent="0.25">
      <c r="J309" s="98"/>
      <c r="K309" s="98"/>
    </row>
    <row r="310" spans="10:11" ht="16.5" x14ac:dyDescent="0.25">
      <c r="J310" s="98"/>
      <c r="K310" s="98"/>
    </row>
    <row r="311" spans="10:11" ht="16.5" x14ac:dyDescent="0.25">
      <c r="J311" s="98"/>
      <c r="K311" s="98"/>
    </row>
    <row r="312" spans="10:11" ht="16.5" x14ac:dyDescent="0.25">
      <c r="J312" s="98"/>
      <c r="K312" s="98"/>
    </row>
    <row r="313" spans="10:11" ht="16.5" x14ac:dyDescent="0.25">
      <c r="J313" s="98"/>
      <c r="K313" s="98"/>
    </row>
    <row r="314" spans="10:11" ht="16.5" x14ac:dyDescent="0.25">
      <c r="J314" s="98"/>
      <c r="K314" s="98"/>
    </row>
    <row r="315" spans="10:11" ht="16.5" x14ac:dyDescent="0.25">
      <c r="J315" s="98"/>
      <c r="K315" s="98"/>
    </row>
    <row r="316" spans="10:11" ht="16.5" x14ac:dyDescent="0.25">
      <c r="J316" s="98"/>
      <c r="K316" s="98"/>
    </row>
    <row r="317" spans="10:11" ht="16.5" x14ac:dyDescent="0.25">
      <c r="J317" s="98"/>
      <c r="K317" s="98"/>
    </row>
    <row r="318" spans="10:11" ht="16.5" x14ac:dyDescent="0.25">
      <c r="J318" s="98"/>
      <c r="K318" s="98"/>
    </row>
    <row r="319" spans="10:11" ht="16.5" x14ac:dyDescent="0.25">
      <c r="J319" s="98"/>
      <c r="K319" s="98"/>
    </row>
    <row r="320" spans="10:11" ht="16.5" x14ac:dyDescent="0.25">
      <c r="J320" s="98"/>
      <c r="K320" s="98"/>
    </row>
    <row r="321" spans="10:11" ht="16.5" x14ac:dyDescent="0.25">
      <c r="J321" s="98"/>
      <c r="K321" s="98"/>
    </row>
    <row r="322" spans="10:11" ht="16.5" x14ac:dyDescent="0.25">
      <c r="J322" s="98"/>
      <c r="K322" s="98"/>
    </row>
    <row r="323" spans="10:11" ht="16.5" x14ac:dyDescent="0.25">
      <c r="J323" s="98"/>
      <c r="K323" s="98"/>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topLeftCell="A54" zoomScale="190" zoomScaleNormal="190" workbookViewId="0">
      <selection activeCell="D63" sqref="D63"/>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140625" bestFit="1" customWidth="1"/>
    <col min="18" max="18" width="18.7109375" bestFit="1" customWidth="1"/>
    <col min="19" max="19" width="5.7109375" bestFit="1" customWidth="1"/>
    <col min="20" max="20" width="18.7109375" bestFit="1" customWidth="1"/>
    <col min="21" max="21" width="6.28515625" bestFit="1" customWidth="1"/>
    <col min="22" max="22" width="18.7109375" bestFit="1" customWidth="1"/>
    <col min="23" max="23" width="6.140625" bestFit="1" customWidth="1"/>
    <col min="24" max="24" width="18.7109375" bestFit="1" customWidth="1"/>
    <col min="25" max="25" width="6.28515625" bestFit="1" customWidth="1"/>
    <col min="26" max="26" width="18.7109375" bestFit="1" customWidth="1"/>
    <col min="27" max="27" width="5.5703125" bestFit="1" customWidth="1"/>
    <col min="28" max="28" width="17.5703125" bestFit="1" customWidth="1"/>
    <col min="29" max="29" width="7.42578125" bestFit="1" customWidth="1"/>
    <col min="30" max="31" width="37.140625" bestFit="1" customWidth="1"/>
    <col min="32" max="32" width="8.140625" bestFit="1" customWidth="1"/>
    <col min="33" max="33" width="7.140625" bestFit="1" customWidth="1"/>
    <col min="34" max="34" width="7.140625" customWidth="1"/>
    <col min="35" max="36" width="26" customWidth="1"/>
    <col min="37" max="37" width="16.7109375" customWidth="1"/>
    <col min="41" max="41" width="50" bestFit="1" customWidth="1"/>
  </cols>
  <sheetData>
    <row r="1" spans="1:42" ht="34.5" customHeight="1" x14ac:dyDescent="0.55000000000000004">
      <c r="A1" s="17"/>
      <c r="B1" s="17"/>
      <c r="C1" s="102" t="str" cm="1">
        <f t="array" aca="1" ref="C1" ca="1">MID(CELL("filename", B1), FIND("]", CELL("filename", B1)) + 1, 255)</f>
        <v>Codigo</v>
      </c>
      <c r="D1" s="102"/>
      <c r="E1" s="102"/>
      <c r="F1" s="102"/>
      <c r="G1" s="102"/>
      <c r="H1" s="102"/>
      <c r="I1" s="102"/>
    </row>
    <row r="2" spans="1:42"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x14ac:dyDescent="0.25">
      <c r="A3" t="s">
        <v>264</v>
      </c>
      <c r="B3" t="s">
        <v>265</v>
      </c>
      <c r="C3" t="s">
        <v>266</v>
      </c>
      <c r="D3" t="s">
        <v>267</v>
      </c>
      <c r="E3" t="s">
        <v>268</v>
      </c>
      <c r="F3" t="s">
        <v>269</v>
      </c>
      <c r="G3" t="s">
        <v>1090</v>
      </c>
      <c r="H3" t="s">
        <v>270</v>
      </c>
      <c r="I3" t="s">
        <v>271</v>
      </c>
      <c r="J3" t="s">
        <v>272</v>
      </c>
      <c r="K3" t="s">
        <v>273</v>
      </c>
      <c r="L3" t="s">
        <v>274</v>
      </c>
      <c r="M3" t="s">
        <v>275</v>
      </c>
      <c r="N3" t="s">
        <v>276</v>
      </c>
      <c r="O3" t="s">
        <v>277</v>
      </c>
      <c r="P3" t="s">
        <v>278</v>
      </c>
      <c r="Q3" s="2" t="s">
        <v>281</v>
      </c>
      <c r="R3" t="s">
        <v>282</v>
      </c>
      <c r="S3" s="2" t="s">
        <v>283</v>
      </c>
      <c r="T3" t="s">
        <v>284</v>
      </c>
      <c r="U3" s="2" t="s">
        <v>285</v>
      </c>
      <c r="V3" t="s">
        <v>286</v>
      </c>
      <c r="W3" s="2" t="s">
        <v>287</v>
      </c>
      <c r="X3" t="s">
        <v>288</v>
      </c>
      <c r="Y3" s="2" t="s">
        <v>289</v>
      </c>
      <c r="Z3" t="s">
        <v>290</v>
      </c>
      <c r="AA3" s="3" t="s">
        <v>291</v>
      </c>
      <c r="AB3" t="s">
        <v>292</v>
      </c>
      <c r="AC3" t="s">
        <v>293</v>
      </c>
      <c r="AD3" t="s">
        <v>1096</v>
      </c>
      <c r="AE3" t="s">
        <v>1095</v>
      </c>
      <c r="AF3" t="s">
        <v>294</v>
      </c>
      <c r="AG3" t="s">
        <v>295</v>
      </c>
      <c r="AH3" t="s">
        <v>1094</v>
      </c>
      <c r="AI3" t="s">
        <v>296</v>
      </c>
      <c r="AJ3" t="s">
        <v>139</v>
      </c>
      <c r="AK3" t="s">
        <v>740</v>
      </c>
      <c r="AL3" t="s">
        <v>741</v>
      </c>
      <c r="AM3" t="s">
        <v>742</v>
      </c>
      <c r="AN3" t="s">
        <v>739</v>
      </c>
      <c r="AO3" t="s">
        <v>743</v>
      </c>
      <c r="AP3" t="s">
        <v>1838</v>
      </c>
    </row>
    <row r="4" spans="1:42" x14ac:dyDescent="0.25">
      <c r="A4">
        <v>237</v>
      </c>
      <c r="B4" t="s">
        <v>297</v>
      </c>
      <c r="C4">
        <v>1</v>
      </c>
      <c r="D4" t="s">
        <v>298</v>
      </c>
      <c r="E4" t="s">
        <v>299</v>
      </c>
      <c r="F4" t="s">
        <v>300</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301</v>
      </c>
      <c r="I4" t="s">
        <v>302</v>
      </c>
      <c r="J4" t="s">
        <v>303</v>
      </c>
      <c r="K4" t="s">
        <v>300</v>
      </c>
      <c r="L4" t="s">
        <v>304</v>
      </c>
      <c r="M4" t="s">
        <v>305</v>
      </c>
      <c r="N4" t="s">
        <v>306</v>
      </c>
      <c r="O4" t="s">
        <v>1841</v>
      </c>
      <c r="P4" s="4" t="s">
        <v>1839</v>
      </c>
      <c r="Q4" t="str">
        <f>IF(Table134569[[#This Row],[Pascua]]="","",""",""")</f>
        <v>","</v>
      </c>
      <c r="R4" t="s">
        <v>282</v>
      </c>
      <c r="S4" t="str">
        <f>IF(Table134569[[#This Row],[Pentecostés]]="","",""",""")</f>
        <v>","</v>
      </c>
      <c r="T4" t="s">
        <v>309</v>
      </c>
      <c r="U4" t="str">
        <f>IF(Table134569[[#This Row],[Virgen]]="","",""",""")</f>
        <v>","</v>
      </c>
      <c r="V4" t="s">
        <v>292</v>
      </c>
      <c r="W4" t="str">
        <f>IF(Table134569[[#This Row],[Niños]]="","",""",""")</f>
        <v/>
      </c>
      <c r="Y4" t="str">
        <f>IF(Table134569[[#This Row],[Laudes/Vispera]]="","",""",""")</f>
        <v/>
      </c>
      <c r="AA4" t="str">
        <f>IF(Table134569[[#This Row],[Entrada]]="","",""",""")</f>
        <v/>
      </c>
      <c r="AC4" t="s">
        <v>1842</v>
      </c>
      <c r="AD4" s="22"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22"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311</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x14ac:dyDescent="0.25">
      <c r="A5">
        <v>1</v>
      </c>
      <c r="B5" t="s">
        <v>297</v>
      </c>
      <c r="C5">
        <v>2</v>
      </c>
      <c r="D5" t="s">
        <v>298</v>
      </c>
      <c r="E5" t="s">
        <v>299</v>
      </c>
      <c r="F5" t="s">
        <v>300</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2160</v>
      </c>
      <c r="I5" t="s">
        <v>302</v>
      </c>
      <c r="J5" t="s">
        <v>303</v>
      </c>
      <c r="K5" t="s">
        <v>300</v>
      </c>
      <c r="L5" t="s">
        <v>312</v>
      </c>
      <c r="M5" t="s">
        <v>305</v>
      </c>
      <c r="N5" t="s">
        <v>306</v>
      </c>
      <c r="O5" t="s">
        <v>1841</v>
      </c>
      <c r="P5" t="s">
        <v>1840</v>
      </c>
      <c r="Q5" t="str">
        <f>IF(Table134569[[#This Row],[Pascua]]="","",""",""")</f>
        <v>","</v>
      </c>
      <c r="R5" s="5" t="s">
        <v>282</v>
      </c>
      <c r="S5" t="str">
        <f>IF(Table134569[[#This Row],[Pentecostés]]="","",""",""")</f>
        <v>","</v>
      </c>
      <c r="T5" s="5" t="s">
        <v>284</v>
      </c>
      <c r="U5" t="str">
        <f>IF(Table134569[[#This Row],[Virgen]]="","",""",""")</f>
        <v>","</v>
      </c>
      <c r="V5" s="5" t="s">
        <v>292</v>
      </c>
      <c r="W5" t="str">
        <f>IF(Table134569[[#This Row],[Niños]]="","",""",""")</f>
        <v>","</v>
      </c>
      <c r="X5" s="5" t="s">
        <v>313</v>
      </c>
      <c r="Y5" t="str">
        <f>IF(Table134569[[#This Row],[Laudes/Vispera]]="","",""",""")</f>
        <v>","</v>
      </c>
      <c r="Z5" t="s">
        <v>314</v>
      </c>
      <c r="AA5" t="str">
        <f>IF(Table134569[[#This Row],[Entrada]]="","",""",""")</f>
        <v>","</v>
      </c>
      <c r="AB5" t="s">
        <v>315</v>
      </c>
      <c r="AC5" t="s">
        <v>1842</v>
      </c>
      <c r="AD5" s="22"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22"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311</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x14ac:dyDescent="0.25">
      <c r="A6">
        <v>2</v>
      </c>
      <c r="B6" t="s">
        <v>297</v>
      </c>
      <c r="C6">
        <v>3</v>
      </c>
      <c r="D6" t="s">
        <v>298</v>
      </c>
      <c r="E6" t="s">
        <v>299</v>
      </c>
      <c r="F6" t="s">
        <v>300</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316</v>
      </c>
      <c r="I6" t="s">
        <v>302</v>
      </c>
      <c r="J6" t="s">
        <v>303</v>
      </c>
      <c r="K6" t="s">
        <v>300</v>
      </c>
      <c r="L6" t="s">
        <v>317</v>
      </c>
      <c r="M6" t="s">
        <v>305</v>
      </c>
      <c r="N6" t="s">
        <v>306</v>
      </c>
      <c r="O6" t="s">
        <v>1841</v>
      </c>
      <c r="P6" t="s">
        <v>1840</v>
      </c>
      <c r="Q6" t="str">
        <f>IF(Table134569[[#This Row],[Pascua]]="","",""",""")</f>
        <v>","</v>
      </c>
      <c r="R6" t="s">
        <v>315</v>
      </c>
      <c r="S6" t="str">
        <f>IF(Table134569[[#This Row],[Pentecostés]]="","",""",""")</f>
        <v/>
      </c>
      <c r="U6" t="str">
        <f>IF(Table134569[[#This Row],[Virgen]]="","",""",""")</f>
        <v/>
      </c>
      <c r="W6" t="str">
        <f>IF(Table134569[[#This Row],[Niños]]="","",""",""")</f>
        <v/>
      </c>
      <c r="Y6" t="str">
        <f>IF(Table134569[[#This Row],[Laudes/Vispera]]="","",""",""")</f>
        <v/>
      </c>
      <c r="AA6" t="str">
        <f>IF(Table134569[[#This Row],[Entrada]]="","",""",""")</f>
        <v/>
      </c>
      <c r="AC6" t="s">
        <v>1842</v>
      </c>
      <c r="AD6" s="22"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22"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311</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x14ac:dyDescent="0.25">
      <c r="A7">
        <v>3</v>
      </c>
      <c r="B7" t="s">
        <v>297</v>
      </c>
      <c r="C7">
        <v>4</v>
      </c>
      <c r="D7" t="s">
        <v>298</v>
      </c>
      <c r="E7" t="s">
        <v>299</v>
      </c>
      <c r="F7" t="s">
        <v>300</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318</v>
      </c>
      <c r="I7" t="s">
        <v>302</v>
      </c>
      <c r="J7" t="s">
        <v>303</v>
      </c>
      <c r="K7" t="s">
        <v>300</v>
      </c>
      <c r="L7" t="s">
        <v>319</v>
      </c>
      <c r="M7" t="s">
        <v>305</v>
      </c>
      <c r="N7" t="s">
        <v>306</v>
      </c>
      <c r="O7" t="s">
        <v>1841</v>
      </c>
      <c r="P7" t="s">
        <v>1840</v>
      </c>
      <c r="Q7" t="str">
        <f>IF(Table134569[[#This Row],[Pascua]]="","",""",""")</f>
        <v>","</v>
      </c>
      <c r="R7" t="s">
        <v>320</v>
      </c>
      <c r="S7" t="str">
        <f>IF(Table134569[[#This Row],[Pentecostés]]="","",""",""")</f>
        <v>","</v>
      </c>
      <c r="T7" t="s">
        <v>321</v>
      </c>
      <c r="U7" t="str">
        <f>IF(Table134569[[#This Row],[Virgen]]="","",""",""")</f>
        <v/>
      </c>
      <c r="W7" t="str">
        <f>IF(Table134569[[#This Row],[Niños]]="","",""",""")</f>
        <v/>
      </c>
      <c r="Y7" t="str">
        <f>IF(Table134569[[#This Row],[Laudes/Vispera]]="","",""",""")</f>
        <v/>
      </c>
      <c r="AA7" t="str">
        <f>IF(Table134569[[#This Row],[Entrada]]="","",""",""")</f>
        <v/>
      </c>
      <c r="AC7" t="s">
        <v>1842</v>
      </c>
      <c r="AD7" s="22"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22"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311</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x14ac:dyDescent="0.25">
      <c r="A8">
        <v>4</v>
      </c>
      <c r="B8" t="s">
        <v>297</v>
      </c>
      <c r="C8">
        <v>5</v>
      </c>
      <c r="D8" t="s">
        <v>298</v>
      </c>
      <c r="E8" t="s">
        <v>299</v>
      </c>
      <c r="F8" t="s">
        <v>300</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322</v>
      </c>
      <c r="I8" t="s">
        <v>302</v>
      </c>
      <c r="J8" t="s">
        <v>303</v>
      </c>
      <c r="K8" t="s">
        <v>300</v>
      </c>
      <c r="L8" t="s">
        <v>323</v>
      </c>
      <c r="M8" t="s">
        <v>305</v>
      </c>
      <c r="N8" t="s">
        <v>306</v>
      </c>
      <c r="O8" t="s">
        <v>1841</v>
      </c>
      <c r="P8" t="s">
        <v>1840</v>
      </c>
      <c r="Q8" t="str">
        <f>IF(Table134569[[#This Row],[Pascua]]="","",""",""")</f>
        <v>","</v>
      </c>
      <c r="R8" t="s">
        <v>320</v>
      </c>
      <c r="S8" t="str">
        <f>IF(Table134569[[#This Row],[Pentecostés]]="","",""",""")</f>
        <v>","</v>
      </c>
      <c r="T8" t="s">
        <v>321</v>
      </c>
      <c r="U8" t="str">
        <f>IF(Table134569[[#This Row],[Virgen]]="","",""",""")</f>
        <v/>
      </c>
      <c r="W8" t="str">
        <f>IF(Table134569[[#This Row],[Niños]]="","",""",""")</f>
        <v/>
      </c>
      <c r="Y8" t="str">
        <f>IF(Table134569[[#This Row],[Laudes/Vispera]]="","",""",""")</f>
        <v/>
      </c>
      <c r="AA8" t="str">
        <f>IF(Table134569[[#This Row],[Entrada]]="","",""",""")</f>
        <v/>
      </c>
      <c r="AC8" t="s">
        <v>1842</v>
      </c>
      <c r="AD8" s="22"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22"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311</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x14ac:dyDescent="0.25">
      <c r="A9">
        <v>5</v>
      </c>
      <c r="B9" t="s">
        <v>297</v>
      </c>
      <c r="C9">
        <v>6</v>
      </c>
      <c r="D9" t="s">
        <v>298</v>
      </c>
      <c r="E9" t="s">
        <v>299</v>
      </c>
      <c r="F9" t="s">
        <v>300</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324</v>
      </c>
      <c r="I9" t="s">
        <v>302</v>
      </c>
      <c r="J9" t="s">
        <v>303</v>
      </c>
      <c r="K9" t="s">
        <v>300</v>
      </c>
      <c r="L9" t="s">
        <v>325</v>
      </c>
      <c r="M9" t="s">
        <v>305</v>
      </c>
      <c r="N9" t="s">
        <v>306</v>
      </c>
      <c r="O9" t="s">
        <v>1841</v>
      </c>
      <c r="P9" t="s">
        <v>1840</v>
      </c>
      <c r="Q9" t="str">
        <f>IF(Table134569[[#This Row],[Pascua]]="","",""",""")</f>
        <v>","</v>
      </c>
      <c r="R9" t="s">
        <v>320</v>
      </c>
      <c r="S9" t="str">
        <f>IF(Table134569[[#This Row],[Pentecostés]]="","",""",""")</f>
        <v>","</v>
      </c>
      <c r="T9" t="s">
        <v>321</v>
      </c>
      <c r="U9" t="str">
        <f>IF(Table134569[[#This Row],[Virgen]]="","",""",""")</f>
        <v/>
      </c>
      <c r="W9" t="str">
        <f>IF(Table134569[[#This Row],[Niños]]="","",""",""")</f>
        <v/>
      </c>
      <c r="Y9" t="str">
        <f>IF(Table134569[[#This Row],[Laudes/Vispera]]="","",""",""")</f>
        <v/>
      </c>
      <c r="AA9" t="str">
        <f>IF(Table134569[[#This Row],[Entrada]]="","",""",""")</f>
        <v/>
      </c>
      <c r="AC9" t="s">
        <v>1842</v>
      </c>
      <c r="AD9" s="22"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22"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311</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x14ac:dyDescent="0.25">
      <c r="A10">
        <v>6</v>
      </c>
      <c r="B10" t="s">
        <v>297</v>
      </c>
      <c r="C10">
        <v>7</v>
      </c>
      <c r="D10" t="s">
        <v>298</v>
      </c>
      <c r="E10" t="s">
        <v>299</v>
      </c>
      <c r="F10" t="s">
        <v>300</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326</v>
      </c>
      <c r="I10" t="s">
        <v>302</v>
      </c>
      <c r="J10" t="s">
        <v>303</v>
      </c>
      <c r="K10" t="s">
        <v>300</v>
      </c>
      <c r="L10" t="s">
        <v>327</v>
      </c>
      <c r="M10" t="s">
        <v>305</v>
      </c>
      <c r="N10" t="s">
        <v>306</v>
      </c>
      <c r="O10" t="s">
        <v>1841</v>
      </c>
      <c r="P10" t="s">
        <v>1840</v>
      </c>
      <c r="Q10" t="str">
        <f>IF(Table134569[[#This Row],[Pascua]]="","",""",""")</f>
        <v>","</v>
      </c>
      <c r="R10" t="s">
        <v>320</v>
      </c>
      <c r="S10" t="str">
        <f>IF(Table134569[[#This Row],[Pentecostés]]="","",""",""")</f>
        <v>","</v>
      </c>
      <c r="T10" t="s">
        <v>309</v>
      </c>
      <c r="U10" t="str">
        <f>IF(Table134569[[#This Row],[Virgen]]="","",""",""")</f>
        <v>","</v>
      </c>
      <c r="V10" t="s">
        <v>321</v>
      </c>
      <c r="W10" t="str">
        <f>IF(Table134569[[#This Row],[Niños]]="","",""",""")</f>
        <v/>
      </c>
      <c r="Y10" t="str">
        <f>IF(Table134569[[#This Row],[Laudes/Vispera]]="","",""",""")</f>
        <v/>
      </c>
      <c r="AA10" t="str">
        <f>IF(Table134569[[#This Row],[Entrada]]="","",""",""")</f>
        <v/>
      </c>
      <c r="AC10" t="s">
        <v>1842</v>
      </c>
      <c r="AD10" s="22"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22"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311</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x14ac:dyDescent="0.25">
      <c r="A11">
        <v>7</v>
      </c>
      <c r="B11" t="s">
        <v>297</v>
      </c>
      <c r="C11">
        <v>8</v>
      </c>
      <c r="D11" t="s">
        <v>298</v>
      </c>
      <c r="E11" t="s">
        <v>299</v>
      </c>
      <c r="F11" t="s">
        <v>300</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328</v>
      </c>
      <c r="I11" t="s">
        <v>302</v>
      </c>
      <c r="J11" t="s">
        <v>303</v>
      </c>
      <c r="K11" t="s">
        <v>300</v>
      </c>
      <c r="L11" t="s">
        <v>329</v>
      </c>
      <c r="M11" t="s">
        <v>305</v>
      </c>
      <c r="N11" t="s">
        <v>306</v>
      </c>
      <c r="O11" t="s">
        <v>1841</v>
      </c>
      <c r="P11" t="s">
        <v>1840</v>
      </c>
      <c r="Q11" t="str">
        <f>IF(Table134569[[#This Row],[Pascua]]="","",""",""")</f>
        <v>","</v>
      </c>
      <c r="R11" t="s">
        <v>309</v>
      </c>
      <c r="S11" t="str">
        <f>IF(Table134569[[#This Row],[Pentecostés]]="","",""",""")</f>
        <v>","</v>
      </c>
      <c r="T11" t="s">
        <v>313</v>
      </c>
      <c r="U11" t="str">
        <f>IF(Table134569[[#This Row],[Virgen]]="","",""",""")</f>
        <v>","</v>
      </c>
      <c r="V11" t="s">
        <v>315</v>
      </c>
      <c r="W11" t="str">
        <f>IF(Table134569[[#This Row],[Niños]]="","",""",""")</f>
        <v/>
      </c>
      <c r="Y11" t="str">
        <f>IF(Table134569[[#This Row],[Laudes/Vispera]]="","",""",""")</f>
        <v/>
      </c>
      <c r="AA11" t="str">
        <f>IF(Table134569[[#This Row],[Entrada]]="","",""",""")</f>
        <v/>
      </c>
      <c r="AC11" t="s">
        <v>1842</v>
      </c>
      <c r="AD11" s="22"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22"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311</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x14ac:dyDescent="0.25">
      <c r="A12">
        <v>8</v>
      </c>
      <c r="B12" t="s">
        <v>297</v>
      </c>
      <c r="C12">
        <v>9</v>
      </c>
      <c r="D12" t="s">
        <v>298</v>
      </c>
      <c r="E12" t="s">
        <v>299</v>
      </c>
      <c r="F12" t="s">
        <v>300</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330</v>
      </c>
      <c r="I12" t="s">
        <v>302</v>
      </c>
      <c r="J12" t="s">
        <v>303</v>
      </c>
      <c r="K12" t="s">
        <v>300</v>
      </c>
      <c r="L12" t="s">
        <v>331</v>
      </c>
      <c r="M12" t="s">
        <v>305</v>
      </c>
      <c r="N12" t="s">
        <v>306</v>
      </c>
      <c r="O12" t="s">
        <v>1841</v>
      </c>
      <c r="P12" t="s">
        <v>1840</v>
      </c>
      <c r="Q12" t="str">
        <f>IF(Table134569[[#This Row],[Pascua]]="","",""",""")</f>
        <v>","</v>
      </c>
      <c r="R12" t="s">
        <v>309</v>
      </c>
      <c r="S12" t="str">
        <f>IF(Table134569[[#This Row],[Pentecostés]]="","",""",""")</f>
        <v>","</v>
      </c>
      <c r="T12" t="s">
        <v>292</v>
      </c>
      <c r="U12" t="str">
        <f>IF(Table134569[[#This Row],[Virgen]]="","",""",""")</f>
        <v>","</v>
      </c>
      <c r="V12" t="s">
        <v>321</v>
      </c>
      <c r="W12" t="str">
        <f>IF(Table134569[[#This Row],[Niños]]="","",""",""")</f>
        <v/>
      </c>
      <c r="Y12" t="str">
        <f>IF(Table134569[[#This Row],[Laudes/Vispera]]="","",""",""")</f>
        <v/>
      </c>
      <c r="AA12" t="str">
        <f>IF(Table134569[[#This Row],[Entrada]]="","",""",""")</f>
        <v/>
      </c>
      <c r="AC12" t="s">
        <v>1842</v>
      </c>
      <c r="AD12" s="22"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22"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311</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x14ac:dyDescent="0.25">
      <c r="A13">
        <v>179</v>
      </c>
      <c r="B13" t="s">
        <v>297</v>
      </c>
      <c r="C13">
        <v>10</v>
      </c>
      <c r="D13" t="s">
        <v>298</v>
      </c>
      <c r="E13" t="s">
        <v>299</v>
      </c>
      <c r="F13" t="s">
        <v>300</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332</v>
      </c>
      <c r="I13" t="s">
        <v>302</v>
      </c>
      <c r="J13" t="s">
        <v>303</v>
      </c>
      <c r="K13" t="s">
        <v>300</v>
      </c>
      <c r="L13" t="s">
        <v>333</v>
      </c>
      <c r="M13" t="s">
        <v>305</v>
      </c>
      <c r="N13" t="s">
        <v>306</v>
      </c>
      <c r="O13" t="s">
        <v>1841</v>
      </c>
      <c r="P13" s="7" t="s">
        <v>1101</v>
      </c>
      <c r="Q13" t="str">
        <f>IF(Table134569[[#This Row],[Pascua]]="","",""",""")</f>
        <v>","</v>
      </c>
      <c r="R13" t="s">
        <v>309</v>
      </c>
      <c r="S13" t="str">
        <f>IF(Table134569[[#This Row],[Pentecostés]]="","",""",""")</f>
        <v>","</v>
      </c>
      <c r="T13" t="s">
        <v>314</v>
      </c>
      <c r="U13" t="str">
        <f>IF(Table134569[[#This Row],[Virgen]]="","",""",""")</f>
        <v>","</v>
      </c>
      <c r="V13" t="s">
        <v>321</v>
      </c>
      <c r="W13" t="str">
        <f>IF(Table134569[[#This Row],[Niños]]="","",""",""")</f>
        <v/>
      </c>
      <c r="Y13" t="str">
        <f>IF(Table134569[[#This Row],[Laudes/Vispera]]="","",""",""")</f>
        <v/>
      </c>
      <c r="AA13" t="str">
        <f>IF(Table134569[[#This Row],[Entrada]]="","",""",""")</f>
        <v/>
      </c>
      <c r="AC13" t="s">
        <v>1842</v>
      </c>
      <c r="AD13" s="22"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22"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311</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x14ac:dyDescent="0.25">
      <c r="A14">
        <v>9</v>
      </c>
      <c r="B14" t="s">
        <v>297</v>
      </c>
      <c r="C14">
        <v>11</v>
      </c>
      <c r="D14" t="s">
        <v>298</v>
      </c>
      <c r="E14" t="s">
        <v>299</v>
      </c>
      <c r="F14" t="s">
        <v>300</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334</v>
      </c>
      <c r="I14" t="s">
        <v>302</v>
      </c>
      <c r="J14" t="s">
        <v>303</v>
      </c>
      <c r="K14" t="s">
        <v>300</v>
      </c>
      <c r="L14" t="s">
        <v>335</v>
      </c>
      <c r="M14" t="s">
        <v>305</v>
      </c>
      <c r="N14" t="s">
        <v>306</v>
      </c>
      <c r="O14" t="s">
        <v>1841</v>
      </c>
      <c r="P14" t="s">
        <v>1840</v>
      </c>
      <c r="Q14" t="str">
        <f>IF(Table134569[[#This Row],[Pascua]]="","",""",""")</f>
        <v>","</v>
      </c>
      <c r="R14" t="s">
        <v>282</v>
      </c>
      <c r="S14" t="str">
        <f>IF(Table134569[[#This Row],[Pentecostés]]="","",""",""")</f>
        <v/>
      </c>
      <c r="U14" t="str">
        <f>IF(Table134569[[#This Row],[Virgen]]="","",""",""")</f>
        <v/>
      </c>
      <c r="W14" t="str">
        <f>IF(Table134569[[#This Row],[Niños]]="","",""",""")</f>
        <v/>
      </c>
      <c r="Y14" t="str">
        <f>IF(Table134569[[#This Row],[Laudes/Vispera]]="","",""",""")</f>
        <v/>
      </c>
      <c r="AA14" t="str">
        <f>IF(Table134569[[#This Row],[Entrada]]="","",""",""")</f>
        <v/>
      </c>
      <c r="AC14" t="s">
        <v>1842</v>
      </c>
      <c r="AD14" s="22"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22"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311</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x14ac:dyDescent="0.25">
      <c r="A15">
        <v>238</v>
      </c>
      <c r="B15" t="s">
        <v>297</v>
      </c>
      <c r="C15">
        <v>12</v>
      </c>
      <c r="D15" t="s">
        <v>298</v>
      </c>
      <c r="E15" t="s">
        <v>299</v>
      </c>
      <c r="F15" t="s">
        <v>300</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336</v>
      </c>
      <c r="I15" t="s">
        <v>302</v>
      </c>
      <c r="J15" t="s">
        <v>303</v>
      </c>
      <c r="K15" t="s">
        <v>300</v>
      </c>
      <c r="L15" t="s">
        <v>337</v>
      </c>
      <c r="M15" t="s">
        <v>305</v>
      </c>
      <c r="N15" t="s">
        <v>306</v>
      </c>
      <c r="O15" t="s">
        <v>1841</v>
      </c>
      <c r="P15" s="4" t="s">
        <v>1839</v>
      </c>
      <c r="Q15" t="str">
        <f>IF(Table134569[[#This Row],[Pascua]]="","",""",""")</f>
        <v>","</v>
      </c>
      <c r="R15" t="s">
        <v>320</v>
      </c>
      <c r="S15" t="str">
        <f>IF(Table134569[[#This Row],[Pentecostés]]="","",""",""")</f>
        <v>","</v>
      </c>
      <c r="T15" t="s">
        <v>309</v>
      </c>
      <c r="U15" t="str">
        <f>IF(Table134569[[#This Row],[Virgen]]="","",""",""")</f>
        <v>","</v>
      </c>
      <c r="V15" t="s">
        <v>321</v>
      </c>
      <c r="W15" t="str">
        <f>IF(Table134569[[#This Row],[Niños]]="","",""",""")</f>
        <v/>
      </c>
      <c r="Y15" t="str">
        <f>IF(Table134569[[#This Row],[Laudes/Vispera]]="","",""",""")</f>
        <v/>
      </c>
      <c r="AA15" t="str">
        <f>IF(Table134569[[#This Row],[Entrada]]="","",""",""")</f>
        <v/>
      </c>
      <c r="AC15" t="s">
        <v>1842</v>
      </c>
      <c r="AD15" s="22"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22"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311</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x14ac:dyDescent="0.25">
      <c r="A16">
        <v>10</v>
      </c>
      <c r="B16" t="s">
        <v>297</v>
      </c>
      <c r="C16">
        <v>13</v>
      </c>
      <c r="D16" t="s">
        <v>298</v>
      </c>
      <c r="E16" t="s">
        <v>299</v>
      </c>
      <c r="F16" t="s">
        <v>300</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338</v>
      </c>
      <c r="I16" t="s">
        <v>302</v>
      </c>
      <c r="J16" t="s">
        <v>303</v>
      </c>
      <c r="K16" t="s">
        <v>300</v>
      </c>
      <c r="L16" t="s">
        <v>339</v>
      </c>
      <c r="M16" t="s">
        <v>305</v>
      </c>
      <c r="N16" t="s">
        <v>306</v>
      </c>
      <c r="O16" t="s">
        <v>1841</v>
      </c>
      <c r="P16" t="s">
        <v>1840</v>
      </c>
      <c r="Q16" t="str">
        <f>IF(Table134569[[#This Row],[Pascua]]="","",""",""")</f>
        <v>","</v>
      </c>
      <c r="R16" t="s">
        <v>320</v>
      </c>
      <c r="S16" t="str">
        <f>IF(Table134569[[#This Row],[Pentecostés]]="","",""",""")</f>
        <v>","</v>
      </c>
      <c r="T16" t="s">
        <v>321</v>
      </c>
      <c r="U16" t="str">
        <f>IF(Table134569[[#This Row],[Virgen]]="","",""",""")</f>
        <v>","</v>
      </c>
      <c r="V16" t="s">
        <v>382</v>
      </c>
      <c r="W16" t="str">
        <f>IF(Table134569[[#This Row],[Niños]]="","",""",""")</f>
        <v/>
      </c>
      <c r="Y16" t="str">
        <f>IF(Table134569[[#This Row],[Laudes/Vispera]]="","",""",""")</f>
        <v/>
      </c>
      <c r="AA16" t="str">
        <f>IF(Table134569[[#This Row],[Entrada]]="","",""",""")</f>
        <v/>
      </c>
      <c r="AC16" t="s">
        <v>1842</v>
      </c>
      <c r="AD16" s="22"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22"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311</v>
      </c>
      <c r="AG16" t="str">
        <f>LOWER(LEFT(Table134569[[#This Row],[Titulo]],1))</f>
        <v>a</v>
      </c>
      <c r="AH16" t="str">
        <f>LOWER(LEFT(Table134569[[#This Row],[Categoria]],1))</f>
        <v>p</v>
      </c>
      <c r="AI16" t="str">
        <f>_xlfn.CONCAT(Table134569[[#This Row],[ID]:[c021]])</f>
        <v>{id:13,title: "aldespertarAl despertar", subtitle: "Salmo 17 (16) ", category: ["PreCatecumenado","Cuaresma","Antiguo Testamento","Penitencial"],/cantos/resucito/a/aldespertar.html/cantos/resucito/a/aldespertar.html"},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["PreCatecumenado","Cuaresma","Antiguo Testamento","Penitencial"],</v>
      </c>
    </row>
    <row r="17" spans="1:42" x14ac:dyDescent="0.25">
      <c r="A17">
        <v>11</v>
      </c>
      <c r="B17" t="s">
        <v>297</v>
      </c>
      <c r="C17">
        <v>14</v>
      </c>
      <c r="D17" t="s">
        <v>298</v>
      </c>
      <c r="E17" t="s">
        <v>299</v>
      </c>
      <c r="F17" t="s">
        <v>300</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340</v>
      </c>
      <c r="I17" t="s">
        <v>302</v>
      </c>
      <c r="J17" t="s">
        <v>303</v>
      </c>
      <c r="K17" t="s">
        <v>300</v>
      </c>
      <c r="L17" t="s">
        <v>341</v>
      </c>
      <c r="M17" t="s">
        <v>305</v>
      </c>
      <c r="N17" t="s">
        <v>306</v>
      </c>
      <c r="O17" t="s">
        <v>1841</v>
      </c>
      <c r="P17" t="s">
        <v>1840</v>
      </c>
      <c r="Q17" t="str">
        <f>IF(Table134569[[#This Row],[Pascua]]="","",""",""")</f>
        <v>","</v>
      </c>
      <c r="R17" t="s">
        <v>342</v>
      </c>
      <c r="S17" t="str">
        <f>IF(Table134569[[#This Row],[Pentecostés]]="","",""",""")</f>
        <v>","</v>
      </c>
      <c r="T17" t="s">
        <v>288</v>
      </c>
      <c r="U17" t="str">
        <f>IF(Table134569[[#This Row],[Virgen]]="","",""",""")</f>
        <v/>
      </c>
      <c r="W17" t="str">
        <f>IF(Table134569[[#This Row],[Niños]]="","",""",""")</f>
        <v/>
      </c>
      <c r="Y17" t="str">
        <f>IF(Table134569[[#This Row],[Laudes/Vispera]]="","",""",""")</f>
        <v/>
      </c>
      <c r="AA17" t="str">
        <f>IF(Table134569[[#This Row],[Entrada]]="","",""",""")</f>
        <v/>
      </c>
      <c r="AC17" t="s">
        <v>1842</v>
      </c>
      <c r="AD17" s="22"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22"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311</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x14ac:dyDescent="0.25">
      <c r="A18">
        <v>12</v>
      </c>
      <c r="B18" t="s">
        <v>297</v>
      </c>
      <c r="C18">
        <v>15</v>
      </c>
      <c r="D18" t="s">
        <v>298</v>
      </c>
      <c r="E18" t="s">
        <v>299</v>
      </c>
      <c r="F18" t="s">
        <v>300</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343</v>
      </c>
      <c r="I18" t="s">
        <v>302</v>
      </c>
      <c r="J18" t="s">
        <v>303</v>
      </c>
      <c r="K18" t="s">
        <v>300</v>
      </c>
      <c r="L18" t="s">
        <v>124</v>
      </c>
      <c r="M18" t="s">
        <v>305</v>
      </c>
      <c r="N18" t="s">
        <v>306</v>
      </c>
      <c r="O18" t="s">
        <v>1841</v>
      </c>
      <c r="P18" t="s">
        <v>1840</v>
      </c>
      <c r="Q18" t="str">
        <f>IF(Table134569[[#This Row],[Pascua]]="","",""",""")</f>
        <v>","</v>
      </c>
      <c r="R18" t="s">
        <v>344</v>
      </c>
      <c r="S18" t="str">
        <f>IF(Table134569[[#This Row],[Pentecostés]]="","",""",""")</f>
        <v>","</v>
      </c>
      <c r="T18" t="s">
        <v>342</v>
      </c>
      <c r="U18" t="str">
        <f>IF(Table134569[[#This Row],[Virgen]]="","",""",""")</f>
        <v>","</v>
      </c>
      <c r="V18" t="s">
        <v>345</v>
      </c>
      <c r="W18" t="str">
        <f>IF(Table134569[[#This Row],[Niños]]="","",""",""")</f>
        <v/>
      </c>
      <c r="Y18" t="str">
        <f>IF(Table134569[[#This Row],[Laudes/Vispera]]="","",""",""")</f>
        <v/>
      </c>
      <c r="AA18" t="str">
        <f>IF(Table134569[[#This Row],[Entrada]]="","",""",""")</f>
        <v/>
      </c>
      <c r="AC18" t="s">
        <v>1842</v>
      </c>
      <c r="AD18" s="22"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22"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311</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x14ac:dyDescent="0.25">
      <c r="A19">
        <v>180</v>
      </c>
      <c r="B19" t="s">
        <v>297</v>
      </c>
      <c r="C19">
        <v>16</v>
      </c>
      <c r="D19" t="s">
        <v>298</v>
      </c>
      <c r="E19" t="s">
        <v>299</v>
      </c>
      <c r="F19" t="s">
        <v>300</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346</v>
      </c>
      <c r="I19" t="s">
        <v>302</v>
      </c>
      <c r="J19" t="s">
        <v>303</v>
      </c>
      <c r="K19" t="s">
        <v>300</v>
      </c>
      <c r="L19" t="s">
        <v>347</v>
      </c>
      <c r="M19" t="s">
        <v>305</v>
      </c>
      <c r="N19" t="s">
        <v>306</v>
      </c>
      <c r="O19" t="s">
        <v>1841</v>
      </c>
      <c r="P19" s="7" t="s">
        <v>1101</v>
      </c>
      <c r="Q19" t="str">
        <f>IF(Table134569[[#This Row],[Pascua]]="","",""",""")</f>
        <v>","</v>
      </c>
      <c r="R19" t="s">
        <v>282</v>
      </c>
      <c r="S19" t="str">
        <f>IF(Table134569[[#This Row],[Pentecostés]]="","",""",""")</f>
        <v/>
      </c>
      <c r="U19" t="str">
        <f>IF(Table134569[[#This Row],[Virgen]]="","",""",""")</f>
        <v/>
      </c>
      <c r="W19" t="str">
        <f>IF(Table134569[[#This Row],[Niños]]="","",""",""")</f>
        <v/>
      </c>
      <c r="Y19" t="str">
        <f>IF(Table134569[[#This Row],[Laudes/Vispera]]="","",""",""")</f>
        <v/>
      </c>
      <c r="AA19" t="str">
        <f>IF(Table134569[[#This Row],[Entrada]]="","",""",""")</f>
        <v/>
      </c>
      <c r="AC19" t="s">
        <v>1842</v>
      </c>
      <c r="AD19" s="22"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22"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311</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x14ac:dyDescent="0.25">
      <c r="A20">
        <v>181</v>
      </c>
      <c r="B20" t="s">
        <v>297</v>
      </c>
      <c r="C20">
        <v>17</v>
      </c>
      <c r="D20" t="s">
        <v>298</v>
      </c>
      <c r="E20" t="s">
        <v>299</v>
      </c>
      <c r="F20" t="s">
        <v>300</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2165</v>
      </c>
      <c r="I20" t="s">
        <v>302</v>
      </c>
      <c r="J20" t="s">
        <v>303</v>
      </c>
      <c r="K20" t="s">
        <v>300</v>
      </c>
      <c r="L20" t="s">
        <v>348</v>
      </c>
      <c r="M20" t="s">
        <v>305</v>
      </c>
      <c r="N20" t="s">
        <v>306</v>
      </c>
      <c r="O20" t="s">
        <v>1841</v>
      </c>
      <c r="P20" s="7" t="s">
        <v>1101</v>
      </c>
      <c r="Q20" t="str">
        <f>IF(Table134569[[#This Row],[Pascua]]="","",""",""")</f>
        <v>","</v>
      </c>
      <c r="R20" t="s">
        <v>282</v>
      </c>
      <c r="S20" t="str">
        <f>IF(Table134569[[#This Row],[Pentecostés]]="","",""",""")</f>
        <v>","</v>
      </c>
      <c r="T20" t="s">
        <v>309</v>
      </c>
      <c r="U20" t="str">
        <f>IF(Table134569[[#This Row],[Virgen]]="","",""",""")</f>
        <v>","</v>
      </c>
      <c r="V20" t="s">
        <v>314</v>
      </c>
      <c r="W20" t="str">
        <f>IF(Table134569[[#This Row],[Niños]]="","",""",""")</f>
        <v>","</v>
      </c>
      <c r="X20" t="s">
        <v>321</v>
      </c>
      <c r="Y20" t="str">
        <f>IF(Table134569[[#This Row],[Laudes/Vispera]]="","",""",""")</f>
        <v/>
      </c>
      <c r="AA20" t="str">
        <f>IF(Table134569[[#This Row],[Entrada]]="","",""",""")</f>
        <v/>
      </c>
      <c r="AC20" t="s">
        <v>1842</v>
      </c>
      <c r="AD20" s="22"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22"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311</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x14ac:dyDescent="0.25">
      <c r="A21">
        <v>13</v>
      </c>
      <c r="B21" t="s">
        <v>297</v>
      </c>
      <c r="C21">
        <v>18</v>
      </c>
      <c r="D21" t="s">
        <v>298</v>
      </c>
      <c r="E21" t="s">
        <v>299</v>
      </c>
      <c r="F21" t="s">
        <v>300</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349</v>
      </c>
      <c r="I21" t="s">
        <v>302</v>
      </c>
      <c r="J21" t="s">
        <v>303</v>
      </c>
      <c r="K21" t="s">
        <v>300</v>
      </c>
      <c r="L21" t="s">
        <v>350</v>
      </c>
      <c r="M21" t="s">
        <v>305</v>
      </c>
      <c r="N21" t="s">
        <v>306</v>
      </c>
      <c r="O21" t="s">
        <v>1841</v>
      </c>
      <c r="P21" t="s">
        <v>1840</v>
      </c>
      <c r="Q21" t="str">
        <f>IF(Table134569[[#This Row],[Pascua]]="","",""",""")</f>
        <v>","</v>
      </c>
      <c r="R21" t="s">
        <v>282</v>
      </c>
      <c r="S21" t="str">
        <f>IF(Table134569[[#This Row],[Pentecostés]]="","",""",""")</f>
        <v>","</v>
      </c>
      <c r="T21" t="s">
        <v>288</v>
      </c>
      <c r="U21" t="str">
        <f>IF(Table134569[[#This Row],[Virgen]]="","",""",""")</f>
        <v>","</v>
      </c>
      <c r="V21" t="s">
        <v>351</v>
      </c>
      <c r="W21" t="str">
        <f>IF(Table134569[[#This Row],[Niños]]="","",""",""")</f>
        <v>","</v>
      </c>
      <c r="X21" t="s">
        <v>321</v>
      </c>
      <c r="Y21" t="str">
        <f>IF(Table134569[[#This Row],[Laudes/Vispera]]="","",""",""")</f>
        <v/>
      </c>
      <c r="AA21" t="str">
        <f>IF(Table134569[[#This Row],[Entrada]]="","",""",""")</f>
        <v/>
      </c>
      <c r="AC21" t="s">
        <v>1842</v>
      </c>
      <c r="AD21" s="22"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22"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311</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x14ac:dyDescent="0.25">
      <c r="A22">
        <v>14</v>
      </c>
      <c r="B22" t="s">
        <v>297</v>
      </c>
      <c r="C22">
        <v>19</v>
      </c>
      <c r="D22" t="s">
        <v>298</v>
      </c>
      <c r="E22" t="s">
        <v>299</v>
      </c>
      <c r="F22" t="s">
        <v>300</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352</v>
      </c>
      <c r="I22" t="s">
        <v>302</v>
      </c>
      <c r="J22" t="s">
        <v>303</v>
      </c>
      <c r="K22" t="s">
        <v>300</v>
      </c>
      <c r="L22" t="s">
        <v>353</v>
      </c>
      <c r="M22" t="s">
        <v>305</v>
      </c>
      <c r="N22" t="s">
        <v>306</v>
      </c>
      <c r="O22" t="s">
        <v>1841</v>
      </c>
      <c r="P22" t="s">
        <v>1840</v>
      </c>
      <c r="Q22" t="str">
        <f>IF(Table134569[[#This Row],[Pascua]]="","",""",""")</f>
        <v>","</v>
      </c>
      <c r="R22" t="s">
        <v>309</v>
      </c>
      <c r="S22" t="str">
        <f>IF(Table134569[[#This Row],[Pentecostés]]="","",""",""")</f>
        <v>","</v>
      </c>
      <c r="T22" t="s">
        <v>313</v>
      </c>
      <c r="U22" t="str">
        <f>IF(Table134569[[#This Row],[Virgen]]="","",""",""")</f>
        <v>","</v>
      </c>
      <c r="V22" t="s">
        <v>315</v>
      </c>
      <c r="W22" t="str">
        <f>IF(Table134569[[#This Row],[Niños]]="","",""",""")</f>
        <v/>
      </c>
      <c r="Y22" t="str">
        <f>IF(Table134569[[#This Row],[Laudes/Vispera]]="","",""",""")</f>
        <v/>
      </c>
      <c r="AA22" t="str">
        <f>IF(Table134569[[#This Row],[Entrada]]="","",""",""")</f>
        <v/>
      </c>
      <c r="AC22" t="s">
        <v>1842</v>
      </c>
      <c r="AD22" s="22"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22"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311</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x14ac:dyDescent="0.25">
      <c r="A23">
        <v>15</v>
      </c>
      <c r="B23" t="s">
        <v>297</v>
      </c>
      <c r="C23">
        <v>20</v>
      </c>
      <c r="D23" t="s">
        <v>298</v>
      </c>
      <c r="E23" t="s">
        <v>299</v>
      </c>
      <c r="F23" t="s">
        <v>300</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354</v>
      </c>
      <c r="I23" t="s">
        <v>302</v>
      </c>
      <c r="J23" t="s">
        <v>303</v>
      </c>
      <c r="K23" t="s">
        <v>300</v>
      </c>
      <c r="L23" t="s">
        <v>128</v>
      </c>
      <c r="M23" t="s">
        <v>305</v>
      </c>
      <c r="N23" t="s">
        <v>306</v>
      </c>
      <c r="O23" t="s">
        <v>1841</v>
      </c>
      <c r="P23" t="s">
        <v>1840</v>
      </c>
      <c r="Q23" t="str">
        <f>IF(Table134569[[#This Row],[Pascua]]="","",""",""")</f>
        <v>","</v>
      </c>
      <c r="R23" t="s">
        <v>292</v>
      </c>
      <c r="S23" t="str">
        <f>IF(Table134569[[#This Row],[Pentecostés]]="","",""",""")</f>
        <v>","</v>
      </c>
      <c r="T23" t="s">
        <v>321</v>
      </c>
      <c r="U23" t="str">
        <f>IF(Table134569[[#This Row],[Virgen]]="","",""",""")</f>
        <v/>
      </c>
      <c r="W23" t="str">
        <f>IF(Table134569[[#This Row],[Niños]]="","",""",""")</f>
        <v/>
      </c>
      <c r="Y23" t="str">
        <f>IF(Table134569[[#This Row],[Laudes/Vispera]]="","",""",""")</f>
        <v/>
      </c>
      <c r="AA23" t="str">
        <f>IF(Table134569[[#This Row],[Entrada]]="","",""",""")</f>
        <v/>
      </c>
      <c r="AC23" t="s">
        <v>1842</v>
      </c>
      <c r="AD23" s="22"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22"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311</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x14ac:dyDescent="0.25">
      <c r="A24">
        <v>16</v>
      </c>
      <c r="B24" t="s">
        <v>297</v>
      </c>
      <c r="C24">
        <v>21</v>
      </c>
      <c r="D24" t="s">
        <v>298</v>
      </c>
      <c r="E24" t="s">
        <v>299</v>
      </c>
      <c r="F24" t="s">
        <v>300</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355</v>
      </c>
      <c r="I24" t="s">
        <v>302</v>
      </c>
      <c r="J24" t="s">
        <v>303</v>
      </c>
      <c r="K24" t="s">
        <v>300</v>
      </c>
      <c r="L24" t="s">
        <v>356</v>
      </c>
      <c r="M24" t="s">
        <v>305</v>
      </c>
      <c r="N24" t="s">
        <v>306</v>
      </c>
      <c r="O24" t="s">
        <v>1841</v>
      </c>
      <c r="P24" t="s">
        <v>1840</v>
      </c>
      <c r="Q24" t="str">
        <f>IF(Table134569[[#This Row],[Pascua]]="","",""",""")</f>
        <v>","</v>
      </c>
      <c r="R24" t="s">
        <v>292</v>
      </c>
      <c r="S24" t="str">
        <f>IF(Table134569[[#This Row],[Pentecostés]]="","",""",""")</f>
        <v>","</v>
      </c>
      <c r="T24" t="s">
        <v>315</v>
      </c>
      <c r="U24" t="str">
        <f>IF(Table134569[[#This Row],[Virgen]]="","",""",""")</f>
        <v/>
      </c>
      <c r="W24" t="str">
        <f>IF(Table134569[[#This Row],[Niños]]="","",""",""")</f>
        <v/>
      </c>
      <c r="Y24" t="str">
        <f>IF(Table134569[[#This Row],[Laudes/Vispera]]="","",""",""")</f>
        <v/>
      </c>
      <c r="AA24" t="str">
        <f>IF(Table134569[[#This Row],[Entrada]]="","",""",""")</f>
        <v/>
      </c>
      <c r="AC24" t="s">
        <v>1842</v>
      </c>
      <c r="AD24" s="22"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22"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311</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x14ac:dyDescent="0.25">
      <c r="A25">
        <v>17</v>
      </c>
      <c r="B25" t="s">
        <v>297</v>
      </c>
      <c r="C25">
        <v>22</v>
      </c>
      <c r="D25" t="s">
        <v>298</v>
      </c>
      <c r="E25" t="s">
        <v>299</v>
      </c>
      <c r="F25" t="s">
        <v>300</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357</v>
      </c>
      <c r="I25" t="s">
        <v>302</v>
      </c>
      <c r="J25" t="s">
        <v>303</v>
      </c>
      <c r="K25" t="s">
        <v>300</v>
      </c>
      <c r="L25" t="s">
        <v>358</v>
      </c>
      <c r="M25" t="s">
        <v>305</v>
      </c>
      <c r="N25" t="s">
        <v>306</v>
      </c>
      <c r="O25" t="s">
        <v>1841</v>
      </c>
      <c r="P25" t="s">
        <v>1840</v>
      </c>
      <c r="Q25" t="str">
        <f>IF(Table134569[[#This Row],[Pascua]]="","",""",""")</f>
        <v>","</v>
      </c>
      <c r="R25" t="s">
        <v>320</v>
      </c>
      <c r="S25" t="str">
        <f>IF(Table134569[[#This Row],[Pentecostés]]="","",""",""")</f>
        <v>","</v>
      </c>
      <c r="T25" t="s">
        <v>309</v>
      </c>
      <c r="U25" t="str">
        <f>IF(Table134569[[#This Row],[Virgen]]="","",""",""")</f>
        <v>","</v>
      </c>
      <c r="V25" t="s">
        <v>321</v>
      </c>
      <c r="W25" t="str">
        <f>IF(Table134569[[#This Row],[Niños]]="","",""",""")</f>
        <v/>
      </c>
      <c r="Y25" t="str">
        <f>IF(Table134569[[#This Row],[Laudes/Vispera]]="","",""",""")</f>
        <v/>
      </c>
      <c r="AA25" t="str">
        <f>IF(Table134569[[#This Row],[Entrada]]="","",""",""")</f>
        <v/>
      </c>
      <c r="AC25" t="s">
        <v>1842</v>
      </c>
      <c r="AD25" s="22"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22"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311</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x14ac:dyDescent="0.25">
      <c r="A26">
        <v>18</v>
      </c>
      <c r="B26" t="s">
        <v>297</v>
      </c>
      <c r="C26">
        <v>23</v>
      </c>
      <c r="D26" t="s">
        <v>298</v>
      </c>
      <c r="E26" t="s">
        <v>299</v>
      </c>
      <c r="F26" t="s">
        <v>300</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359</v>
      </c>
      <c r="I26" t="s">
        <v>302</v>
      </c>
      <c r="J26" t="s">
        <v>303</v>
      </c>
      <c r="K26" t="s">
        <v>300</v>
      </c>
      <c r="L26" t="s">
        <v>360</v>
      </c>
      <c r="M26" t="s">
        <v>305</v>
      </c>
      <c r="N26" t="s">
        <v>306</v>
      </c>
      <c r="O26" t="s">
        <v>1841</v>
      </c>
      <c r="P26" t="s">
        <v>1840</v>
      </c>
      <c r="Q26" t="str">
        <f>IF(Table134569[[#This Row],[Pascua]]="","",""",""")</f>
        <v>","</v>
      </c>
      <c r="R26" t="s">
        <v>320</v>
      </c>
      <c r="S26" t="str">
        <f>IF(Table134569[[#This Row],[Pentecostés]]="","",""",""")</f>
        <v/>
      </c>
      <c r="U26" t="str">
        <f>IF(Table134569[[#This Row],[Virgen]]="","",""",""")</f>
        <v/>
      </c>
      <c r="W26" t="str">
        <f>IF(Table134569[[#This Row],[Niños]]="","",""",""")</f>
        <v/>
      </c>
      <c r="Y26" t="str">
        <f>IF(Table134569[[#This Row],[Laudes/Vispera]]="","",""",""")</f>
        <v/>
      </c>
      <c r="AA26" t="str">
        <f>IF(Table134569[[#This Row],[Entrada]]="","",""",""")</f>
        <v/>
      </c>
      <c r="AC26" t="s">
        <v>1842</v>
      </c>
      <c r="AD26" s="22"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22"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311</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x14ac:dyDescent="0.25">
      <c r="A27">
        <v>182</v>
      </c>
      <c r="B27" t="s">
        <v>297</v>
      </c>
      <c r="C27">
        <v>24</v>
      </c>
      <c r="D27" t="s">
        <v>298</v>
      </c>
      <c r="E27" t="s">
        <v>299</v>
      </c>
      <c r="F27" t="s">
        <v>300</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361</v>
      </c>
      <c r="I27" t="s">
        <v>302</v>
      </c>
      <c r="J27" t="s">
        <v>303</v>
      </c>
      <c r="K27" t="s">
        <v>300</v>
      </c>
      <c r="L27" t="s">
        <v>362</v>
      </c>
      <c r="M27" t="s">
        <v>305</v>
      </c>
      <c r="N27" t="s">
        <v>306</v>
      </c>
      <c r="O27" t="s">
        <v>1841</v>
      </c>
      <c r="P27" s="7" t="s">
        <v>1101</v>
      </c>
      <c r="Q27" t="str">
        <f>IF(Table134569[[#This Row],[Pascua]]="","",""",""")</f>
        <v>","</v>
      </c>
      <c r="R27" t="s">
        <v>282</v>
      </c>
      <c r="S27" t="str">
        <f>IF(Table134569[[#This Row],[Pentecostés]]="","",""",""")</f>
        <v>","</v>
      </c>
      <c r="T27" t="s">
        <v>288</v>
      </c>
      <c r="U27" t="str">
        <f>IF(Table134569[[#This Row],[Virgen]]="","",""",""")</f>
        <v>","</v>
      </c>
      <c r="V27" t="s">
        <v>2209</v>
      </c>
      <c r="W27" t="str">
        <f>IF(Table134569[[#This Row],[Niños]]="","",""",""")</f>
        <v>","</v>
      </c>
      <c r="X27" t="s">
        <v>321</v>
      </c>
      <c r="Y27" t="str">
        <f>IF(Table134569[[#This Row],[Laudes/Vispera]]="","",""",""")</f>
        <v/>
      </c>
      <c r="AA27" t="str">
        <f>IF(Table134569[[#This Row],[Entrada]]="","",""",""")</f>
        <v/>
      </c>
      <c r="AC27" t="s">
        <v>1842</v>
      </c>
      <c r="AD27" s="22"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22"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311</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x14ac:dyDescent="0.25">
      <c r="A28">
        <v>19</v>
      </c>
      <c r="B28" t="s">
        <v>297</v>
      </c>
      <c r="C28">
        <v>25</v>
      </c>
      <c r="D28" t="s">
        <v>298</v>
      </c>
      <c r="E28" t="s">
        <v>299</v>
      </c>
      <c r="F28" t="s">
        <v>300</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363</v>
      </c>
      <c r="I28" t="s">
        <v>302</v>
      </c>
      <c r="J28" t="s">
        <v>303</v>
      </c>
      <c r="K28" t="s">
        <v>300</v>
      </c>
      <c r="L28" t="s">
        <v>364</v>
      </c>
      <c r="M28" t="s">
        <v>305</v>
      </c>
      <c r="N28" t="s">
        <v>306</v>
      </c>
      <c r="O28" t="s">
        <v>1841</v>
      </c>
      <c r="P28" t="s">
        <v>1840</v>
      </c>
      <c r="Q28" t="str">
        <f>IF(Table134569[[#This Row],[Pascua]]="","",""",""")</f>
        <v>","</v>
      </c>
      <c r="R28" t="s">
        <v>320</v>
      </c>
      <c r="S28" t="str">
        <f>IF(Table134569[[#This Row],[Pentecostés]]="","",""",""")</f>
        <v/>
      </c>
      <c r="U28" t="str">
        <f>IF(Table134569[[#This Row],[Virgen]]="","",""",""")</f>
        <v/>
      </c>
      <c r="W28" t="str">
        <f>IF(Table134569[[#This Row],[Niños]]="","",""",""")</f>
        <v/>
      </c>
      <c r="Y28" t="str">
        <f>IF(Table134569[[#This Row],[Laudes/Vispera]]="","",""",""")</f>
        <v/>
      </c>
      <c r="AA28" t="str">
        <f>IF(Table134569[[#This Row],[Entrada]]="","",""",""")</f>
        <v/>
      </c>
      <c r="AC28" t="s">
        <v>1842</v>
      </c>
      <c r="AD28" s="22"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22"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311</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x14ac:dyDescent="0.25">
      <c r="A29">
        <v>20</v>
      </c>
      <c r="B29" t="s">
        <v>297</v>
      </c>
      <c r="C29">
        <v>26</v>
      </c>
      <c r="D29" t="s">
        <v>298</v>
      </c>
      <c r="E29" t="s">
        <v>299</v>
      </c>
      <c r="F29" t="s">
        <v>300</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365</v>
      </c>
      <c r="I29" t="s">
        <v>302</v>
      </c>
      <c r="J29" t="s">
        <v>303</v>
      </c>
      <c r="K29" t="s">
        <v>300</v>
      </c>
      <c r="L29" t="s">
        <v>366</v>
      </c>
      <c r="M29" t="s">
        <v>305</v>
      </c>
      <c r="N29" t="s">
        <v>306</v>
      </c>
      <c r="O29" t="s">
        <v>1841</v>
      </c>
      <c r="P29" t="s">
        <v>1840</v>
      </c>
      <c r="Q29" t="str">
        <f>IF(Table134569[[#This Row],[Pascua]]="","",""",""")</f>
        <v>","</v>
      </c>
      <c r="R29" t="s">
        <v>286</v>
      </c>
      <c r="S29" t="str">
        <f>IF(Table134569[[#This Row],[Pentecostés]]="","",""",""")</f>
        <v>","</v>
      </c>
      <c r="T29" t="s">
        <v>315</v>
      </c>
      <c r="U29" t="str">
        <f>IF(Table134569[[#This Row],[Virgen]]="","",""",""")</f>
        <v/>
      </c>
      <c r="W29" t="str">
        <f>IF(Table134569[[#This Row],[Niños]]="","",""",""")</f>
        <v/>
      </c>
      <c r="Y29" t="str">
        <f>IF(Table134569[[#This Row],[Laudes/Vispera]]="","",""",""")</f>
        <v/>
      </c>
      <c r="AA29" t="str">
        <f>IF(Table134569[[#This Row],[Entrada]]="","",""",""")</f>
        <v/>
      </c>
      <c r="AC29" t="s">
        <v>1842</v>
      </c>
      <c r="AD29" s="22"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22"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311</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x14ac:dyDescent="0.25">
      <c r="A30">
        <v>21</v>
      </c>
      <c r="B30" t="s">
        <v>297</v>
      </c>
      <c r="C30">
        <v>27</v>
      </c>
      <c r="D30" t="s">
        <v>298</v>
      </c>
      <c r="E30" t="s">
        <v>299</v>
      </c>
      <c r="F30" t="s">
        <v>300</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367</v>
      </c>
      <c r="I30" t="s">
        <v>302</v>
      </c>
      <c r="J30" t="s">
        <v>303</v>
      </c>
      <c r="K30" t="s">
        <v>300</v>
      </c>
      <c r="L30" t="s">
        <v>368</v>
      </c>
      <c r="M30" t="s">
        <v>305</v>
      </c>
      <c r="N30" t="s">
        <v>306</v>
      </c>
      <c r="O30" t="s">
        <v>1841</v>
      </c>
      <c r="P30" t="s">
        <v>1840</v>
      </c>
      <c r="Q30" t="str">
        <f>IF(Table134569[[#This Row],[Pascua]]="","",""",""")</f>
        <v>","</v>
      </c>
      <c r="R30" t="s">
        <v>286</v>
      </c>
      <c r="S30" t="str">
        <f>IF(Table134569[[#This Row],[Pentecostés]]="","",""",""")</f>
        <v>","</v>
      </c>
      <c r="T30" t="s">
        <v>314</v>
      </c>
      <c r="U30" t="str">
        <f>IF(Table134569[[#This Row],[Virgen]]="","",""",""")</f>
        <v>","</v>
      </c>
      <c r="V30" t="s">
        <v>315</v>
      </c>
      <c r="W30" t="str">
        <f>IF(Table134569[[#This Row],[Niños]]="","",""",""")</f>
        <v/>
      </c>
      <c r="Y30" t="str">
        <f>IF(Table134569[[#This Row],[Laudes/Vispera]]="","",""",""")</f>
        <v/>
      </c>
      <c r="AA30" t="str">
        <f>IF(Table134569[[#This Row],[Entrada]]="","",""",""")</f>
        <v/>
      </c>
      <c r="AC30" t="s">
        <v>1842</v>
      </c>
      <c r="AD30" s="22"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22"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311</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x14ac:dyDescent="0.25">
      <c r="A31">
        <v>22</v>
      </c>
      <c r="B31" t="s">
        <v>297</v>
      </c>
      <c r="C31">
        <v>28</v>
      </c>
      <c r="D31" t="s">
        <v>298</v>
      </c>
      <c r="E31" t="s">
        <v>299</v>
      </c>
      <c r="F31" t="s">
        <v>300</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369</v>
      </c>
      <c r="I31" t="s">
        <v>302</v>
      </c>
      <c r="J31" t="s">
        <v>303</v>
      </c>
      <c r="K31" t="s">
        <v>300</v>
      </c>
      <c r="L31" t="s">
        <v>370</v>
      </c>
      <c r="M31" t="s">
        <v>305</v>
      </c>
      <c r="N31" t="s">
        <v>306</v>
      </c>
      <c r="O31" t="s">
        <v>1841</v>
      </c>
      <c r="P31" t="s">
        <v>1840</v>
      </c>
      <c r="Q31" t="str">
        <f>IF(Table134569[[#This Row],[Pascua]]="","",""",""")</f>
        <v>","</v>
      </c>
      <c r="R31" t="s">
        <v>320</v>
      </c>
      <c r="S31" t="str">
        <f>IF(Table134569[[#This Row],[Pentecostés]]="","",""",""")</f>
        <v>","</v>
      </c>
      <c r="T31" t="s">
        <v>309</v>
      </c>
      <c r="U31" t="str">
        <f>IF(Table134569[[#This Row],[Virgen]]="","",""",""")</f>
        <v>","</v>
      </c>
      <c r="V31" t="s">
        <v>321</v>
      </c>
      <c r="W31" t="str">
        <f>IF(Table134569[[#This Row],[Niños]]="","",""",""")</f>
        <v/>
      </c>
      <c r="Y31" t="str">
        <f>IF(Table134569[[#This Row],[Laudes/Vispera]]="","",""",""")</f>
        <v/>
      </c>
      <c r="AA31" t="str">
        <f>IF(Table134569[[#This Row],[Entrada]]="","",""",""")</f>
        <v/>
      </c>
      <c r="AC31" t="s">
        <v>1842</v>
      </c>
      <c r="AD31" s="22"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22"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311</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x14ac:dyDescent="0.25">
      <c r="A32">
        <v>23</v>
      </c>
      <c r="B32" t="s">
        <v>297</v>
      </c>
      <c r="C32">
        <v>29</v>
      </c>
      <c r="D32" t="s">
        <v>298</v>
      </c>
      <c r="E32" t="s">
        <v>299</v>
      </c>
      <c r="F32" t="s">
        <v>300</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371</v>
      </c>
      <c r="I32" t="s">
        <v>302</v>
      </c>
      <c r="J32" t="s">
        <v>303</v>
      </c>
      <c r="K32" t="s">
        <v>300</v>
      </c>
      <c r="L32" t="s">
        <v>372</v>
      </c>
      <c r="M32" t="s">
        <v>305</v>
      </c>
      <c r="N32" t="s">
        <v>306</v>
      </c>
      <c r="O32" t="s">
        <v>1841</v>
      </c>
      <c r="P32" t="s">
        <v>1840</v>
      </c>
      <c r="Q32" t="str">
        <f>IF(Table134569[[#This Row],[Pascua]]="","",""",""")</f>
        <v>","</v>
      </c>
      <c r="R32" t="s">
        <v>351</v>
      </c>
      <c r="S32" t="str">
        <f>IF(Table134569[[#This Row],[Pentecostés]]="","",""",""")</f>
        <v>","</v>
      </c>
      <c r="T32" t="s">
        <v>313</v>
      </c>
      <c r="U32" t="str">
        <f>IF(Table134569[[#This Row],[Virgen]]="","",""",""")</f>
        <v>","</v>
      </c>
      <c r="V32" t="s">
        <v>314</v>
      </c>
      <c r="W32" t="str">
        <f>IF(Table134569[[#This Row],[Niños]]="","",""",""")</f>
        <v>","</v>
      </c>
      <c r="X32" t="s">
        <v>321</v>
      </c>
      <c r="Y32" t="str">
        <f>IF(Table134569[[#This Row],[Laudes/Vispera]]="","",""",""")</f>
        <v/>
      </c>
      <c r="AA32" t="str">
        <f>IF(Table134569[[#This Row],[Entrada]]="","",""",""")</f>
        <v/>
      </c>
      <c r="AC32" t="s">
        <v>1842</v>
      </c>
      <c r="AD32" s="22"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22"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311</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x14ac:dyDescent="0.25">
      <c r="A33">
        <v>24</v>
      </c>
      <c r="B33" t="s">
        <v>297</v>
      </c>
      <c r="C33">
        <v>30</v>
      </c>
      <c r="D33" t="s">
        <v>298</v>
      </c>
      <c r="E33" t="s">
        <v>299</v>
      </c>
      <c r="F33" t="s">
        <v>300</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373</v>
      </c>
      <c r="I33" t="s">
        <v>302</v>
      </c>
      <c r="J33" t="s">
        <v>303</v>
      </c>
      <c r="K33" t="s">
        <v>300</v>
      </c>
      <c r="L33" t="s">
        <v>374</v>
      </c>
      <c r="M33" t="s">
        <v>305</v>
      </c>
      <c r="N33" t="s">
        <v>306</v>
      </c>
      <c r="O33" t="s">
        <v>1841</v>
      </c>
      <c r="P33" t="s">
        <v>1840</v>
      </c>
      <c r="Q33" t="str">
        <f>IF(Table134569[[#This Row],[Pascua]]="","",""",""")</f>
        <v>","</v>
      </c>
      <c r="R33" t="s">
        <v>320</v>
      </c>
      <c r="S33" t="str">
        <f>IF(Table134569[[#This Row],[Pentecostés]]="","",""",""")</f>
        <v>","</v>
      </c>
      <c r="T33" t="s">
        <v>309</v>
      </c>
      <c r="U33" t="str">
        <f>IF(Table134569[[#This Row],[Virgen]]="","",""",""")</f>
        <v>","</v>
      </c>
      <c r="V33" t="s">
        <v>321</v>
      </c>
      <c r="W33" t="str">
        <f>IF(Table134569[[#This Row],[Niños]]="","",""",""")</f>
        <v/>
      </c>
      <c r="Y33" t="str">
        <f>IF(Table134569[[#This Row],[Laudes/Vispera]]="","",""",""")</f>
        <v/>
      </c>
      <c r="AA33" t="str">
        <f>IF(Table134569[[#This Row],[Entrada]]="","",""",""")</f>
        <v/>
      </c>
      <c r="AC33" t="s">
        <v>1842</v>
      </c>
      <c r="AD33" s="22"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22"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311</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x14ac:dyDescent="0.25">
      <c r="A34">
        <v>25</v>
      </c>
      <c r="B34" t="s">
        <v>297</v>
      </c>
      <c r="C34">
        <v>31</v>
      </c>
      <c r="D34" t="s">
        <v>298</v>
      </c>
      <c r="E34" t="s">
        <v>299</v>
      </c>
      <c r="F34" t="s">
        <v>300</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375</v>
      </c>
      <c r="I34" t="s">
        <v>302</v>
      </c>
      <c r="J34" t="s">
        <v>303</v>
      </c>
      <c r="K34" t="s">
        <v>300</v>
      </c>
      <c r="L34" t="s">
        <v>376</v>
      </c>
      <c r="M34" t="s">
        <v>305</v>
      </c>
      <c r="N34" t="s">
        <v>306</v>
      </c>
      <c r="O34" t="s">
        <v>1841</v>
      </c>
      <c r="P34" t="s">
        <v>1840</v>
      </c>
      <c r="Q34" t="str">
        <f>IF(Table134569[[#This Row],[Pascua]]="","",""",""")</f>
        <v>","</v>
      </c>
      <c r="R34" t="s">
        <v>320</v>
      </c>
      <c r="S34" t="str">
        <f>IF(Table134569[[#This Row],[Pentecostés]]="","",""",""")</f>
        <v>","</v>
      </c>
      <c r="T34" t="s">
        <v>309</v>
      </c>
      <c r="U34" t="str">
        <f>IF(Table134569[[#This Row],[Virgen]]="","",""",""")</f>
        <v>","</v>
      </c>
      <c r="V34" t="s">
        <v>321</v>
      </c>
      <c r="W34" t="str">
        <f>IF(Table134569[[#This Row],[Niños]]="","",""",""")</f>
        <v/>
      </c>
      <c r="Y34" t="str">
        <f>IF(Table134569[[#This Row],[Laudes/Vispera]]="","",""",""")</f>
        <v/>
      </c>
      <c r="AA34" t="str">
        <f>IF(Table134569[[#This Row],[Entrada]]="","",""",""")</f>
        <v/>
      </c>
      <c r="AC34" t="s">
        <v>1842</v>
      </c>
      <c r="AD34" s="22"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22"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311</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x14ac:dyDescent="0.25">
      <c r="A35">
        <v>26</v>
      </c>
      <c r="B35" t="s">
        <v>297</v>
      </c>
      <c r="C35">
        <v>32</v>
      </c>
      <c r="D35" t="s">
        <v>298</v>
      </c>
      <c r="E35" t="s">
        <v>299</v>
      </c>
      <c r="F35" t="s">
        <v>300</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377</v>
      </c>
      <c r="I35" t="s">
        <v>302</v>
      </c>
      <c r="J35" t="s">
        <v>303</v>
      </c>
      <c r="K35" t="s">
        <v>300</v>
      </c>
      <c r="L35" t="s">
        <v>378</v>
      </c>
      <c r="M35" t="s">
        <v>305</v>
      </c>
      <c r="N35" t="s">
        <v>306</v>
      </c>
      <c r="O35" t="s">
        <v>1841</v>
      </c>
      <c r="P35" t="s">
        <v>1840</v>
      </c>
      <c r="Q35" t="str">
        <f>IF(Table134569[[#This Row],[Pascua]]="","",""",""")</f>
        <v>","</v>
      </c>
      <c r="R35" t="s">
        <v>282</v>
      </c>
      <c r="S35" t="str">
        <f>IF(Table134569[[#This Row],[Pentecostés]]="","",""",""")</f>
        <v/>
      </c>
      <c r="U35" t="str">
        <f>IF(Table134569[[#This Row],[Virgen]]="","",""",""")</f>
        <v/>
      </c>
      <c r="W35" t="str">
        <f>IF(Table134569[[#This Row],[Niños]]="","",""",""")</f>
        <v/>
      </c>
      <c r="Y35" t="str">
        <f>IF(Table134569[[#This Row],[Laudes/Vispera]]="","",""",""")</f>
        <v/>
      </c>
      <c r="AA35" t="str">
        <f>IF(Table134569[[#This Row],[Entrada]]="","",""",""")</f>
        <v/>
      </c>
      <c r="AC35" t="s">
        <v>1842</v>
      </c>
      <c r="AD35" s="22"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22"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311</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x14ac:dyDescent="0.25">
      <c r="A36">
        <v>183</v>
      </c>
      <c r="B36" t="s">
        <v>297</v>
      </c>
      <c r="C36">
        <v>33</v>
      </c>
      <c r="D36" t="s">
        <v>298</v>
      </c>
      <c r="E36" t="s">
        <v>299</v>
      </c>
      <c r="F36" t="s">
        <v>300</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379</v>
      </c>
      <c r="I36" t="s">
        <v>302</v>
      </c>
      <c r="J36" t="s">
        <v>303</v>
      </c>
      <c r="K36" t="s">
        <v>300</v>
      </c>
      <c r="L36" t="s">
        <v>2180</v>
      </c>
      <c r="M36" t="s">
        <v>305</v>
      </c>
      <c r="N36" t="s">
        <v>306</v>
      </c>
      <c r="O36" t="s">
        <v>1841</v>
      </c>
      <c r="P36" s="7" t="s">
        <v>1101</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1842</v>
      </c>
      <c r="AD36" s="22"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22"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311</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x14ac:dyDescent="0.25">
      <c r="A37">
        <v>27</v>
      </c>
      <c r="B37" t="s">
        <v>297</v>
      </c>
      <c r="C37">
        <v>34</v>
      </c>
      <c r="D37" t="s">
        <v>298</v>
      </c>
      <c r="E37" t="s">
        <v>299</v>
      </c>
      <c r="F37" t="s">
        <v>300</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380</v>
      </c>
      <c r="I37" t="s">
        <v>302</v>
      </c>
      <c r="J37" t="s">
        <v>303</v>
      </c>
      <c r="K37" t="s">
        <v>300</v>
      </c>
      <c r="L37" t="s">
        <v>381</v>
      </c>
      <c r="M37" t="s">
        <v>305</v>
      </c>
      <c r="N37" t="s">
        <v>306</v>
      </c>
      <c r="O37" t="s">
        <v>1841</v>
      </c>
      <c r="P37" t="s">
        <v>1840</v>
      </c>
      <c r="Q37" t="str">
        <f>IF(Table134569[[#This Row],[Pascua]]="","",""",""")</f>
        <v>","</v>
      </c>
      <c r="R37" t="s">
        <v>382</v>
      </c>
      <c r="S37" t="str">
        <f>IF(Table134569[[#This Row],[Pentecostés]]="","",""",""")</f>
        <v/>
      </c>
      <c r="U37" t="str">
        <f>IF(Table134569[[#This Row],[Virgen]]="","",""",""")</f>
        <v/>
      </c>
      <c r="W37" t="str">
        <f>IF(Table134569[[#This Row],[Niños]]="","",""",""")</f>
        <v/>
      </c>
      <c r="Y37" t="str">
        <f>IF(Table134569[[#This Row],[Laudes/Vispera]]="","",""",""")</f>
        <v/>
      </c>
      <c r="AA37" t="str">
        <f>IF(Table134569[[#This Row],[Entrada]]="","",""",""")</f>
        <v/>
      </c>
      <c r="AC37" t="s">
        <v>1842</v>
      </c>
      <c r="AD37" s="22"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22"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311</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x14ac:dyDescent="0.25">
      <c r="A38">
        <v>28</v>
      </c>
      <c r="B38" t="s">
        <v>297</v>
      </c>
      <c r="C38">
        <v>35</v>
      </c>
      <c r="D38" t="s">
        <v>298</v>
      </c>
      <c r="E38" t="s">
        <v>299</v>
      </c>
      <c r="F38" t="s">
        <v>300</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383</v>
      </c>
      <c r="I38" t="s">
        <v>302</v>
      </c>
      <c r="J38" t="s">
        <v>303</v>
      </c>
      <c r="K38" t="s">
        <v>300</v>
      </c>
      <c r="L38" t="s">
        <v>384</v>
      </c>
      <c r="M38" t="s">
        <v>305</v>
      </c>
      <c r="N38" t="s">
        <v>306</v>
      </c>
      <c r="O38" t="s">
        <v>1841</v>
      </c>
      <c r="P38" t="s">
        <v>1840</v>
      </c>
      <c r="Q38" t="str">
        <f>IF(Table134569[[#This Row],[Pascua]]="","",""",""")</f>
        <v>","</v>
      </c>
      <c r="R38" t="s">
        <v>286</v>
      </c>
      <c r="S38" t="str">
        <f>IF(Table134569[[#This Row],[Pentecostés]]="","",""",""")</f>
        <v>","</v>
      </c>
      <c r="T38" t="s">
        <v>292</v>
      </c>
      <c r="U38" t="str">
        <f>IF(Table134569[[#This Row],[Virgen]]="","",""",""")</f>
        <v>","</v>
      </c>
      <c r="V38" t="s">
        <v>314</v>
      </c>
      <c r="W38" t="str">
        <f>IF(Table134569[[#This Row],[Niños]]="","",""",""")</f>
        <v>","</v>
      </c>
      <c r="X38" t="s">
        <v>315</v>
      </c>
      <c r="Y38" t="str">
        <f>IF(Table134569[[#This Row],[Laudes/Vispera]]="","",""",""")</f>
        <v/>
      </c>
      <c r="AA38" t="str">
        <f>IF(Table134569[[#This Row],[Entrada]]="","",""",""")</f>
        <v/>
      </c>
      <c r="AC38" t="s">
        <v>1842</v>
      </c>
      <c r="AD38" s="22"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22"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311</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x14ac:dyDescent="0.25">
      <c r="A39">
        <v>29</v>
      </c>
      <c r="B39" t="s">
        <v>297</v>
      </c>
      <c r="C39">
        <v>36</v>
      </c>
      <c r="D39" t="s">
        <v>298</v>
      </c>
      <c r="E39" t="s">
        <v>299</v>
      </c>
      <c r="F39" t="s">
        <v>300</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385</v>
      </c>
      <c r="I39" t="s">
        <v>302</v>
      </c>
      <c r="J39" t="s">
        <v>303</v>
      </c>
      <c r="K39" t="s">
        <v>300</v>
      </c>
      <c r="L39" t="s">
        <v>386</v>
      </c>
      <c r="M39" t="s">
        <v>305</v>
      </c>
      <c r="N39" t="s">
        <v>306</v>
      </c>
      <c r="O39" t="s">
        <v>1841</v>
      </c>
      <c r="P39" t="s">
        <v>1840</v>
      </c>
      <c r="Q39" t="str">
        <f>IF(Table134569[[#This Row],[Pascua]]="","",""",""")</f>
        <v>","</v>
      </c>
      <c r="R39" t="s">
        <v>309</v>
      </c>
      <c r="S39" t="str">
        <f>IF(Table134569[[#This Row],[Pentecostés]]="","",""",""")</f>
        <v>","</v>
      </c>
      <c r="T39" t="s">
        <v>321</v>
      </c>
      <c r="U39" t="str">
        <f>IF(Table134569[[#This Row],[Virgen]]="","",""",""")</f>
        <v/>
      </c>
      <c r="W39" t="str">
        <f>IF(Table134569[[#This Row],[Niños]]="","",""",""")</f>
        <v/>
      </c>
      <c r="Y39" t="str">
        <f>IF(Table134569[[#This Row],[Laudes/Vispera]]="","",""",""")</f>
        <v/>
      </c>
      <c r="AA39" t="str">
        <f>IF(Table134569[[#This Row],[Entrada]]="","",""",""")</f>
        <v/>
      </c>
      <c r="AC39" t="s">
        <v>1842</v>
      </c>
      <c r="AD39" s="22"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22"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311</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x14ac:dyDescent="0.25">
      <c r="A40">
        <v>30</v>
      </c>
      <c r="B40" t="s">
        <v>297</v>
      </c>
      <c r="C40">
        <v>37</v>
      </c>
      <c r="D40" t="s">
        <v>298</v>
      </c>
      <c r="E40" t="s">
        <v>299</v>
      </c>
      <c r="F40" t="s">
        <v>300</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387</v>
      </c>
      <c r="I40" t="s">
        <v>302</v>
      </c>
      <c r="J40" t="s">
        <v>303</v>
      </c>
      <c r="K40" t="s">
        <v>300</v>
      </c>
      <c r="L40" t="s">
        <v>388</v>
      </c>
      <c r="M40" t="s">
        <v>305</v>
      </c>
      <c r="N40" t="s">
        <v>306</v>
      </c>
      <c r="O40" t="s">
        <v>1841</v>
      </c>
      <c r="P40" t="s">
        <v>1840</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1842</v>
      </c>
      <c r="AD40" s="22"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22"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311</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x14ac:dyDescent="0.25">
      <c r="A41">
        <v>31</v>
      </c>
      <c r="B41" t="s">
        <v>297</v>
      </c>
      <c r="C41">
        <v>38</v>
      </c>
      <c r="D41" t="s">
        <v>298</v>
      </c>
      <c r="E41" t="s">
        <v>299</v>
      </c>
      <c r="F41" t="s">
        <v>300</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389</v>
      </c>
      <c r="I41" t="s">
        <v>302</v>
      </c>
      <c r="J41" t="s">
        <v>303</v>
      </c>
      <c r="K41" t="s">
        <v>300</v>
      </c>
      <c r="L41" t="s">
        <v>390</v>
      </c>
      <c r="M41" t="s">
        <v>305</v>
      </c>
      <c r="N41" t="s">
        <v>306</v>
      </c>
      <c r="O41" t="s">
        <v>1841</v>
      </c>
      <c r="P41" t="s">
        <v>1840</v>
      </c>
      <c r="Q41" t="str">
        <f>IF(Table134569[[#This Row],[Pascua]]="","",""",""")</f>
        <v>","</v>
      </c>
      <c r="R41" t="s">
        <v>309</v>
      </c>
      <c r="S41" t="str">
        <f>IF(Table134569[[#This Row],[Pentecostés]]="","",""",""")</f>
        <v>","</v>
      </c>
      <c r="T41" t="s">
        <v>315</v>
      </c>
      <c r="U41" t="str">
        <f>IF(Table134569[[#This Row],[Virgen]]="","",""",""")</f>
        <v/>
      </c>
      <c r="W41" t="str">
        <f>IF(Table134569[[#This Row],[Niños]]="","",""",""")</f>
        <v/>
      </c>
      <c r="Y41" t="str">
        <f>IF(Table134569[[#This Row],[Laudes/Vispera]]="","",""",""")</f>
        <v/>
      </c>
      <c r="AA41" t="str">
        <f>IF(Table134569[[#This Row],[Entrada]]="","",""",""")</f>
        <v/>
      </c>
      <c r="AC41" t="s">
        <v>1842</v>
      </c>
      <c r="AD41" s="22"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22"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311</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x14ac:dyDescent="0.25">
      <c r="A42">
        <v>32</v>
      </c>
      <c r="B42" t="s">
        <v>297</v>
      </c>
      <c r="C42">
        <v>39</v>
      </c>
      <c r="D42" t="s">
        <v>298</v>
      </c>
      <c r="E42" t="s">
        <v>299</v>
      </c>
      <c r="F42" t="s">
        <v>300</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391</v>
      </c>
      <c r="I42" t="s">
        <v>302</v>
      </c>
      <c r="J42" t="s">
        <v>303</v>
      </c>
      <c r="K42" t="s">
        <v>300</v>
      </c>
      <c r="L42" t="s">
        <v>392</v>
      </c>
      <c r="M42" t="s">
        <v>305</v>
      </c>
      <c r="N42" t="s">
        <v>306</v>
      </c>
      <c r="O42" t="s">
        <v>1841</v>
      </c>
      <c r="P42" t="s">
        <v>1840</v>
      </c>
      <c r="Q42" t="str">
        <f>IF(Table134569[[#This Row],[Pascua]]="","",""",""")</f>
        <v>","</v>
      </c>
      <c r="R42" t="s">
        <v>320</v>
      </c>
      <c r="S42" t="str">
        <f>IF(Table134569[[#This Row],[Pentecostés]]="","",""",""")</f>
        <v>","</v>
      </c>
      <c r="T42" t="s">
        <v>309</v>
      </c>
      <c r="U42" t="str">
        <f>IF(Table134569[[#This Row],[Virgen]]="","",""",""")</f>
        <v>","</v>
      </c>
      <c r="V42" t="s">
        <v>321</v>
      </c>
      <c r="W42" t="str">
        <f>IF(Table134569[[#This Row],[Niños]]="","",""",""")</f>
        <v/>
      </c>
      <c r="Y42" t="str">
        <f>IF(Table134569[[#This Row],[Laudes/Vispera]]="","",""",""")</f>
        <v/>
      </c>
      <c r="AA42" t="str">
        <f>IF(Table134569[[#This Row],[Entrada]]="","",""",""")</f>
        <v/>
      </c>
      <c r="AC42" t="s">
        <v>1842</v>
      </c>
      <c r="AD42" s="22"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22"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311</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x14ac:dyDescent="0.25">
      <c r="A43">
        <v>33</v>
      </c>
      <c r="B43" t="s">
        <v>297</v>
      </c>
      <c r="C43">
        <v>40</v>
      </c>
      <c r="D43" t="s">
        <v>298</v>
      </c>
      <c r="E43" t="s">
        <v>299</v>
      </c>
      <c r="F43" t="s">
        <v>300</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393</v>
      </c>
      <c r="I43" t="s">
        <v>302</v>
      </c>
      <c r="J43" t="s">
        <v>303</v>
      </c>
      <c r="K43" t="s">
        <v>300</v>
      </c>
      <c r="L43" t="s">
        <v>394</v>
      </c>
      <c r="M43" t="s">
        <v>305</v>
      </c>
      <c r="N43" t="s">
        <v>306</v>
      </c>
      <c r="O43" t="s">
        <v>1841</v>
      </c>
      <c r="P43" t="s">
        <v>1840</v>
      </c>
      <c r="Q43" t="str">
        <f>IF(Table134569[[#This Row],[Pascua]]="","",""",""")</f>
        <v>","</v>
      </c>
      <c r="R43" t="s">
        <v>309</v>
      </c>
      <c r="S43" t="str">
        <f>IF(Table134569[[#This Row],[Pentecostés]]="","",""",""")</f>
        <v>","</v>
      </c>
      <c r="T43" t="s">
        <v>292</v>
      </c>
      <c r="U43" t="str">
        <f>IF(Table134569[[#This Row],[Virgen]]="","",""",""")</f>
        <v>","</v>
      </c>
      <c r="V43" t="s">
        <v>314</v>
      </c>
      <c r="W43" t="str">
        <f>IF(Table134569[[#This Row],[Niños]]="","",""",""")</f>
        <v>","</v>
      </c>
      <c r="X43" t="s">
        <v>321</v>
      </c>
      <c r="Y43" t="str">
        <f>IF(Table134569[[#This Row],[Laudes/Vispera]]="","",""",""")</f>
        <v/>
      </c>
      <c r="AA43" t="str">
        <f>IF(Table134569[[#This Row],[Entrada]]="","",""",""")</f>
        <v/>
      </c>
      <c r="AC43" t="s">
        <v>1842</v>
      </c>
      <c r="AD43" s="22"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22"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311</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x14ac:dyDescent="0.25">
      <c r="A44">
        <v>34</v>
      </c>
      <c r="B44" t="s">
        <v>297</v>
      </c>
      <c r="C44">
        <v>41</v>
      </c>
      <c r="D44" t="s">
        <v>298</v>
      </c>
      <c r="E44" t="s">
        <v>299</v>
      </c>
      <c r="F44" t="s">
        <v>300</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395</v>
      </c>
      <c r="I44" t="s">
        <v>302</v>
      </c>
      <c r="J44" t="s">
        <v>303</v>
      </c>
      <c r="K44" t="s">
        <v>300</v>
      </c>
      <c r="L44" t="s">
        <v>396</v>
      </c>
      <c r="M44" t="s">
        <v>305</v>
      </c>
      <c r="N44" t="s">
        <v>306</v>
      </c>
      <c r="O44" t="s">
        <v>1841</v>
      </c>
      <c r="P44" t="s">
        <v>1840</v>
      </c>
      <c r="Q44" t="str">
        <f>IF(Table134569[[#This Row],[Pascua]]="","",""",""")</f>
        <v>","</v>
      </c>
      <c r="R44" t="s">
        <v>309</v>
      </c>
      <c r="S44" t="str">
        <f>IF(Table134569[[#This Row],[Pentecostés]]="","",""",""")</f>
        <v>","</v>
      </c>
      <c r="T44" t="s">
        <v>321</v>
      </c>
      <c r="U44" t="str">
        <f>IF(Table134569[[#This Row],[Virgen]]="","",""",""")</f>
        <v/>
      </c>
      <c r="W44" t="str">
        <f>IF(Table134569[[#This Row],[Niños]]="","",""",""")</f>
        <v/>
      </c>
      <c r="Y44" t="str">
        <f>IF(Table134569[[#This Row],[Laudes/Vispera]]="","",""",""")</f>
        <v/>
      </c>
      <c r="AA44" t="str">
        <f>IF(Table134569[[#This Row],[Entrada]]="","",""",""")</f>
        <v/>
      </c>
      <c r="AC44" t="s">
        <v>1842</v>
      </c>
      <c r="AD44" s="22"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22"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311</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x14ac:dyDescent="0.25">
      <c r="A45">
        <v>35</v>
      </c>
      <c r="B45" t="s">
        <v>297</v>
      </c>
      <c r="C45">
        <v>42</v>
      </c>
      <c r="D45" t="s">
        <v>298</v>
      </c>
      <c r="E45" t="s">
        <v>299</v>
      </c>
      <c r="F45" t="s">
        <v>300</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397</v>
      </c>
      <c r="I45" t="s">
        <v>302</v>
      </c>
      <c r="J45" t="s">
        <v>303</v>
      </c>
      <c r="K45" t="s">
        <v>300</v>
      </c>
      <c r="L45" t="s">
        <v>398</v>
      </c>
      <c r="M45" t="s">
        <v>305</v>
      </c>
      <c r="N45" t="s">
        <v>306</v>
      </c>
      <c r="O45" t="s">
        <v>1841</v>
      </c>
      <c r="P45" t="s">
        <v>1840</v>
      </c>
      <c r="Q45" t="str">
        <f>IF(Table134569[[#This Row],[Pascua]]="","",""",""")</f>
        <v>","</v>
      </c>
      <c r="R45" t="s">
        <v>282</v>
      </c>
      <c r="S45" t="str">
        <f>IF(Table134569[[#This Row],[Pentecostés]]="","",""",""")</f>
        <v>","</v>
      </c>
      <c r="T45" t="s">
        <v>321</v>
      </c>
      <c r="U45" t="str">
        <f>IF(Table134569[[#This Row],[Virgen]]="","",""",""")</f>
        <v/>
      </c>
      <c r="W45" t="str">
        <f>IF(Table134569[[#This Row],[Niños]]="","",""",""")</f>
        <v/>
      </c>
      <c r="Y45" t="str">
        <f>IF(Table134569[[#This Row],[Laudes/Vispera]]="","",""",""")</f>
        <v/>
      </c>
      <c r="AA45" t="str">
        <f>IF(Table134569[[#This Row],[Entrada]]="","",""",""")</f>
        <v/>
      </c>
      <c r="AC45" t="s">
        <v>1842</v>
      </c>
      <c r="AD45" s="22"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22"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311</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x14ac:dyDescent="0.25">
      <c r="A46">
        <v>36</v>
      </c>
      <c r="B46" t="s">
        <v>297</v>
      </c>
      <c r="C46">
        <v>43</v>
      </c>
      <c r="D46" t="s">
        <v>298</v>
      </c>
      <c r="E46" t="s">
        <v>299</v>
      </c>
      <c r="F46" t="s">
        <v>300</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399</v>
      </c>
      <c r="I46" t="s">
        <v>302</v>
      </c>
      <c r="J46" t="s">
        <v>303</v>
      </c>
      <c r="K46" t="s">
        <v>300</v>
      </c>
      <c r="L46" t="s">
        <v>400</v>
      </c>
      <c r="M46" t="s">
        <v>305</v>
      </c>
      <c r="N46" t="s">
        <v>306</v>
      </c>
      <c r="O46" t="s">
        <v>1841</v>
      </c>
      <c r="P46" t="s">
        <v>1840</v>
      </c>
      <c r="Q46" t="str">
        <f>IF(Table134569[[#This Row],[Pascua]]="","",""",""")</f>
        <v>","</v>
      </c>
      <c r="R46" t="s">
        <v>315</v>
      </c>
      <c r="S46" t="str">
        <f>IF(Table134569[[#This Row],[Pentecostés]]="","",""",""")</f>
        <v/>
      </c>
      <c r="U46" t="str">
        <f>IF(Table134569[[#This Row],[Virgen]]="","",""",""")</f>
        <v/>
      </c>
      <c r="W46" t="str">
        <f>IF(Table134569[[#This Row],[Niños]]="","",""",""")</f>
        <v/>
      </c>
      <c r="Y46" t="str">
        <f>IF(Table134569[[#This Row],[Laudes/Vispera]]="","",""",""")</f>
        <v/>
      </c>
      <c r="AA46" t="str">
        <f>IF(Table134569[[#This Row],[Entrada]]="","",""",""")</f>
        <v/>
      </c>
      <c r="AC46" t="s">
        <v>1842</v>
      </c>
      <c r="AD46" s="22"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22"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311</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x14ac:dyDescent="0.25">
      <c r="A47">
        <v>185</v>
      </c>
      <c r="B47" t="s">
        <v>297</v>
      </c>
      <c r="C47">
        <v>44</v>
      </c>
      <c r="D47" t="s">
        <v>298</v>
      </c>
      <c r="E47" t="s">
        <v>299</v>
      </c>
      <c r="F47" t="s">
        <v>300</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401</v>
      </c>
      <c r="I47" t="s">
        <v>302</v>
      </c>
      <c r="J47" t="s">
        <v>303</v>
      </c>
      <c r="K47" t="s">
        <v>300</v>
      </c>
      <c r="L47" t="s">
        <v>402</v>
      </c>
      <c r="M47" t="s">
        <v>305</v>
      </c>
      <c r="N47" t="s">
        <v>306</v>
      </c>
      <c r="O47" t="s">
        <v>1841</v>
      </c>
      <c r="P47" s="7" t="s">
        <v>1101</v>
      </c>
      <c r="Q47" t="str">
        <f>IF(Table134569[[#This Row],[Pascua]]="","",""",""")</f>
        <v>","</v>
      </c>
      <c r="R47" t="s">
        <v>315</v>
      </c>
      <c r="S47" t="str">
        <f>IF(Table134569[[#This Row],[Pentecostés]]="","",""",""")</f>
        <v/>
      </c>
      <c r="U47" t="str">
        <f>IF(Table134569[[#This Row],[Virgen]]="","",""",""")</f>
        <v/>
      </c>
      <c r="W47" t="str">
        <f>IF(Table134569[[#This Row],[Niños]]="","",""",""")</f>
        <v/>
      </c>
      <c r="Y47" t="str">
        <f>IF(Table134569[[#This Row],[Laudes/Vispera]]="","",""",""")</f>
        <v/>
      </c>
      <c r="AA47" t="str">
        <f>IF(Table134569[[#This Row],[Entrada]]="","",""",""")</f>
        <v/>
      </c>
      <c r="AC47" t="s">
        <v>1842</v>
      </c>
      <c r="AD47" s="22"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22"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311</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x14ac:dyDescent="0.25">
      <c r="A48">
        <v>37</v>
      </c>
      <c r="B48" t="s">
        <v>297</v>
      </c>
      <c r="C48">
        <v>45</v>
      </c>
      <c r="D48" t="s">
        <v>298</v>
      </c>
      <c r="E48" t="s">
        <v>299</v>
      </c>
      <c r="F48" t="s">
        <v>300</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403</v>
      </c>
      <c r="I48" t="s">
        <v>302</v>
      </c>
      <c r="J48" t="s">
        <v>303</v>
      </c>
      <c r="K48" t="s">
        <v>300</v>
      </c>
      <c r="L48" t="s">
        <v>404</v>
      </c>
      <c r="M48" t="s">
        <v>305</v>
      </c>
      <c r="N48" t="s">
        <v>306</v>
      </c>
      <c r="O48" t="s">
        <v>1841</v>
      </c>
      <c r="P48" t="s">
        <v>1840</v>
      </c>
      <c r="Q48" t="str">
        <f>IF(Table134569[[#This Row],[Pascua]]="","",""",""")</f>
        <v>","</v>
      </c>
      <c r="R48" t="s">
        <v>282</v>
      </c>
      <c r="S48" t="str">
        <f>IF(Table134569[[#This Row],[Pentecostés]]="","",""",""")</f>
        <v>","</v>
      </c>
      <c r="T48" t="s">
        <v>313</v>
      </c>
      <c r="U48" t="str">
        <f>IF(Table134569[[#This Row],[Virgen]]="","",""",""")</f>
        <v/>
      </c>
      <c r="W48" t="str">
        <f>IF(Table134569[[#This Row],[Niños]]="","",""",""")</f>
        <v/>
      </c>
      <c r="Y48" t="str">
        <f>IF(Table134569[[#This Row],[Laudes/Vispera]]="","",""",""")</f>
        <v/>
      </c>
      <c r="AA48" t="str">
        <f>IF(Table134569[[#This Row],[Entrada]]="","",""",""")</f>
        <v/>
      </c>
      <c r="AC48" t="s">
        <v>1842</v>
      </c>
      <c r="AD48" s="22"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22"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311</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x14ac:dyDescent="0.25">
      <c r="A49">
        <v>239</v>
      </c>
      <c r="B49" t="s">
        <v>297</v>
      </c>
      <c r="C49">
        <v>46</v>
      </c>
      <c r="D49" t="s">
        <v>298</v>
      </c>
      <c r="E49" t="s">
        <v>299</v>
      </c>
      <c r="F49" t="s">
        <v>300</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405</v>
      </c>
      <c r="I49" t="s">
        <v>302</v>
      </c>
      <c r="J49" t="s">
        <v>303</v>
      </c>
      <c r="K49" t="s">
        <v>300</v>
      </c>
      <c r="L49" t="s">
        <v>406</v>
      </c>
      <c r="M49" t="s">
        <v>305</v>
      </c>
      <c r="N49" t="s">
        <v>306</v>
      </c>
      <c r="O49" t="s">
        <v>1841</v>
      </c>
      <c r="P49" s="4" t="s">
        <v>1839</v>
      </c>
      <c r="Q49" t="str">
        <f>IF(Table134569[[#This Row],[Pascua]]="","",""",""")</f>
        <v>","</v>
      </c>
      <c r="R49" t="s">
        <v>309</v>
      </c>
      <c r="S49" t="str">
        <f>IF(Table134569[[#This Row],[Pentecostés]]="","",""",""")</f>
        <v>","</v>
      </c>
      <c r="T49" t="s">
        <v>292</v>
      </c>
      <c r="U49" t="str">
        <f>IF(Table134569[[#This Row],[Virgen]]="","",""",""")</f>
        <v>","</v>
      </c>
      <c r="V49" t="s">
        <v>313</v>
      </c>
      <c r="W49" t="str">
        <f>IF(Table134569[[#This Row],[Niños]]="","",""",""")</f>
        <v/>
      </c>
      <c r="Y49" t="str">
        <f>IF(Table134569[[#This Row],[Laudes/Vispera]]="","",""",""")</f>
        <v/>
      </c>
      <c r="AA49" t="str">
        <f>IF(Table134569[[#This Row],[Entrada]]="","",""",""")</f>
        <v/>
      </c>
      <c r="AC49" t="s">
        <v>1842</v>
      </c>
      <c r="AD49" s="22"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22"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311</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x14ac:dyDescent="0.25">
      <c r="A50">
        <v>221</v>
      </c>
      <c r="B50" t="s">
        <v>297</v>
      </c>
      <c r="C50">
        <v>47</v>
      </c>
      <c r="D50" t="s">
        <v>298</v>
      </c>
      <c r="E50" t="s">
        <v>299</v>
      </c>
      <c r="F50" t="s">
        <v>300</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407</v>
      </c>
      <c r="I50" t="s">
        <v>302</v>
      </c>
      <c r="J50" t="s">
        <v>303</v>
      </c>
      <c r="K50" t="s">
        <v>300</v>
      </c>
      <c r="L50" t="s">
        <v>408</v>
      </c>
      <c r="M50" t="s">
        <v>305</v>
      </c>
      <c r="N50" t="s">
        <v>306</v>
      </c>
      <c r="O50" t="s">
        <v>1841</v>
      </c>
      <c r="P50" s="8" t="s">
        <v>1099</v>
      </c>
      <c r="Q50" t="str">
        <f>IF(Table134569[[#This Row],[Pascua]]="","",""",""")</f>
        <v>","</v>
      </c>
      <c r="R50" t="s">
        <v>351</v>
      </c>
      <c r="S50" t="str">
        <f>IF(Table134569[[#This Row],[Pentecostés]]="","",""",""")</f>
        <v>","</v>
      </c>
      <c r="T50" t="s">
        <v>321</v>
      </c>
      <c r="U50" t="str">
        <f>IF(Table134569[[#This Row],[Virgen]]="","",""",""")</f>
        <v/>
      </c>
      <c r="W50" t="str">
        <f>IF(Table134569[[#This Row],[Niños]]="","",""",""")</f>
        <v/>
      </c>
      <c r="Y50" t="str">
        <f>IF(Table134569[[#This Row],[Laudes/Vispera]]="","",""",""")</f>
        <v/>
      </c>
      <c r="AA50" t="str">
        <f>IF(Table134569[[#This Row],[Entrada]]="","",""",""")</f>
        <v/>
      </c>
      <c r="AC50" t="s">
        <v>1842</v>
      </c>
      <c r="AD50" s="22"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22"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311</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x14ac:dyDescent="0.25">
      <c r="A51">
        <v>38</v>
      </c>
      <c r="B51" t="s">
        <v>297</v>
      </c>
      <c r="C51">
        <v>48</v>
      </c>
      <c r="D51" t="s">
        <v>298</v>
      </c>
      <c r="E51" t="s">
        <v>299</v>
      </c>
      <c r="F51" t="s">
        <v>300</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409</v>
      </c>
      <c r="I51" t="s">
        <v>302</v>
      </c>
      <c r="J51" t="s">
        <v>303</v>
      </c>
      <c r="K51" t="s">
        <v>300</v>
      </c>
      <c r="L51" t="s">
        <v>410</v>
      </c>
      <c r="M51" t="s">
        <v>305</v>
      </c>
      <c r="N51" t="s">
        <v>306</v>
      </c>
      <c r="O51" t="s">
        <v>1841</v>
      </c>
      <c r="P51" t="s">
        <v>1840</v>
      </c>
      <c r="Q51" t="str">
        <f>IF(Table134569[[#This Row],[Pascua]]="","",""",""")</f>
        <v>","</v>
      </c>
      <c r="R51" t="s">
        <v>320</v>
      </c>
      <c r="S51" t="str">
        <f>IF(Table134569[[#This Row],[Pentecostés]]="","",""",""")</f>
        <v>","</v>
      </c>
      <c r="T51" t="s">
        <v>309</v>
      </c>
      <c r="U51" t="str">
        <f>IF(Table134569[[#This Row],[Virgen]]="","",""",""")</f>
        <v>","</v>
      </c>
      <c r="V51" t="s">
        <v>321</v>
      </c>
      <c r="W51" t="str">
        <f>IF(Table134569[[#This Row],[Niños]]="","",""",""")</f>
        <v/>
      </c>
      <c r="Y51" t="str">
        <f>IF(Table134569[[#This Row],[Laudes/Vispera]]="","",""",""")</f>
        <v/>
      </c>
      <c r="AA51" t="str">
        <f>IF(Table134569[[#This Row],[Entrada]]="","",""",""")</f>
        <v/>
      </c>
      <c r="AC51" t="s">
        <v>1842</v>
      </c>
      <c r="AD51" s="22"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22"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311</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x14ac:dyDescent="0.25">
      <c r="A52">
        <v>39</v>
      </c>
      <c r="B52" t="s">
        <v>297</v>
      </c>
      <c r="C52">
        <v>49</v>
      </c>
      <c r="D52" t="s">
        <v>298</v>
      </c>
      <c r="E52" t="s">
        <v>299</v>
      </c>
      <c r="F52" t="s">
        <v>300</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411</v>
      </c>
      <c r="I52" t="s">
        <v>302</v>
      </c>
      <c r="J52" t="s">
        <v>303</v>
      </c>
      <c r="K52" t="s">
        <v>300</v>
      </c>
      <c r="L52" t="s">
        <v>412</v>
      </c>
      <c r="M52" t="s">
        <v>305</v>
      </c>
      <c r="N52" t="s">
        <v>306</v>
      </c>
      <c r="O52" t="s">
        <v>1841</v>
      </c>
      <c r="P52" t="s">
        <v>1840</v>
      </c>
      <c r="Q52" t="str">
        <f>IF(Table134569[[#This Row],[Pascua]]="","",""",""")</f>
        <v>","</v>
      </c>
      <c r="R52" t="s">
        <v>282</v>
      </c>
      <c r="S52" t="str">
        <f>IF(Table134569[[#This Row],[Pentecostés]]="","",""",""")</f>
        <v>","</v>
      </c>
      <c r="T52" t="s">
        <v>313</v>
      </c>
      <c r="U52" t="str">
        <f>IF(Table134569[[#This Row],[Virgen]]="","",""",""")</f>
        <v>","</v>
      </c>
      <c r="V52" t="s">
        <v>321</v>
      </c>
      <c r="W52" t="str">
        <f>IF(Table134569[[#This Row],[Niños]]="","",""",""")</f>
        <v/>
      </c>
      <c r="Y52" t="str">
        <f>IF(Table134569[[#This Row],[Laudes/Vispera]]="","",""",""")</f>
        <v/>
      </c>
      <c r="AA52" t="str">
        <f>IF(Table134569[[#This Row],[Entrada]]="","",""",""")</f>
        <v/>
      </c>
      <c r="AC52" t="s">
        <v>1842</v>
      </c>
      <c r="AD52" s="22"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22"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311</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x14ac:dyDescent="0.25">
      <c r="A53">
        <v>240</v>
      </c>
      <c r="B53" t="s">
        <v>297</v>
      </c>
      <c r="C53">
        <v>50</v>
      </c>
      <c r="D53" t="s">
        <v>298</v>
      </c>
      <c r="E53" t="s">
        <v>299</v>
      </c>
      <c r="F53" t="s">
        <v>300</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413</v>
      </c>
      <c r="I53" t="s">
        <v>302</v>
      </c>
      <c r="J53" t="s">
        <v>303</v>
      </c>
      <c r="K53" t="s">
        <v>300</v>
      </c>
      <c r="L53" t="s">
        <v>414</v>
      </c>
      <c r="M53" t="s">
        <v>305</v>
      </c>
      <c r="N53" t="s">
        <v>306</v>
      </c>
      <c r="O53" t="s">
        <v>1841</v>
      </c>
      <c r="P53" s="4" t="s">
        <v>1839</v>
      </c>
      <c r="Q53" t="str">
        <f>IF(Table134569[[#This Row],[Pascua]]="","",""",""")</f>
        <v>","</v>
      </c>
      <c r="R53" t="s">
        <v>344</v>
      </c>
      <c r="S53" t="str">
        <f>IF(Table134569[[#This Row],[Pentecostés]]="","",""",""")</f>
        <v>","</v>
      </c>
      <c r="T53" t="s">
        <v>292</v>
      </c>
      <c r="U53" t="str">
        <f>IF(Table134569[[#This Row],[Virgen]]="","",""",""")</f>
        <v>","</v>
      </c>
      <c r="V53" t="s">
        <v>351</v>
      </c>
      <c r="W53" t="str">
        <f>IF(Table134569[[#This Row],[Niños]]="","",""",""")</f>
        <v>","</v>
      </c>
      <c r="X53" t="s">
        <v>314</v>
      </c>
      <c r="Y53" t="str">
        <f>IF(Table134569[[#This Row],[Laudes/Vispera]]="","",""",""")</f>
        <v>","</v>
      </c>
      <c r="Z53" t="s">
        <v>321</v>
      </c>
      <c r="AA53" t="str">
        <f>IF(Table134569[[#This Row],[Entrada]]="","",""",""")</f>
        <v/>
      </c>
      <c r="AC53" t="s">
        <v>1842</v>
      </c>
      <c r="AD53" s="22"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22"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311</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x14ac:dyDescent="0.25">
      <c r="A54">
        <v>40</v>
      </c>
      <c r="B54" t="s">
        <v>297</v>
      </c>
      <c r="C54">
        <v>51</v>
      </c>
      <c r="D54" t="s">
        <v>298</v>
      </c>
      <c r="E54" t="s">
        <v>299</v>
      </c>
      <c r="F54" t="s">
        <v>300</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415</v>
      </c>
      <c r="I54" t="s">
        <v>302</v>
      </c>
      <c r="J54" t="s">
        <v>303</v>
      </c>
      <c r="K54" t="s">
        <v>300</v>
      </c>
      <c r="L54" t="s">
        <v>159</v>
      </c>
      <c r="M54" t="s">
        <v>305</v>
      </c>
      <c r="N54" t="s">
        <v>306</v>
      </c>
      <c r="O54" t="s">
        <v>1841</v>
      </c>
      <c r="P54" t="s">
        <v>1840</v>
      </c>
      <c r="Q54" t="str">
        <f>IF(Table134569[[#This Row],[Pascua]]="","",""",""")</f>
        <v>","</v>
      </c>
      <c r="R54" t="s">
        <v>2210</v>
      </c>
      <c r="S54" t="str">
        <f>IF(Table134569[[#This Row],[Pentecostés]]="","",""",""")</f>
        <v/>
      </c>
      <c r="U54" t="str">
        <f>IF(Table134569[[#This Row],[Virgen]]="","",""",""")</f>
        <v/>
      </c>
      <c r="W54" t="str">
        <f>IF(Table134569[[#This Row],[Niños]]="","",""",""")</f>
        <v/>
      </c>
      <c r="Y54" t="str">
        <f>IF(Table134569[[#This Row],[Laudes/Vispera]]="","",""",""")</f>
        <v/>
      </c>
      <c r="AA54" t="str">
        <f>IF(Table134569[[#This Row],[Entrada]]="","",""",""")</f>
        <v/>
      </c>
      <c r="AC54" t="s">
        <v>1842</v>
      </c>
      <c r="AD54" s="22"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22"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311</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x14ac:dyDescent="0.25">
      <c r="A55">
        <v>41</v>
      </c>
      <c r="B55" t="s">
        <v>297</v>
      </c>
      <c r="C55">
        <v>52</v>
      </c>
      <c r="D55" t="s">
        <v>298</v>
      </c>
      <c r="E55" t="s">
        <v>299</v>
      </c>
      <c r="F55" t="s">
        <v>300</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416</v>
      </c>
      <c r="I55" t="s">
        <v>302</v>
      </c>
      <c r="J55" t="s">
        <v>303</v>
      </c>
      <c r="K55" t="s">
        <v>300</v>
      </c>
      <c r="L55" t="s">
        <v>417</v>
      </c>
      <c r="M55" t="s">
        <v>305</v>
      </c>
      <c r="N55" t="s">
        <v>306</v>
      </c>
      <c r="O55" t="s">
        <v>1841</v>
      </c>
      <c r="P55" t="s">
        <v>1840</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1842</v>
      </c>
      <c r="AD55" s="22"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22"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311</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x14ac:dyDescent="0.25">
      <c r="A56">
        <v>186</v>
      </c>
      <c r="B56" t="s">
        <v>297</v>
      </c>
      <c r="C56">
        <v>53</v>
      </c>
      <c r="D56" t="s">
        <v>298</v>
      </c>
      <c r="E56" t="s">
        <v>299</v>
      </c>
      <c r="F56" t="s">
        <v>300</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418</v>
      </c>
      <c r="I56" t="s">
        <v>302</v>
      </c>
      <c r="J56" t="s">
        <v>303</v>
      </c>
      <c r="K56" t="s">
        <v>300</v>
      </c>
      <c r="L56" t="s">
        <v>419</v>
      </c>
      <c r="M56" t="s">
        <v>305</v>
      </c>
      <c r="N56" t="s">
        <v>306</v>
      </c>
      <c r="O56" t="s">
        <v>1841</v>
      </c>
      <c r="P56" s="7" t="s">
        <v>1101</v>
      </c>
      <c r="Q56" t="str">
        <f>IF(Table134569[[#This Row],[Pascua]]="","",""",""")</f>
        <v>","</v>
      </c>
      <c r="R56" t="s">
        <v>292</v>
      </c>
      <c r="S56" t="str">
        <f>IF(Table134569[[#This Row],[Pentecostés]]="","",""",""")</f>
        <v/>
      </c>
      <c r="U56" t="str">
        <f>IF(Table134569[[#This Row],[Virgen]]="","",""",""")</f>
        <v/>
      </c>
      <c r="W56" t="str">
        <f>IF(Table134569[[#This Row],[Niños]]="","",""",""")</f>
        <v/>
      </c>
      <c r="Y56" t="str">
        <f>IF(Table134569[[#This Row],[Laudes/Vispera]]="","",""",""")</f>
        <v/>
      </c>
      <c r="AA56" t="str">
        <f>IF(Table134569[[#This Row],[Entrada]]="","",""",""")</f>
        <v/>
      </c>
      <c r="AC56" t="s">
        <v>1842</v>
      </c>
      <c r="AD56" s="22"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22"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311</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x14ac:dyDescent="0.25">
      <c r="A57">
        <v>187</v>
      </c>
      <c r="B57" t="s">
        <v>297</v>
      </c>
      <c r="C57">
        <v>54</v>
      </c>
      <c r="D57" t="s">
        <v>298</v>
      </c>
      <c r="E57" t="s">
        <v>299</v>
      </c>
      <c r="F57" t="s">
        <v>300</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420</v>
      </c>
      <c r="I57" t="s">
        <v>302</v>
      </c>
      <c r="J57" t="s">
        <v>303</v>
      </c>
      <c r="K57" t="s">
        <v>300</v>
      </c>
      <c r="L57" t="s">
        <v>421</v>
      </c>
      <c r="M57" t="s">
        <v>305</v>
      </c>
      <c r="N57" t="s">
        <v>306</v>
      </c>
      <c r="O57" t="s">
        <v>1841</v>
      </c>
      <c r="P57" s="7" t="s">
        <v>1101</v>
      </c>
      <c r="Q57" t="str">
        <f>IF(Table134569[[#This Row],[Pascua]]="","",""",""")</f>
        <v>","</v>
      </c>
      <c r="R57" t="s">
        <v>282</v>
      </c>
      <c r="S57" t="str">
        <f>IF(Table134569[[#This Row],[Pentecostés]]="","",""",""")</f>
        <v>","</v>
      </c>
      <c r="T57" t="s">
        <v>309</v>
      </c>
      <c r="U57" t="str">
        <f>IF(Table134569[[#This Row],[Virgen]]="","",""",""")</f>
        <v>","</v>
      </c>
      <c r="V57" t="s">
        <v>313</v>
      </c>
      <c r="W57" t="str">
        <f>IF(Table134569[[#This Row],[Niños]]="","",""",""")</f>
        <v>","</v>
      </c>
      <c r="X57" t="s">
        <v>321</v>
      </c>
      <c r="Y57" t="str">
        <f>IF(Table134569[[#This Row],[Laudes/Vispera]]="","",""",""")</f>
        <v/>
      </c>
      <c r="AA57" t="str">
        <f>IF(Table134569[[#This Row],[Entrada]]="","",""",""")</f>
        <v/>
      </c>
      <c r="AC57" t="s">
        <v>1842</v>
      </c>
      <c r="AD57" s="22"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22"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311</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x14ac:dyDescent="0.25">
      <c r="A58">
        <v>42</v>
      </c>
      <c r="B58" t="s">
        <v>297</v>
      </c>
      <c r="C58">
        <v>55</v>
      </c>
      <c r="D58" t="s">
        <v>298</v>
      </c>
      <c r="E58" t="s">
        <v>299</v>
      </c>
      <c r="F58" t="s">
        <v>300</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422</v>
      </c>
      <c r="I58" t="s">
        <v>302</v>
      </c>
      <c r="J58" t="s">
        <v>303</v>
      </c>
      <c r="K58" t="s">
        <v>300</v>
      </c>
      <c r="L58" t="s">
        <v>423</v>
      </c>
      <c r="M58" t="s">
        <v>305</v>
      </c>
      <c r="N58" t="s">
        <v>306</v>
      </c>
      <c r="O58" t="s">
        <v>1841</v>
      </c>
      <c r="P58" t="s">
        <v>1840</v>
      </c>
      <c r="Q58" t="str">
        <f>IF(Table134569[[#This Row],[Pascua]]="","",""",""")</f>
        <v>","</v>
      </c>
      <c r="R58" t="s">
        <v>320</v>
      </c>
      <c r="S58" t="str">
        <f>IF(Table134569[[#This Row],[Pentecostés]]="","",""",""")</f>
        <v>","</v>
      </c>
      <c r="T58" t="s">
        <v>292</v>
      </c>
      <c r="U58" t="str">
        <f>IF(Table134569[[#This Row],[Virgen]]="","",""",""")</f>
        <v>","</v>
      </c>
      <c r="V58" t="s">
        <v>314</v>
      </c>
      <c r="W58" t="str">
        <f>IF(Table134569[[#This Row],[Niños]]="","",""",""")</f>
        <v>","</v>
      </c>
      <c r="X58" t="s">
        <v>321</v>
      </c>
      <c r="Y58" t="str">
        <f>IF(Table134569[[#This Row],[Laudes/Vispera]]="","",""",""")</f>
        <v/>
      </c>
      <c r="AA58" t="str">
        <f>IF(Table134569[[#This Row],[Entrada]]="","",""",""")</f>
        <v/>
      </c>
      <c r="AC58" t="s">
        <v>1842</v>
      </c>
      <c r="AD58" s="22"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22"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311</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x14ac:dyDescent="0.25">
      <c r="A59">
        <v>222</v>
      </c>
      <c r="B59" t="s">
        <v>297</v>
      </c>
      <c r="C59">
        <v>56</v>
      </c>
      <c r="D59" t="s">
        <v>298</v>
      </c>
      <c r="E59" t="s">
        <v>299</v>
      </c>
      <c r="F59" t="s">
        <v>300</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424</v>
      </c>
      <c r="I59" t="s">
        <v>302</v>
      </c>
      <c r="J59" t="s">
        <v>303</v>
      </c>
      <c r="K59" t="s">
        <v>300</v>
      </c>
      <c r="L59" t="s">
        <v>425</v>
      </c>
      <c r="M59" t="s">
        <v>305</v>
      </c>
      <c r="N59" t="s">
        <v>306</v>
      </c>
      <c r="O59" t="s">
        <v>1841</v>
      </c>
      <c r="P59" s="8" t="s">
        <v>1099</v>
      </c>
      <c r="Q59" t="str">
        <f>IF(Table134569[[#This Row],[Pascua]]="","",""",""")</f>
        <v>","</v>
      </c>
      <c r="R59" t="s">
        <v>282</v>
      </c>
      <c r="S59" t="str">
        <f>IF(Table134569[[#This Row],[Pentecostés]]="","",""",""")</f>
        <v>","</v>
      </c>
      <c r="T59" t="s">
        <v>309</v>
      </c>
      <c r="U59" t="str">
        <f>IF(Table134569[[#This Row],[Virgen]]="","",""",""")</f>
        <v>","</v>
      </c>
      <c r="V59" t="s">
        <v>321</v>
      </c>
      <c r="W59" t="str">
        <f>IF(Table134569[[#This Row],[Niños]]="","",""",""")</f>
        <v/>
      </c>
      <c r="Y59" t="str">
        <f>IF(Table134569[[#This Row],[Laudes/Vispera]]="","",""",""")</f>
        <v/>
      </c>
      <c r="AA59" t="str">
        <f>IF(Table134569[[#This Row],[Entrada]]="","",""",""")</f>
        <v/>
      </c>
      <c r="AC59" t="s">
        <v>1842</v>
      </c>
      <c r="AD59" s="22"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22"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311</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x14ac:dyDescent="0.25">
      <c r="A60">
        <v>43</v>
      </c>
      <c r="B60" t="s">
        <v>297</v>
      </c>
      <c r="C60">
        <v>57</v>
      </c>
      <c r="D60" t="s">
        <v>298</v>
      </c>
      <c r="E60" t="s">
        <v>299</v>
      </c>
      <c r="F60" t="s">
        <v>300</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426</v>
      </c>
      <c r="I60" t="s">
        <v>302</v>
      </c>
      <c r="J60" t="s">
        <v>303</v>
      </c>
      <c r="K60" t="s">
        <v>300</v>
      </c>
      <c r="L60" t="s">
        <v>427</v>
      </c>
      <c r="M60" t="s">
        <v>305</v>
      </c>
      <c r="N60" t="s">
        <v>306</v>
      </c>
      <c r="O60" t="s">
        <v>1841</v>
      </c>
      <c r="P60" t="s">
        <v>1840</v>
      </c>
      <c r="Q60" t="str">
        <f>IF(Table134569[[#This Row],[Pascua]]="","",""",""")</f>
        <v>","</v>
      </c>
      <c r="R60" t="s">
        <v>282</v>
      </c>
      <c r="S60" t="str">
        <f>IF(Table134569[[#This Row],[Pentecostés]]="","",""",""")</f>
        <v>","</v>
      </c>
      <c r="T60" t="s">
        <v>351</v>
      </c>
      <c r="U60" t="str">
        <f>IF(Table134569[[#This Row],[Virgen]]="","",""",""")</f>
        <v>","</v>
      </c>
      <c r="V60" t="s">
        <v>314</v>
      </c>
      <c r="W60" t="str">
        <f>IF(Table134569[[#This Row],[Niños]]="","",""",""")</f>
        <v/>
      </c>
      <c r="Y60" t="str">
        <f>IF(Table134569[[#This Row],[Laudes/Vispera]]="","",""",""")</f>
        <v/>
      </c>
      <c r="AA60" t="str">
        <f>IF(Table134569[[#This Row],[Entrada]]="","",""",""")</f>
        <v/>
      </c>
      <c r="AC60" t="s">
        <v>1842</v>
      </c>
      <c r="AD60" s="22"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22"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311</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x14ac:dyDescent="0.25">
      <c r="A61">
        <v>44</v>
      </c>
      <c r="B61" t="s">
        <v>297</v>
      </c>
      <c r="C61">
        <v>58</v>
      </c>
      <c r="D61" t="s">
        <v>298</v>
      </c>
      <c r="E61" t="s">
        <v>299</v>
      </c>
      <c r="F61" t="s">
        <v>300</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428</v>
      </c>
      <c r="I61" t="s">
        <v>302</v>
      </c>
      <c r="J61" t="s">
        <v>303</v>
      </c>
      <c r="K61" t="s">
        <v>300</v>
      </c>
      <c r="L61" t="s">
        <v>429</v>
      </c>
      <c r="M61" t="s">
        <v>305</v>
      </c>
      <c r="N61" t="s">
        <v>306</v>
      </c>
      <c r="O61" t="s">
        <v>1841</v>
      </c>
      <c r="P61" t="s">
        <v>1840</v>
      </c>
      <c r="Q61" t="str">
        <f>IF(Table134569[[#This Row],[Pascua]]="","",""",""")</f>
        <v>","</v>
      </c>
      <c r="R61" t="s">
        <v>282</v>
      </c>
      <c r="S61" t="str">
        <f>IF(Table134569[[#This Row],[Pentecostés]]="","",""",""")</f>
        <v>","</v>
      </c>
      <c r="T61" t="s">
        <v>351</v>
      </c>
      <c r="U61" t="str">
        <f>IF(Table134569[[#This Row],[Virgen]]="","",""",""")</f>
        <v/>
      </c>
      <c r="W61" t="str">
        <f>IF(Table134569[[#This Row],[Niños]]="","",""",""")</f>
        <v/>
      </c>
      <c r="Y61" t="str">
        <f>IF(Table134569[[#This Row],[Laudes/Vispera]]="","",""",""")</f>
        <v/>
      </c>
      <c r="AA61" t="str">
        <f>IF(Table134569[[#This Row],[Entrada]]="","",""",""")</f>
        <v/>
      </c>
      <c r="AC61" t="s">
        <v>1842</v>
      </c>
      <c r="AD61" s="22"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22"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311</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x14ac:dyDescent="0.25">
      <c r="A62">
        <v>45</v>
      </c>
      <c r="B62" t="s">
        <v>297</v>
      </c>
      <c r="C62">
        <v>59</v>
      </c>
      <c r="D62" t="s">
        <v>298</v>
      </c>
      <c r="E62" t="s">
        <v>299</v>
      </c>
      <c r="F62" t="s">
        <v>300</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430</v>
      </c>
      <c r="I62" t="s">
        <v>302</v>
      </c>
      <c r="J62" t="s">
        <v>303</v>
      </c>
      <c r="K62" t="s">
        <v>300</v>
      </c>
      <c r="L62" t="s">
        <v>431</v>
      </c>
      <c r="M62" t="s">
        <v>305</v>
      </c>
      <c r="N62" t="s">
        <v>306</v>
      </c>
      <c r="O62" t="s">
        <v>1841</v>
      </c>
      <c r="P62" t="s">
        <v>1840</v>
      </c>
      <c r="Q62" t="str">
        <f>IF(Table134569[[#This Row],[Pascua]]="","",""",""")</f>
        <v>","</v>
      </c>
      <c r="R62" t="s">
        <v>320</v>
      </c>
      <c r="S62" t="str">
        <f>IF(Table134569[[#This Row],[Pentecostés]]="","",""",""")</f>
        <v>","</v>
      </c>
      <c r="T62" t="s">
        <v>321</v>
      </c>
      <c r="U62" t="str">
        <f>IF(Table134569[[#This Row],[Virgen]]="","",""",""")</f>
        <v/>
      </c>
      <c r="W62" t="str">
        <f>IF(Table134569[[#This Row],[Niños]]="","",""",""")</f>
        <v/>
      </c>
      <c r="Y62" t="str">
        <f>IF(Table134569[[#This Row],[Laudes/Vispera]]="","",""",""")</f>
        <v/>
      </c>
      <c r="AA62" t="str">
        <f>IF(Table134569[[#This Row],[Entrada]]="","",""",""")</f>
        <v/>
      </c>
      <c r="AC62" t="s">
        <v>1842</v>
      </c>
      <c r="AD62" s="22"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22"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311</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x14ac:dyDescent="0.25">
      <c r="A63">
        <v>47</v>
      </c>
      <c r="B63" t="s">
        <v>297</v>
      </c>
      <c r="C63">
        <v>60</v>
      </c>
      <c r="D63" t="s">
        <v>298</v>
      </c>
      <c r="E63" t="s">
        <v>299</v>
      </c>
      <c r="F63" t="s">
        <v>300</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432</v>
      </c>
      <c r="I63" t="s">
        <v>302</v>
      </c>
      <c r="J63" t="s">
        <v>303</v>
      </c>
      <c r="K63" t="s">
        <v>300</v>
      </c>
      <c r="L63" t="s">
        <v>433</v>
      </c>
      <c r="M63" t="s">
        <v>305</v>
      </c>
      <c r="N63" t="s">
        <v>306</v>
      </c>
      <c r="O63" t="s">
        <v>1841</v>
      </c>
      <c r="P63" t="s">
        <v>1840</v>
      </c>
      <c r="Q63" t="str">
        <f>IF(Table134569[[#This Row],[Pascua]]="","",""",""")</f>
        <v>","</v>
      </c>
      <c r="R63" t="s">
        <v>344</v>
      </c>
      <c r="S63" t="str">
        <f>IF(Table134569[[#This Row],[Pentecostés]]="","",""",""")</f>
        <v>","</v>
      </c>
      <c r="T63" t="s">
        <v>286</v>
      </c>
      <c r="U63" t="str">
        <f>IF(Table134569[[#This Row],[Virgen]]="","",""",""")</f>
        <v>","</v>
      </c>
      <c r="V63" t="s">
        <v>321</v>
      </c>
      <c r="W63" t="str">
        <f>IF(Table134569[[#This Row],[Niños]]="","",""",""")</f>
        <v/>
      </c>
      <c r="Y63" t="str">
        <f>IF(Table134569[[#This Row],[Laudes/Vispera]]="","",""",""")</f>
        <v/>
      </c>
      <c r="AA63" t="str">
        <f>IF(Table134569[[#This Row],[Entrada]]="","",""",""")</f>
        <v/>
      </c>
      <c r="AC63" t="s">
        <v>1842</v>
      </c>
      <c r="AD63" s="22"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22"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311</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x14ac:dyDescent="0.25">
      <c r="A64">
        <v>223</v>
      </c>
      <c r="B64" t="s">
        <v>297</v>
      </c>
      <c r="C64">
        <v>61</v>
      </c>
      <c r="D64" t="s">
        <v>298</v>
      </c>
      <c r="E64" t="s">
        <v>299</v>
      </c>
      <c r="F64" t="s">
        <v>300</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434</v>
      </c>
      <c r="I64" t="s">
        <v>302</v>
      </c>
      <c r="J64" t="s">
        <v>303</v>
      </c>
      <c r="K64" t="s">
        <v>300</v>
      </c>
      <c r="L64" t="s">
        <v>435</v>
      </c>
      <c r="M64" t="s">
        <v>305</v>
      </c>
      <c r="N64" t="s">
        <v>306</v>
      </c>
      <c r="O64" t="s">
        <v>1841</v>
      </c>
      <c r="P64" s="8" t="s">
        <v>1099</v>
      </c>
      <c r="Q64" t="str">
        <f>IF(Table134569[[#This Row],[Pascua]]="","",""",""")</f>
        <v>","</v>
      </c>
      <c r="R64" t="s">
        <v>320</v>
      </c>
      <c r="S64" t="str">
        <f>IF(Table134569[[#This Row],[Pentecostés]]="","",""",""")</f>
        <v>","</v>
      </c>
      <c r="T64" t="s">
        <v>292</v>
      </c>
      <c r="U64" t="str">
        <f>IF(Table134569[[#This Row],[Virgen]]="","",""",""")</f>
        <v>","</v>
      </c>
      <c r="V64" t="s">
        <v>321</v>
      </c>
      <c r="W64" t="str">
        <f>IF(Table134569[[#This Row],[Niños]]="","",""",""")</f>
        <v/>
      </c>
      <c r="Y64" t="str">
        <f>IF(Table134569[[#This Row],[Laudes/Vispera]]="","",""",""")</f>
        <v/>
      </c>
      <c r="AA64" t="str">
        <f>IF(Table134569[[#This Row],[Entrada]]="","",""",""")</f>
        <v/>
      </c>
      <c r="AC64" t="s">
        <v>1842</v>
      </c>
      <c r="AD64" s="22"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22"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311</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x14ac:dyDescent="0.25">
      <c r="A65">
        <v>48</v>
      </c>
      <c r="B65" t="s">
        <v>297</v>
      </c>
      <c r="C65">
        <v>62</v>
      </c>
      <c r="D65" t="s">
        <v>298</v>
      </c>
      <c r="E65" t="s">
        <v>299</v>
      </c>
      <c r="F65" t="s">
        <v>300</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436</v>
      </c>
      <c r="I65" t="s">
        <v>302</v>
      </c>
      <c r="J65" t="s">
        <v>303</v>
      </c>
      <c r="K65" t="s">
        <v>300</v>
      </c>
      <c r="L65" t="s">
        <v>437</v>
      </c>
      <c r="M65" t="s">
        <v>305</v>
      </c>
      <c r="N65" t="s">
        <v>306</v>
      </c>
      <c r="O65" t="s">
        <v>1841</v>
      </c>
      <c r="P65" t="s">
        <v>1840</v>
      </c>
      <c r="Q65" t="str">
        <f>IF(Table134569[[#This Row],[Pascua]]="","",""",""")</f>
        <v>","</v>
      </c>
      <c r="R65" t="s">
        <v>309</v>
      </c>
      <c r="S65" t="str">
        <f>IF(Table134569[[#This Row],[Pentecostés]]="","",""",""")</f>
        <v>","</v>
      </c>
      <c r="T65" t="s">
        <v>321</v>
      </c>
      <c r="U65" t="str">
        <f>IF(Table134569[[#This Row],[Virgen]]="","",""",""")</f>
        <v/>
      </c>
      <c r="W65" t="str">
        <f>IF(Table134569[[#This Row],[Niños]]="","",""",""")</f>
        <v/>
      </c>
      <c r="Y65" t="str">
        <f>IF(Table134569[[#This Row],[Laudes/Vispera]]="","",""",""")</f>
        <v/>
      </c>
      <c r="AA65" t="str">
        <f>IF(Table134569[[#This Row],[Entrada]]="","",""",""")</f>
        <v/>
      </c>
      <c r="AC65" t="s">
        <v>1842</v>
      </c>
      <c r="AD65" s="22"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22"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311</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x14ac:dyDescent="0.25">
      <c r="A66">
        <v>49</v>
      </c>
      <c r="B66" t="s">
        <v>297</v>
      </c>
      <c r="C66">
        <v>63</v>
      </c>
      <c r="D66" t="s">
        <v>298</v>
      </c>
      <c r="E66" t="s">
        <v>299</v>
      </c>
      <c r="F66" t="s">
        <v>300</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438</v>
      </c>
      <c r="I66" t="s">
        <v>302</v>
      </c>
      <c r="J66" t="s">
        <v>303</v>
      </c>
      <c r="K66" t="s">
        <v>300</v>
      </c>
      <c r="L66" t="s">
        <v>439</v>
      </c>
      <c r="M66" t="s">
        <v>305</v>
      </c>
      <c r="N66" t="s">
        <v>306</v>
      </c>
      <c r="O66" t="s">
        <v>1841</v>
      </c>
      <c r="P66" t="s">
        <v>1840</v>
      </c>
      <c r="Q66" t="str">
        <f>IF(Table134569[[#This Row],[Pascua]]="","",""",""")</f>
        <v>","</v>
      </c>
      <c r="R66" t="s">
        <v>314</v>
      </c>
      <c r="S66" t="str">
        <f>IF(Table134569[[#This Row],[Pentecostés]]="","",""",""")</f>
        <v>","</v>
      </c>
      <c r="T66" t="s">
        <v>315</v>
      </c>
      <c r="U66" t="str">
        <f>IF(Table134569[[#This Row],[Virgen]]="","",""",""")</f>
        <v/>
      </c>
      <c r="W66" t="str">
        <f>IF(Table134569[[#This Row],[Niños]]="","",""",""")</f>
        <v/>
      </c>
      <c r="Y66" t="str">
        <f>IF(Table134569[[#This Row],[Laudes/Vispera]]="","",""",""")</f>
        <v/>
      </c>
      <c r="AA66" t="str">
        <f>IF(Table134569[[#This Row],[Entrada]]="","",""",""")</f>
        <v/>
      </c>
      <c r="AC66" t="s">
        <v>1842</v>
      </c>
      <c r="AD66" s="22"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22"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311</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x14ac:dyDescent="0.25">
      <c r="A67">
        <v>50</v>
      </c>
      <c r="B67" t="s">
        <v>297</v>
      </c>
      <c r="C67">
        <v>64</v>
      </c>
      <c r="D67" t="s">
        <v>298</v>
      </c>
      <c r="E67" t="s">
        <v>299</v>
      </c>
      <c r="F67" t="s">
        <v>300</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440</v>
      </c>
      <c r="I67" t="s">
        <v>302</v>
      </c>
      <c r="J67" t="s">
        <v>303</v>
      </c>
      <c r="K67" t="s">
        <v>300</v>
      </c>
      <c r="L67" t="s">
        <v>441</v>
      </c>
      <c r="M67" t="s">
        <v>305</v>
      </c>
      <c r="N67" t="s">
        <v>306</v>
      </c>
      <c r="O67" t="s">
        <v>1841</v>
      </c>
      <c r="P67" t="s">
        <v>1840</v>
      </c>
      <c r="Q67" t="str">
        <f>IF(Table134569[[#This Row],[Pascua]]="","",""",""")</f>
        <v>","</v>
      </c>
      <c r="R67" t="s">
        <v>309</v>
      </c>
      <c r="S67" t="str">
        <f>IF(Table134569[[#This Row],[Pentecostés]]="","",""",""")</f>
        <v>","</v>
      </c>
      <c r="T67" t="s">
        <v>321</v>
      </c>
      <c r="U67" t="str">
        <f>IF(Table134569[[#This Row],[Virgen]]="","",""",""")</f>
        <v/>
      </c>
      <c r="W67" t="str">
        <f>IF(Table134569[[#This Row],[Niños]]="","",""",""")</f>
        <v/>
      </c>
      <c r="Y67" t="str">
        <f>IF(Table134569[[#This Row],[Laudes/Vispera]]="","",""",""")</f>
        <v/>
      </c>
      <c r="AA67" t="str">
        <f>IF(Table134569[[#This Row],[Entrada]]="","",""",""")</f>
        <v/>
      </c>
      <c r="AC67" t="s">
        <v>1842</v>
      </c>
      <c r="AD67" s="22"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22"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311</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x14ac:dyDescent="0.25">
      <c r="A68">
        <v>51</v>
      </c>
      <c r="B68" t="s">
        <v>297</v>
      </c>
      <c r="C68">
        <v>65</v>
      </c>
      <c r="D68" t="s">
        <v>298</v>
      </c>
      <c r="E68" t="s">
        <v>299</v>
      </c>
      <c r="F68" t="s">
        <v>300</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442</v>
      </c>
      <c r="I68" t="s">
        <v>302</v>
      </c>
      <c r="J68" t="s">
        <v>303</v>
      </c>
      <c r="K68" t="s">
        <v>300</v>
      </c>
      <c r="L68" t="s">
        <v>443</v>
      </c>
      <c r="M68" t="s">
        <v>305</v>
      </c>
      <c r="N68" t="s">
        <v>306</v>
      </c>
      <c r="O68" t="s">
        <v>1841</v>
      </c>
      <c r="P68" t="s">
        <v>1840</v>
      </c>
      <c r="Q68" t="str">
        <f>IF(Table134569[[#This Row],[Pascua]]="","",""",""")</f>
        <v>","</v>
      </c>
      <c r="R68" t="s">
        <v>321</v>
      </c>
      <c r="S68" t="str">
        <f>IF(Table134569[[#This Row],[Pentecostés]]="","",""",""")</f>
        <v/>
      </c>
      <c r="U68" t="str">
        <f>IF(Table134569[[#This Row],[Virgen]]="","",""",""")</f>
        <v/>
      </c>
      <c r="W68" t="str">
        <f>IF(Table134569[[#This Row],[Niños]]="","",""",""")</f>
        <v/>
      </c>
      <c r="Y68" t="str">
        <f>IF(Table134569[[#This Row],[Laudes/Vispera]]="","",""",""")</f>
        <v/>
      </c>
      <c r="AA68" t="str">
        <f>IF(Table134569[[#This Row],[Entrada]]="","",""",""")</f>
        <v/>
      </c>
      <c r="AC68" t="s">
        <v>1842</v>
      </c>
      <c r="AD68" s="22"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22"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311</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x14ac:dyDescent="0.25">
      <c r="A69">
        <v>52</v>
      </c>
      <c r="B69" t="s">
        <v>297</v>
      </c>
      <c r="C69">
        <v>66</v>
      </c>
      <c r="D69" t="s">
        <v>298</v>
      </c>
      <c r="E69" t="s">
        <v>299</v>
      </c>
      <c r="F69" t="s">
        <v>300</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444</v>
      </c>
      <c r="I69" t="s">
        <v>302</v>
      </c>
      <c r="J69" t="s">
        <v>303</v>
      </c>
      <c r="K69" t="s">
        <v>300</v>
      </c>
      <c r="L69" t="s">
        <v>445</v>
      </c>
      <c r="M69" t="s">
        <v>305</v>
      </c>
      <c r="N69" t="s">
        <v>306</v>
      </c>
      <c r="O69" t="s">
        <v>1841</v>
      </c>
      <c r="P69" t="s">
        <v>1840</v>
      </c>
      <c r="Q69" t="str">
        <f>IF(Table134569[[#This Row],[Pascua]]="","",""",""")</f>
        <v>","</v>
      </c>
      <c r="R69" t="s">
        <v>282</v>
      </c>
      <c r="S69" t="str">
        <f>IF(Table134569[[#This Row],[Pentecostés]]="","",""",""")</f>
        <v>","</v>
      </c>
      <c r="T69" t="s">
        <v>292</v>
      </c>
      <c r="U69" t="str">
        <f>IF(Table134569[[#This Row],[Virgen]]="","",""",""")</f>
        <v>","</v>
      </c>
      <c r="V69" t="s">
        <v>315</v>
      </c>
      <c r="W69" t="str">
        <f>IF(Table134569[[#This Row],[Niños]]="","",""",""")</f>
        <v/>
      </c>
      <c r="Y69" t="str">
        <f>IF(Table134569[[#This Row],[Laudes/Vispera]]="","",""",""")</f>
        <v/>
      </c>
      <c r="AA69" t="str">
        <f>IF(Table134569[[#This Row],[Entrada]]="","",""",""")</f>
        <v/>
      </c>
      <c r="AC69" t="s">
        <v>1842</v>
      </c>
      <c r="AD69" s="22"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22"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311</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x14ac:dyDescent="0.25">
      <c r="A70">
        <v>53</v>
      </c>
      <c r="B70" t="s">
        <v>297</v>
      </c>
      <c r="C70">
        <v>67</v>
      </c>
      <c r="D70" t="s">
        <v>298</v>
      </c>
      <c r="E70" t="s">
        <v>299</v>
      </c>
      <c r="F70" t="s">
        <v>300</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446</v>
      </c>
      <c r="I70" t="s">
        <v>302</v>
      </c>
      <c r="J70" t="s">
        <v>303</v>
      </c>
      <c r="K70" t="s">
        <v>300</v>
      </c>
      <c r="L70" t="s">
        <v>447</v>
      </c>
      <c r="M70" t="s">
        <v>305</v>
      </c>
      <c r="N70" t="s">
        <v>306</v>
      </c>
      <c r="O70" t="s">
        <v>1841</v>
      </c>
      <c r="P70" t="s">
        <v>1840</v>
      </c>
      <c r="Q70" t="str">
        <f>IF(Table134569[[#This Row],[Pascua]]="","",""",""")</f>
        <v>","</v>
      </c>
      <c r="R70" t="s">
        <v>309</v>
      </c>
      <c r="S70" t="str">
        <f>IF(Table134569[[#This Row],[Pentecostés]]="","",""",""")</f>
        <v>","</v>
      </c>
      <c r="T70" t="s">
        <v>314</v>
      </c>
      <c r="U70" t="str">
        <f>IF(Table134569[[#This Row],[Virgen]]="","",""",""")</f>
        <v>","</v>
      </c>
      <c r="V70" t="s">
        <v>321</v>
      </c>
      <c r="W70" t="str">
        <f>IF(Table134569[[#This Row],[Niños]]="","",""",""")</f>
        <v>","</v>
      </c>
      <c r="X70" t="s">
        <v>315</v>
      </c>
      <c r="Y70" t="str">
        <f>IF(Table134569[[#This Row],[Laudes/Vispera]]="","",""",""")</f>
        <v/>
      </c>
      <c r="AA70" t="str">
        <f>IF(Table134569[[#This Row],[Entrada]]="","",""",""")</f>
        <v/>
      </c>
      <c r="AC70" t="s">
        <v>1842</v>
      </c>
      <c r="AD70" s="22"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22"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311</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x14ac:dyDescent="0.25">
      <c r="A71">
        <v>54</v>
      </c>
      <c r="B71" t="s">
        <v>297</v>
      </c>
      <c r="C71">
        <v>68</v>
      </c>
      <c r="D71" t="s">
        <v>298</v>
      </c>
      <c r="E71" t="s">
        <v>299</v>
      </c>
      <c r="F71" t="s">
        <v>300</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448</v>
      </c>
      <c r="I71" t="s">
        <v>302</v>
      </c>
      <c r="J71" t="s">
        <v>303</v>
      </c>
      <c r="K71" t="s">
        <v>300</v>
      </c>
      <c r="L71" t="s">
        <v>449</v>
      </c>
      <c r="M71" t="s">
        <v>305</v>
      </c>
      <c r="N71" t="s">
        <v>306</v>
      </c>
      <c r="O71" t="s">
        <v>1841</v>
      </c>
      <c r="P71" t="s">
        <v>1840</v>
      </c>
      <c r="Q71" t="str">
        <f>IF(Table134569[[#This Row],[Pascua]]="","",""",""")</f>
        <v>","</v>
      </c>
      <c r="R71" t="s">
        <v>282</v>
      </c>
      <c r="S71" t="str">
        <f>IF(Table134569[[#This Row],[Pentecostés]]="","",""",""")</f>
        <v>","</v>
      </c>
      <c r="T71" t="s">
        <v>313</v>
      </c>
      <c r="U71" t="str">
        <f>IF(Table134569[[#This Row],[Virgen]]="","",""",""")</f>
        <v>","</v>
      </c>
      <c r="V71" t="s">
        <v>321</v>
      </c>
      <c r="W71" t="str">
        <f>IF(Table134569[[#This Row],[Niños]]="","",""",""")</f>
        <v/>
      </c>
      <c r="Y71" t="str">
        <f>IF(Table134569[[#This Row],[Laudes/Vispera]]="","",""",""")</f>
        <v/>
      </c>
      <c r="AA71" t="str">
        <f>IF(Table134569[[#This Row],[Entrada]]="","",""",""")</f>
        <v/>
      </c>
      <c r="AC71" t="s">
        <v>1842</v>
      </c>
      <c r="AD71" s="22"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22"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311</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x14ac:dyDescent="0.25">
      <c r="A72">
        <v>55</v>
      </c>
      <c r="B72" t="s">
        <v>297</v>
      </c>
      <c r="C72">
        <v>69</v>
      </c>
      <c r="D72" t="s">
        <v>298</v>
      </c>
      <c r="E72" t="s">
        <v>299</v>
      </c>
      <c r="F72" t="s">
        <v>300</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450</v>
      </c>
      <c r="I72" t="s">
        <v>302</v>
      </c>
      <c r="J72" t="s">
        <v>303</v>
      </c>
      <c r="K72" t="s">
        <v>300</v>
      </c>
      <c r="L72" t="s">
        <v>451</v>
      </c>
      <c r="M72" t="s">
        <v>305</v>
      </c>
      <c r="N72" t="s">
        <v>306</v>
      </c>
      <c r="O72" t="s">
        <v>1841</v>
      </c>
      <c r="P72" t="s">
        <v>1840</v>
      </c>
      <c r="Q72" t="str">
        <f>IF(Table134569[[#This Row],[Pascua]]="","",""",""")</f>
        <v>","</v>
      </c>
      <c r="R72" t="s">
        <v>2210</v>
      </c>
      <c r="S72" t="str">
        <f>IF(Table134569[[#This Row],[Pentecostés]]="","",""",""")</f>
        <v>","</v>
      </c>
      <c r="T72" t="s">
        <v>321</v>
      </c>
      <c r="U72" t="str">
        <f>IF(Table134569[[#This Row],[Virgen]]="","",""",""")</f>
        <v/>
      </c>
      <c r="W72" t="str">
        <f>IF(Table134569[[#This Row],[Niños]]="","",""",""")</f>
        <v/>
      </c>
      <c r="Y72" t="str">
        <f>IF(Table134569[[#This Row],[Laudes/Vispera]]="","",""",""")</f>
        <v/>
      </c>
      <c r="AA72" t="str">
        <f>IF(Table134569[[#This Row],[Entrada]]="","",""",""")</f>
        <v/>
      </c>
      <c r="AC72" t="s">
        <v>1842</v>
      </c>
      <c r="AD72" s="22"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22"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311</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x14ac:dyDescent="0.25">
      <c r="A73">
        <v>56</v>
      </c>
      <c r="B73" t="s">
        <v>297</v>
      </c>
      <c r="C73">
        <v>70</v>
      </c>
      <c r="D73" t="s">
        <v>298</v>
      </c>
      <c r="E73" t="s">
        <v>299</v>
      </c>
      <c r="F73" t="s">
        <v>300</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452</v>
      </c>
      <c r="I73" t="s">
        <v>302</v>
      </c>
      <c r="J73" t="s">
        <v>303</v>
      </c>
      <c r="K73" t="s">
        <v>300</v>
      </c>
      <c r="L73" t="s">
        <v>453</v>
      </c>
      <c r="M73" t="s">
        <v>305</v>
      </c>
      <c r="N73" t="s">
        <v>306</v>
      </c>
      <c r="O73" t="s">
        <v>1841</v>
      </c>
      <c r="P73" t="s">
        <v>1840</v>
      </c>
      <c r="Q73" t="str">
        <f>IF(Table134569[[#This Row],[Pascua]]="","",""",""")</f>
        <v>","</v>
      </c>
      <c r="R73" t="s">
        <v>313</v>
      </c>
      <c r="S73" t="str">
        <f>IF(Table134569[[#This Row],[Pentecostés]]="","",""",""")</f>
        <v>","</v>
      </c>
      <c r="T73" t="s">
        <v>315</v>
      </c>
      <c r="U73" t="str">
        <f>IF(Table134569[[#This Row],[Virgen]]="","",""",""")</f>
        <v/>
      </c>
      <c r="W73" t="str">
        <f>IF(Table134569[[#This Row],[Niños]]="","",""",""")</f>
        <v/>
      </c>
      <c r="Y73" t="str">
        <f>IF(Table134569[[#This Row],[Laudes/Vispera]]="","",""",""")</f>
        <v/>
      </c>
      <c r="AA73" t="str">
        <f>IF(Table134569[[#This Row],[Entrada]]="","",""",""")</f>
        <v/>
      </c>
      <c r="AC73" t="s">
        <v>1842</v>
      </c>
      <c r="AD73" s="22"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22"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311</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x14ac:dyDescent="0.25">
      <c r="A74">
        <v>57</v>
      </c>
      <c r="B74" t="s">
        <v>297</v>
      </c>
      <c r="C74">
        <v>71</v>
      </c>
      <c r="D74" t="s">
        <v>298</v>
      </c>
      <c r="E74" t="s">
        <v>299</v>
      </c>
      <c r="F74" t="s">
        <v>300</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454</v>
      </c>
      <c r="I74" t="s">
        <v>302</v>
      </c>
      <c r="J74" t="s">
        <v>303</v>
      </c>
      <c r="K74" t="s">
        <v>300</v>
      </c>
      <c r="L74" t="s">
        <v>455</v>
      </c>
      <c r="M74" t="s">
        <v>305</v>
      </c>
      <c r="N74" t="s">
        <v>306</v>
      </c>
      <c r="O74" t="s">
        <v>1841</v>
      </c>
      <c r="P74" t="s">
        <v>1840</v>
      </c>
      <c r="Q74" t="str">
        <f>IF(Table134569[[#This Row],[Pascua]]="","",""",""")</f>
        <v>","</v>
      </c>
      <c r="R74" t="s">
        <v>321</v>
      </c>
      <c r="S74" t="str">
        <f>IF(Table134569[[#This Row],[Pentecostés]]="","",""",""")</f>
        <v/>
      </c>
      <c r="U74" t="str">
        <f>IF(Table134569[[#This Row],[Virgen]]="","",""",""")</f>
        <v/>
      </c>
      <c r="W74" t="str">
        <f>IF(Table134569[[#This Row],[Niños]]="","",""",""")</f>
        <v/>
      </c>
      <c r="Y74" t="str">
        <f>IF(Table134569[[#This Row],[Laudes/Vispera]]="","",""",""")</f>
        <v/>
      </c>
      <c r="AA74" t="str">
        <f>IF(Table134569[[#This Row],[Entrada]]="","",""",""")</f>
        <v/>
      </c>
      <c r="AC74" t="s">
        <v>1842</v>
      </c>
      <c r="AD74" s="22"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22"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311</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x14ac:dyDescent="0.25">
      <c r="A75">
        <v>224</v>
      </c>
      <c r="B75" t="s">
        <v>297</v>
      </c>
      <c r="C75">
        <v>72</v>
      </c>
      <c r="D75" t="s">
        <v>298</v>
      </c>
      <c r="E75" t="s">
        <v>299</v>
      </c>
      <c r="F75" t="s">
        <v>300</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456</v>
      </c>
      <c r="I75" t="s">
        <v>302</v>
      </c>
      <c r="J75" t="s">
        <v>303</v>
      </c>
      <c r="K75" t="s">
        <v>300</v>
      </c>
      <c r="L75" t="s">
        <v>457</v>
      </c>
      <c r="M75" t="s">
        <v>305</v>
      </c>
      <c r="N75" t="s">
        <v>306</v>
      </c>
      <c r="O75" t="s">
        <v>1841</v>
      </c>
      <c r="P75" s="8" t="s">
        <v>1099</v>
      </c>
      <c r="Q75" t="str">
        <f>IF(Table134569[[#This Row],[Pascua]]="","",""",""")</f>
        <v>","</v>
      </c>
      <c r="R75" t="s">
        <v>342</v>
      </c>
      <c r="S75" t="str">
        <f>IF(Table134569[[#This Row],[Pentecostés]]="","",""",""")</f>
        <v>","</v>
      </c>
      <c r="T75" t="s">
        <v>321</v>
      </c>
      <c r="U75" t="str">
        <f>IF(Table134569[[#This Row],[Virgen]]="","",""",""")</f>
        <v/>
      </c>
      <c r="W75" t="str">
        <f>IF(Table134569[[#This Row],[Niños]]="","",""",""")</f>
        <v/>
      </c>
      <c r="Y75" t="str">
        <f>IF(Table134569[[#This Row],[Laudes/Vispera]]="","",""",""")</f>
        <v/>
      </c>
      <c r="AA75" t="str">
        <f>IF(Table134569[[#This Row],[Entrada]]="","",""",""")</f>
        <v/>
      </c>
      <c r="AC75" t="s">
        <v>1842</v>
      </c>
      <c r="AD75" s="22"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22"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311</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x14ac:dyDescent="0.25">
      <c r="A76">
        <v>58</v>
      </c>
      <c r="B76" t="s">
        <v>297</v>
      </c>
      <c r="C76">
        <v>73</v>
      </c>
      <c r="D76" t="s">
        <v>298</v>
      </c>
      <c r="E76" t="s">
        <v>299</v>
      </c>
      <c r="F76" t="s">
        <v>300</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458</v>
      </c>
      <c r="I76" t="s">
        <v>302</v>
      </c>
      <c r="J76" t="s">
        <v>303</v>
      </c>
      <c r="K76" t="s">
        <v>300</v>
      </c>
      <c r="L76" t="s">
        <v>459</v>
      </c>
      <c r="M76" t="s">
        <v>305</v>
      </c>
      <c r="N76" t="s">
        <v>306</v>
      </c>
      <c r="O76" t="s">
        <v>1841</v>
      </c>
      <c r="P76" t="s">
        <v>1840</v>
      </c>
      <c r="Q76" t="str">
        <f>IF(Table134569[[#This Row],[Pascua]]="","",""",""")</f>
        <v>","</v>
      </c>
      <c r="R76" t="s">
        <v>292</v>
      </c>
      <c r="S76" t="str">
        <f>IF(Table134569[[#This Row],[Pentecostés]]="","",""",""")</f>
        <v>","</v>
      </c>
      <c r="T76" t="s">
        <v>315</v>
      </c>
      <c r="U76" t="str">
        <f>IF(Table134569[[#This Row],[Virgen]]="","",""",""")</f>
        <v/>
      </c>
      <c r="W76" t="str">
        <f>IF(Table134569[[#This Row],[Niños]]="","",""",""")</f>
        <v/>
      </c>
      <c r="Y76" t="str">
        <f>IF(Table134569[[#This Row],[Laudes/Vispera]]="","",""",""")</f>
        <v/>
      </c>
      <c r="AA76" t="str">
        <f>IF(Table134569[[#This Row],[Entrada]]="","",""",""")</f>
        <v/>
      </c>
      <c r="AC76" t="s">
        <v>1842</v>
      </c>
      <c r="AD76" s="22"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22"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311</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x14ac:dyDescent="0.25">
      <c r="A77">
        <v>59</v>
      </c>
      <c r="B77" t="s">
        <v>297</v>
      </c>
      <c r="C77">
        <v>74</v>
      </c>
      <c r="D77" t="s">
        <v>298</v>
      </c>
      <c r="E77" t="s">
        <v>299</v>
      </c>
      <c r="F77" t="s">
        <v>300</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460</v>
      </c>
      <c r="I77" t="s">
        <v>302</v>
      </c>
      <c r="J77" t="s">
        <v>303</v>
      </c>
      <c r="K77" t="s">
        <v>300</v>
      </c>
      <c r="L77" t="s">
        <v>461</v>
      </c>
      <c r="M77" t="s">
        <v>305</v>
      </c>
      <c r="N77" t="s">
        <v>306</v>
      </c>
      <c r="O77" t="s">
        <v>1841</v>
      </c>
      <c r="P77" t="s">
        <v>1840</v>
      </c>
      <c r="Q77" t="str">
        <f>IF(Table134569[[#This Row],[Pascua]]="","",""",""")</f>
        <v>","</v>
      </c>
      <c r="R77" t="s">
        <v>344</v>
      </c>
      <c r="S77" t="str">
        <f>IF(Table134569[[#This Row],[Pentecostés]]="","",""",""")</f>
        <v>","</v>
      </c>
      <c r="T77" t="s">
        <v>292</v>
      </c>
      <c r="U77" t="str">
        <f>IF(Table134569[[#This Row],[Virgen]]="","",""",""")</f>
        <v>","</v>
      </c>
      <c r="V77" t="s">
        <v>321</v>
      </c>
      <c r="W77" t="str">
        <f>IF(Table134569[[#This Row],[Niños]]="","",""",""")</f>
        <v/>
      </c>
      <c r="Y77" t="str">
        <f>IF(Table134569[[#This Row],[Laudes/Vispera]]="","",""",""")</f>
        <v/>
      </c>
      <c r="AA77" t="str">
        <f>IF(Table134569[[#This Row],[Entrada]]="","",""",""")</f>
        <v/>
      </c>
      <c r="AC77" t="s">
        <v>1842</v>
      </c>
      <c r="AD77" s="22"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22"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311</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x14ac:dyDescent="0.25">
      <c r="A78">
        <v>225</v>
      </c>
      <c r="B78" t="s">
        <v>297</v>
      </c>
      <c r="C78">
        <v>75</v>
      </c>
      <c r="D78" t="s">
        <v>298</v>
      </c>
      <c r="E78" t="s">
        <v>299</v>
      </c>
      <c r="F78" t="s">
        <v>300</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462</v>
      </c>
      <c r="I78" t="s">
        <v>302</v>
      </c>
      <c r="J78" t="s">
        <v>303</v>
      </c>
      <c r="K78" t="s">
        <v>300</v>
      </c>
      <c r="L78" t="s">
        <v>463</v>
      </c>
      <c r="M78" t="s">
        <v>305</v>
      </c>
      <c r="N78" t="s">
        <v>306</v>
      </c>
      <c r="O78" t="s">
        <v>1841</v>
      </c>
      <c r="P78" s="8" t="s">
        <v>1099</v>
      </c>
      <c r="Q78" t="str">
        <f>IF(Table134569[[#This Row],[Pascua]]="","",""",""")</f>
        <v>","</v>
      </c>
      <c r="R78" t="s">
        <v>313</v>
      </c>
      <c r="S78" t="str">
        <f>IF(Table134569[[#This Row],[Pentecostés]]="","",""",""")</f>
        <v>","</v>
      </c>
      <c r="T78" t="s">
        <v>321</v>
      </c>
      <c r="U78" t="str">
        <f>IF(Table134569[[#This Row],[Virgen]]="","",""",""")</f>
        <v/>
      </c>
      <c r="W78" t="str">
        <f>IF(Table134569[[#This Row],[Niños]]="","",""",""")</f>
        <v/>
      </c>
      <c r="Y78" t="str">
        <f>IF(Table134569[[#This Row],[Laudes/Vispera]]="","",""",""")</f>
        <v/>
      </c>
      <c r="AA78" t="str">
        <f>IF(Table134569[[#This Row],[Entrada]]="","",""",""")</f>
        <v/>
      </c>
      <c r="AC78" t="s">
        <v>1842</v>
      </c>
      <c r="AD78" s="22"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22"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311</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x14ac:dyDescent="0.25">
      <c r="A79">
        <v>60</v>
      </c>
      <c r="B79" t="s">
        <v>297</v>
      </c>
      <c r="C79">
        <v>76</v>
      </c>
      <c r="D79" t="s">
        <v>298</v>
      </c>
      <c r="E79" t="s">
        <v>299</v>
      </c>
      <c r="F79" t="s">
        <v>300</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464</v>
      </c>
      <c r="I79" t="s">
        <v>302</v>
      </c>
      <c r="J79" t="s">
        <v>303</v>
      </c>
      <c r="K79" t="s">
        <v>300</v>
      </c>
      <c r="L79" t="s">
        <v>465</v>
      </c>
      <c r="M79" t="s">
        <v>305</v>
      </c>
      <c r="N79" t="s">
        <v>306</v>
      </c>
      <c r="O79" t="s">
        <v>1841</v>
      </c>
      <c r="P79" t="s">
        <v>1840</v>
      </c>
      <c r="Q79" t="str">
        <f>IF(Table134569[[#This Row],[Pascua]]="","",""",""")</f>
        <v>","</v>
      </c>
      <c r="R79" t="s">
        <v>2210</v>
      </c>
      <c r="S79" t="str">
        <f>IF(Table134569[[#This Row],[Pentecostés]]="","",""",""")</f>
        <v>","</v>
      </c>
      <c r="T79" t="s">
        <v>321</v>
      </c>
      <c r="U79" t="str">
        <f>IF(Table134569[[#This Row],[Virgen]]="","",""",""")</f>
        <v/>
      </c>
      <c r="W79" t="str">
        <f>IF(Table134569[[#This Row],[Niños]]="","",""",""")</f>
        <v/>
      </c>
      <c r="Y79" t="str">
        <f>IF(Table134569[[#This Row],[Laudes/Vispera]]="","",""",""")</f>
        <v/>
      </c>
      <c r="AA79" t="str">
        <f>IF(Table134569[[#This Row],[Entrada]]="","",""",""")</f>
        <v/>
      </c>
      <c r="AC79" t="s">
        <v>1842</v>
      </c>
      <c r="AD79" s="22"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22"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311</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x14ac:dyDescent="0.25">
      <c r="A80">
        <v>61</v>
      </c>
      <c r="B80" t="s">
        <v>297</v>
      </c>
      <c r="C80">
        <v>77</v>
      </c>
      <c r="D80" t="s">
        <v>298</v>
      </c>
      <c r="E80" t="s">
        <v>299</v>
      </c>
      <c r="F80" t="s">
        <v>300</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466</v>
      </c>
      <c r="I80" t="s">
        <v>302</v>
      </c>
      <c r="J80" t="s">
        <v>303</v>
      </c>
      <c r="K80" t="s">
        <v>300</v>
      </c>
      <c r="L80" t="s">
        <v>467</v>
      </c>
      <c r="M80" t="s">
        <v>305</v>
      </c>
      <c r="N80" t="s">
        <v>306</v>
      </c>
      <c r="O80" t="s">
        <v>1841</v>
      </c>
      <c r="P80" t="s">
        <v>1840</v>
      </c>
      <c r="Q80" t="str">
        <f>IF(Table134569[[#This Row],[Pascua]]="","",""",""")</f>
        <v>","</v>
      </c>
      <c r="R80" t="s">
        <v>320</v>
      </c>
      <c r="S80" t="str">
        <f>IF(Table134569[[#This Row],[Pentecostés]]="","",""",""")</f>
        <v>","</v>
      </c>
      <c r="T80" t="s">
        <v>321</v>
      </c>
      <c r="U80" t="str">
        <f>IF(Table134569[[#This Row],[Virgen]]="","",""",""")</f>
        <v/>
      </c>
      <c r="W80" t="str">
        <f>IF(Table134569[[#This Row],[Niños]]="","",""",""")</f>
        <v/>
      </c>
      <c r="Y80" t="str">
        <f>IF(Table134569[[#This Row],[Laudes/Vispera]]="","",""",""")</f>
        <v/>
      </c>
      <c r="AA80" t="str">
        <f>IF(Table134569[[#This Row],[Entrada]]="","",""",""")</f>
        <v/>
      </c>
      <c r="AC80" t="s">
        <v>1842</v>
      </c>
      <c r="AD80" s="22"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22"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311</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x14ac:dyDescent="0.25">
      <c r="A81">
        <v>62</v>
      </c>
      <c r="B81" t="s">
        <v>297</v>
      </c>
      <c r="C81">
        <v>78</v>
      </c>
      <c r="D81" t="s">
        <v>298</v>
      </c>
      <c r="E81" t="s">
        <v>299</v>
      </c>
      <c r="F81" t="s">
        <v>300</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468</v>
      </c>
      <c r="I81" t="s">
        <v>302</v>
      </c>
      <c r="J81" t="s">
        <v>303</v>
      </c>
      <c r="K81" t="s">
        <v>300</v>
      </c>
      <c r="L81" t="s">
        <v>469</v>
      </c>
      <c r="M81" t="s">
        <v>305</v>
      </c>
      <c r="N81" t="s">
        <v>306</v>
      </c>
      <c r="O81" t="s">
        <v>1841</v>
      </c>
      <c r="P81" t="s">
        <v>1840</v>
      </c>
      <c r="Q81" t="str">
        <f>IF(Table134569[[#This Row],[Pascua]]="","",""",""")</f>
        <v>","</v>
      </c>
      <c r="R81" t="s">
        <v>292</v>
      </c>
      <c r="S81" t="str">
        <f>IF(Table134569[[#This Row],[Pentecostés]]="","",""",""")</f>
        <v>","</v>
      </c>
      <c r="T81" t="s">
        <v>313</v>
      </c>
      <c r="U81" t="str">
        <f>IF(Table134569[[#This Row],[Virgen]]="","",""",""")</f>
        <v>","</v>
      </c>
      <c r="V81" t="s">
        <v>315</v>
      </c>
      <c r="W81" t="str">
        <f>IF(Table134569[[#This Row],[Niños]]="","",""",""")</f>
        <v/>
      </c>
      <c r="Y81" t="str">
        <f>IF(Table134569[[#This Row],[Laudes/Vispera]]="","",""",""")</f>
        <v/>
      </c>
      <c r="AA81" t="str">
        <f>IF(Table134569[[#This Row],[Entrada]]="","",""",""")</f>
        <v/>
      </c>
      <c r="AC81" t="s">
        <v>1842</v>
      </c>
      <c r="AD81" s="22"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22"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311</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x14ac:dyDescent="0.25">
      <c r="A82">
        <v>63</v>
      </c>
      <c r="B82" t="s">
        <v>297</v>
      </c>
      <c r="C82">
        <v>79</v>
      </c>
      <c r="D82" t="s">
        <v>298</v>
      </c>
      <c r="E82" t="s">
        <v>299</v>
      </c>
      <c r="F82" t="s">
        <v>300</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470</v>
      </c>
      <c r="I82" t="s">
        <v>302</v>
      </c>
      <c r="J82" t="s">
        <v>303</v>
      </c>
      <c r="K82" t="s">
        <v>300</v>
      </c>
      <c r="L82" t="s">
        <v>471</v>
      </c>
      <c r="M82" t="s">
        <v>305</v>
      </c>
      <c r="N82" t="s">
        <v>306</v>
      </c>
      <c r="O82" t="s">
        <v>1841</v>
      </c>
      <c r="P82" t="s">
        <v>1840</v>
      </c>
      <c r="Q82" t="str">
        <f>IF(Table134569[[#This Row],[Pascua]]="","",""",""")</f>
        <v>","</v>
      </c>
      <c r="R82" t="s">
        <v>2210</v>
      </c>
      <c r="S82" t="str">
        <f>IF(Table134569[[#This Row],[Pentecostés]]="","",""",""")</f>
        <v/>
      </c>
      <c r="U82" t="str">
        <f>IF(Table134569[[#This Row],[Virgen]]="","",""",""")</f>
        <v/>
      </c>
      <c r="W82" t="str">
        <f>IF(Table134569[[#This Row],[Niños]]="","",""",""")</f>
        <v/>
      </c>
      <c r="Y82" t="str">
        <f>IF(Table134569[[#This Row],[Laudes/Vispera]]="","",""",""")</f>
        <v/>
      </c>
      <c r="AA82" t="str">
        <f>IF(Table134569[[#This Row],[Entrada]]="","",""",""")</f>
        <v/>
      </c>
      <c r="AC82" t="s">
        <v>1842</v>
      </c>
      <c r="AD82" s="22"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22"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311</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x14ac:dyDescent="0.25">
      <c r="A83">
        <v>64</v>
      </c>
      <c r="B83" t="s">
        <v>297</v>
      </c>
      <c r="C83">
        <v>80</v>
      </c>
      <c r="D83" t="s">
        <v>298</v>
      </c>
      <c r="E83" t="s">
        <v>299</v>
      </c>
      <c r="F83" t="s">
        <v>300</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472</v>
      </c>
      <c r="I83" t="s">
        <v>302</v>
      </c>
      <c r="J83" t="s">
        <v>303</v>
      </c>
      <c r="K83" t="s">
        <v>300</v>
      </c>
      <c r="L83" t="s">
        <v>473</v>
      </c>
      <c r="M83" t="s">
        <v>305</v>
      </c>
      <c r="N83" t="s">
        <v>306</v>
      </c>
      <c r="O83" t="s">
        <v>1841</v>
      </c>
      <c r="P83" t="s">
        <v>1840</v>
      </c>
      <c r="Q83" t="str">
        <f>IF(Table134569[[#This Row],[Pascua]]="","",""",""")</f>
        <v>","</v>
      </c>
      <c r="R83" t="s">
        <v>309</v>
      </c>
      <c r="S83" t="str">
        <f>IF(Table134569[[#This Row],[Pentecostés]]="","",""",""")</f>
        <v>","</v>
      </c>
      <c r="T83" t="s">
        <v>2210</v>
      </c>
      <c r="U83" t="str">
        <f>IF(Table134569[[#This Row],[Virgen]]="","",""",""")</f>
        <v>","</v>
      </c>
      <c r="V83" t="s">
        <v>315</v>
      </c>
      <c r="W83" t="str">
        <f>IF(Table134569[[#This Row],[Niños]]="","",""",""")</f>
        <v/>
      </c>
      <c r="Y83" t="str">
        <f>IF(Table134569[[#This Row],[Laudes/Vispera]]="","",""",""")</f>
        <v/>
      </c>
      <c r="AA83" t="str">
        <f>IF(Table134569[[#This Row],[Entrada]]="","",""",""")</f>
        <v/>
      </c>
      <c r="AC83" t="s">
        <v>1842</v>
      </c>
      <c r="AD83" s="22"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22"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311</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x14ac:dyDescent="0.25">
      <c r="A84">
        <v>65</v>
      </c>
      <c r="B84" t="s">
        <v>297</v>
      </c>
      <c r="C84">
        <v>81</v>
      </c>
      <c r="D84" t="s">
        <v>298</v>
      </c>
      <c r="E84" t="s">
        <v>299</v>
      </c>
      <c r="F84" t="s">
        <v>300</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474</v>
      </c>
      <c r="I84" t="s">
        <v>302</v>
      </c>
      <c r="J84" t="s">
        <v>303</v>
      </c>
      <c r="K84" t="s">
        <v>300</v>
      </c>
      <c r="L84" t="s">
        <v>475</v>
      </c>
      <c r="M84" t="s">
        <v>305</v>
      </c>
      <c r="N84" t="s">
        <v>306</v>
      </c>
      <c r="O84" t="s">
        <v>1841</v>
      </c>
      <c r="P84" t="s">
        <v>1840</v>
      </c>
      <c r="Q84" t="str">
        <f>IF(Table134569[[#This Row],[Pascua]]="","",""",""")</f>
        <v>","</v>
      </c>
      <c r="R84" t="s">
        <v>292</v>
      </c>
      <c r="S84" t="str">
        <f>IF(Table134569[[#This Row],[Pentecostés]]="","",""",""")</f>
        <v>","</v>
      </c>
      <c r="T84" t="s">
        <v>314</v>
      </c>
      <c r="U84" t="str">
        <f>IF(Table134569[[#This Row],[Virgen]]="","",""",""")</f>
        <v>","</v>
      </c>
      <c r="V84" t="s">
        <v>321</v>
      </c>
      <c r="W84" t="str">
        <f>IF(Table134569[[#This Row],[Niños]]="","",""",""")</f>
        <v/>
      </c>
      <c r="Y84" t="str">
        <f>IF(Table134569[[#This Row],[Laudes/Vispera]]="","",""",""")</f>
        <v/>
      </c>
      <c r="AA84" t="str">
        <f>IF(Table134569[[#This Row],[Entrada]]="","",""",""")</f>
        <v/>
      </c>
      <c r="AC84" t="s">
        <v>1842</v>
      </c>
      <c r="AD84" s="22"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22"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311</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x14ac:dyDescent="0.25">
      <c r="A85">
        <v>66</v>
      </c>
      <c r="B85" t="s">
        <v>297</v>
      </c>
      <c r="C85">
        <v>82</v>
      </c>
      <c r="D85" t="s">
        <v>298</v>
      </c>
      <c r="E85" t="s">
        <v>299</v>
      </c>
      <c r="F85" t="s">
        <v>300</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476</v>
      </c>
      <c r="I85" t="s">
        <v>302</v>
      </c>
      <c r="J85" t="s">
        <v>303</v>
      </c>
      <c r="K85" t="s">
        <v>300</v>
      </c>
      <c r="L85" t="s">
        <v>185</v>
      </c>
      <c r="M85" t="s">
        <v>305</v>
      </c>
      <c r="N85" t="s">
        <v>306</v>
      </c>
      <c r="O85" t="s">
        <v>1841</v>
      </c>
      <c r="P85" t="s">
        <v>1840</v>
      </c>
      <c r="Q85" t="str">
        <f>IF(Table134569[[#This Row],[Pascua]]="","",""",""")</f>
        <v>","</v>
      </c>
      <c r="R85" t="s">
        <v>309</v>
      </c>
      <c r="S85" t="str">
        <f>IF(Table134569[[#This Row],[Pentecostés]]="","",""",""")</f>
        <v>","</v>
      </c>
      <c r="T85" t="s">
        <v>321</v>
      </c>
      <c r="U85" t="str">
        <f>IF(Table134569[[#This Row],[Virgen]]="","",""",""")</f>
        <v/>
      </c>
      <c r="W85" t="str">
        <f>IF(Table134569[[#This Row],[Niños]]="","",""",""")</f>
        <v/>
      </c>
      <c r="Y85" t="str">
        <f>IF(Table134569[[#This Row],[Laudes/Vispera]]="","",""",""")</f>
        <v/>
      </c>
      <c r="AA85" t="str">
        <f>IF(Table134569[[#This Row],[Entrada]]="","",""",""")</f>
        <v/>
      </c>
      <c r="AC85" t="s">
        <v>1842</v>
      </c>
      <c r="AD85" s="22"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22"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311</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x14ac:dyDescent="0.25">
      <c r="A86">
        <v>67</v>
      </c>
      <c r="B86" t="s">
        <v>297</v>
      </c>
      <c r="C86">
        <v>83</v>
      </c>
      <c r="D86" t="s">
        <v>298</v>
      </c>
      <c r="E86" t="s">
        <v>299</v>
      </c>
      <c r="F86" t="s">
        <v>300</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477</v>
      </c>
      <c r="I86" t="s">
        <v>302</v>
      </c>
      <c r="J86" t="s">
        <v>303</v>
      </c>
      <c r="K86" t="s">
        <v>300</v>
      </c>
      <c r="L86" t="s">
        <v>478</v>
      </c>
      <c r="M86" t="s">
        <v>305</v>
      </c>
      <c r="N86" t="s">
        <v>306</v>
      </c>
      <c r="O86" t="s">
        <v>1841</v>
      </c>
      <c r="P86" t="s">
        <v>1840</v>
      </c>
      <c r="Q86" t="str">
        <f>IF(Table134569[[#This Row],[Pascua]]="","",""",""")</f>
        <v>","</v>
      </c>
      <c r="R86" t="s">
        <v>292</v>
      </c>
      <c r="S86" t="str">
        <f>IF(Table134569[[#This Row],[Pentecostés]]="","",""",""")</f>
        <v>","</v>
      </c>
      <c r="T86" t="s">
        <v>2210</v>
      </c>
      <c r="U86" t="str">
        <f>IF(Table134569[[#This Row],[Virgen]]="","",""",""")</f>
        <v>","</v>
      </c>
      <c r="V86" t="s">
        <v>321</v>
      </c>
      <c r="W86" t="str">
        <f>IF(Table134569[[#This Row],[Niños]]="","",""",""")</f>
        <v/>
      </c>
      <c r="Y86" t="str">
        <f>IF(Table134569[[#This Row],[Laudes/Vispera]]="","",""",""")</f>
        <v/>
      </c>
      <c r="AA86" t="str">
        <f>IF(Table134569[[#This Row],[Entrada]]="","",""",""")</f>
        <v/>
      </c>
      <c r="AC86" t="s">
        <v>1842</v>
      </c>
      <c r="AD86" s="22"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22"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311</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x14ac:dyDescent="0.25">
      <c r="A87">
        <v>68</v>
      </c>
      <c r="B87" t="s">
        <v>297</v>
      </c>
      <c r="C87">
        <v>84</v>
      </c>
      <c r="D87" t="s">
        <v>298</v>
      </c>
      <c r="E87" t="s">
        <v>299</v>
      </c>
      <c r="F87" t="s">
        <v>300</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479</v>
      </c>
      <c r="I87" t="s">
        <v>302</v>
      </c>
      <c r="J87" t="s">
        <v>303</v>
      </c>
      <c r="K87" t="s">
        <v>300</v>
      </c>
      <c r="L87" t="s">
        <v>480</v>
      </c>
      <c r="M87" t="s">
        <v>305</v>
      </c>
      <c r="N87" t="s">
        <v>306</v>
      </c>
      <c r="O87" t="s">
        <v>1841</v>
      </c>
      <c r="P87" t="s">
        <v>1840</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1842</v>
      </c>
      <c r="AD87" s="22"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22"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311</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x14ac:dyDescent="0.25">
      <c r="A88">
        <v>69</v>
      </c>
      <c r="B88" t="s">
        <v>297</v>
      </c>
      <c r="C88">
        <v>85</v>
      </c>
      <c r="D88" t="s">
        <v>298</v>
      </c>
      <c r="E88" t="s">
        <v>299</v>
      </c>
      <c r="F88" t="s">
        <v>300</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481</v>
      </c>
      <c r="I88" t="s">
        <v>302</v>
      </c>
      <c r="J88" t="s">
        <v>303</v>
      </c>
      <c r="K88" t="s">
        <v>300</v>
      </c>
      <c r="L88" t="s">
        <v>482</v>
      </c>
      <c r="M88" t="s">
        <v>305</v>
      </c>
      <c r="N88" t="s">
        <v>306</v>
      </c>
      <c r="O88" t="s">
        <v>1841</v>
      </c>
      <c r="P88" t="s">
        <v>1840</v>
      </c>
      <c r="Q88" t="str">
        <f>IF(Table134569[[#This Row],[Pascua]]="","",""",""")</f>
        <v>","</v>
      </c>
      <c r="R88" t="s">
        <v>321</v>
      </c>
      <c r="S88" t="str">
        <f>IF(Table134569[[#This Row],[Pentecostés]]="","",""",""")</f>
        <v/>
      </c>
      <c r="U88" t="str">
        <f>IF(Table134569[[#This Row],[Virgen]]="","",""",""")</f>
        <v/>
      </c>
      <c r="W88" t="str">
        <f>IF(Table134569[[#This Row],[Niños]]="","",""",""")</f>
        <v/>
      </c>
      <c r="Y88" t="str">
        <f>IF(Table134569[[#This Row],[Laudes/Vispera]]="","",""",""")</f>
        <v/>
      </c>
      <c r="AA88" t="str">
        <f>IF(Table134569[[#This Row],[Entrada]]="","",""",""")</f>
        <v/>
      </c>
      <c r="AC88" t="s">
        <v>1842</v>
      </c>
      <c r="AD88" s="22"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22"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311</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x14ac:dyDescent="0.25">
      <c r="A89">
        <v>70</v>
      </c>
      <c r="B89" t="s">
        <v>297</v>
      </c>
      <c r="C89">
        <v>86</v>
      </c>
      <c r="D89" t="s">
        <v>298</v>
      </c>
      <c r="E89" t="s">
        <v>299</v>
      </c>
      <c r="F89" t="s">
        <v>300</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483</v>
      </c>
      <c r="I89" t="s">
        <v>302</v>
      </c>
      <c r="J89" t="s">
        <v>303</v>
      </c>
      <c r="K89" t="s">
        <v>300</v>
      </c>
      <c r="L89" t="s">
        <v>484</v>
      </c>
      <c r="M89" t="s">
        <v>305</v>
      </c>
      <c r="N89" t="s">
        <v>306</v>
      </c>
      <c r="O89" t="s">
        <v>1841</v>
      </c>
      <c r="P89" t="s">
        <v>1840</v>
      </c>
      <c r="Q89" t="str">
        <f>IF(Table134569[[#This Row],[Pascua]]="","",""",""")</f>
        <v>","</v>
      </c>
      <c r="R89" t="s">
        <v>282</v>
      </c>
      <c r="S89" t="str">
        <f>IF(Table134569[[#This Row],[Pentecostés]]="","",""",""")</f>
        <v>","</v>
      </c>
      <c r="T89" t="s">
        <v>2209</v>
      </c>
      <c r="U89" t="str">
        <f>IF(Table134569[[#This Row],[Virgen]]="","",""",""")</f>
        <v>","</v>
      </c>
      <c r="V89" t="s">
        <v>313</v>
      </c>
      <c r="W89" t="str">
        <f>IF(Table134569[[#This Row],[Niños]]="","",""",""")</f>
        <v>","</v>
      </c>
      <c r="X89" t="s">
        <v>315</v>
      </c>
      <c r="Y89" t="str">
        <f>IF(Table134569[[#This Row],[Laudes/Vispera]]="","",""",""")</f>
        <v/>
      </c>
      <c r="AA89" t="str">
        <f>IF(Table134569[[#This Row],[Entrada]]="","",""",""")</f>
        <v/>
      </c>
      <c r="AC89" t="s">
        <v>1842</v>
      </c>
      <c r="AD89" s="22"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22"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311</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x14ac:dyDescent="0.25">
      <c r="A90">
        <v>71</v>
      </c>
      <c r="B90" t="s">
        <v>297</v>
      </c>
      <c r="C90">
        <v>87</v>
      </c>
      <c r="D90" t="s">
        <v>298</v>
      </c>
      <c r="E90" t="s">
        <v>299</v>
      </c>
      <c r="F90" t="s">
        <v>300</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485</v>
      </c>
      <c r="I90" t="s">
        <v>302</v>
      </c>
      <c r="J90" t="s">
        <v>303</v>
      </c>
      <c r="K90" t="s">
        <v>300</v>
      </c>
      <c r="L90" t="s">
        <v>486</v>
      </c>
      <c r="M90" t="s">
        <v>305</v>
      </c>
      <c r="N90" t="s">
        <v>306</v>
      </c>
      <c r="O90" t="s">
        <v>1841</v>
      </c>
      <c r="P90" t="s">
        <v>1840</v>
      </c>
      <c r="Q90" t="str">
        <f>IF(Table134569[[#This Row],[Pascua]]="","",""",""")</f>
        <v>","</v>
      </c>
      <c r="R90" t="s">
        <v>351</v>
      </c>
      <c r="S90" t="str">
        <f>IF(Table134569[[#This Row],[Pentecostés]]="","",""",""")</f>
        <v/>
      </c>
      <c r="U90" t="str">
        <f>IF(Table134569[[#This Row],[Virgen]]="","",""",""")</f>
        <v/>
      </c>
      <c r="W90" t="str">
        <f>IF(Table134569[[#This Row],[Niños]]="","",""",""")</f>
        <v/>
      </c>
      <c r="Y90" t="str">
        <f>IF(Table134569[[#This Row],[Laudes/Vispera]]="","",""",""")</f>
        <v/>
      </c>
      <c r="AA90" t="str">
        <f>IF(Table134569[[#This Row],[Entrada]]="","",""",""")</f>
        <v/>
      </c>
      <c r="AC90" t="s">
        <v>1842</v>
      </c>
      <c r="AD90" s="22"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22"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311</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x14ac:dyDescent="0.25">
      <c r="A91">
        <v>72</v>
      </c>
      <c r="B91" t="s">
        <v>297</v>
      </c>
      <c r="C91">
        <v>88</v>
      </c>
      <c r="D91" t="s">
        <v>298</v>
      </c>
      <c r="E91" t="s">
        <v>299</v>
      </c>
      <c r="F91" t="s">
        <v>300</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487</v>
      </c>
      <c r="I91" t="s">
        <v>302</v>
      </c>
      <c r="J91" t="s">
        <v>303</v>
      </c>
      <c r="K91" t="s">
        <v>300</v>
      </c>
      <c r="L91" t="s">
        <v>192</v>
      </c>
      <c r="M91" t="s">
        <v>305</v>
      </c>
      <c r="N91" t="s">
        <v>306</v>
      </c>
      <c r="O91" t="s">
        <v>1841</v>
      </c>
      <c r="P91" t="s">
        <v>1840</v>
      </c>
      <c r="Q91" t="str">
        <f>IF(Table134569[[#This Row],[Pascua]]="","",""",""")</f>
        <v>","</v>
      </c>
      <c r="R91" t="s">
        <v>320</v>
      </c>
      <c r="S91" t="str">
        <f>IF(Table134569[[#This Row],[Pentecostés]]="","",""",""")</f>
        <v>","</v>
      </c>
      <c r="T91" t="s">
        <v>2210</v>
      </c>
      <c r="U91" t="str">
        <f>IF(Table134569[[#This Row],[Virgen]]="","",""",""")</f>
        <v/>
      </c>
      <c r="W91" t="str">
        <f>IF(Table134569[[#This Row],[Niños]]="","",""",""")</f>
        <v/>
      </c>
      <c r="Y91" t="str">
        <f>IF(Table134569[[#This Row],[Laudes/Vispera]]="","",""",""")</f>
        <v/>
      </c>
      <c r="AA91" t="str">
        <f>IF(Table134569[[#This Row],[Entrada]]="","",""",""")</f>
        <v/>
      </c>
      <c r="AC91" t="s">
        <v>1842</v>
      </c>
      <c r="AD91" s="22"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22"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311</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x14ac:dyDescent="0.25">
      <c r="A92">
        <v>73</v>
      </c>
      <c r="B92" t="s">
        <v>297</v>
      </c>
      <c r="C92">
        <v>89</v>
      </c>
      <c r="D92" t="s">
        <v>298</v>
      </c>
      <c r="E92" t="s">
        <v>299</v>
      </c>
      <c r="F92" t="s">
        <v>300</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488</v>
      </c>
      <c r="I92" t="s">
        <v>302</v>
      </c>
      <c r="J92" t="s">
        <v>303</v>
      </c>
      <c r="K92" t="s">
        <v>300</v>
      </c>
      <c r="L92" t="s">
        <v>194</v>
      </c>
      <c r="M92" t="s">
        <v>305</v>
      </c>
      <c r="N92" t="s">
        <v>306</v>
      </c>
      <c r="O92" t="s">
        <v>1841</v>
      </c>
      <c r="P92" t="s">
        <v>1840</v>
      </c>
      <c r="Q92" t="str">
        <f>IF(Table134569[[#This Row],[Pascua]]="","",""",""")</f>
        <v>","</v>
      </c>
      <c r="R92" t="s">
        <v>321</v>
      </c>
      <c r="S92" t="str">
        <f>IF(Table134569[[#This Row],[Pentecostés]]="","",""",""")</f>
        <v/>
      </c>
      <c r="U92" t="str">
        <f>IF(Table134569[[#This Row],[Virgen]]="","",""",""")</f>
        <v/>
      </c>
      <c r="W92" t="str">
        <f>IF(Table134569[[#This Row],[Niños]]="","",""",""")</f>
        <v/>
      </c>
      <c r="Y92" t="str">
        <f>IF(Table134569[[#This Row],[Laudes/Vispera]]="","",""",""")</f>
        <v/>
      </c>
      <c r="AA92" t="str">
        <f>IF(Table134569[[#This Row],[Entrada]]="","",""",""")</f>
        <v/>
      </c>
      <c r="AC92" t="s">
        <v>1842</v>
      </c>
      <c r="AD92" s="22"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22"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311</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x14ac:dyDescent="0.25">
      <c r="A93">
        <v>74</v>
      </c>
      <c r="B93" t="s">
        <v>297</v>
      </c>
      <c r="C93">
        <v>90</v>
      </c>
      <c r="D93" t="s">
        <v>298</v>
      </c>
      <c r="E93" t="s">
        <v>299</v>
      </c>
      <c r="F93" t="s">
        <v>300</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489</v>
      </c>
      <c r="I93" t="s">
        <v>302</v>
      </c>
      <c r="J93" t="s">
        <v>303</v>
      </c>
      <c r="K93" t="s">
        <v>300</v>
      </c>
      <c r="L93" t="s">
        <v>196</v>
      </c>
      <c r="M93" t="s">
        <v>305</v>
      </c>
      <c r="N93" t="s">
        <v>306</v>
      </c>
      <c r="O93" t="s">
        <v>1841</v>
      </c>
      <c r="P93" t="s">
        <v>1840</v>
      </c>
      <c r="Q93" t="str">
        <f>IF(Table134569[[#This Row],[Pascua]]="","",""",""")</f>
        <v>","</v>
      </c>
      <c r="R93" t="s">
        <v>321</v>
      </c>
      <c r="S93" t="str">
        <f>IF(Table134569[[#This Row],[Pentecostés]]="","",""",""")</f>
        <v/>
      </c>
      <c r="U93" t="str">
        <f>IF(Table134569[[#This Row],[Virgen]]="","",""",""")</f>
        <v/>
      </c>
      <c r="W93" t="str">
        <f>IF(Table134569[[#This Row],[Niños]]="","",""",""")</f>
        <v/>
      </c>
      <c r="Y93" t="str">
        <f>IF(Table134569[[#This Row],[Laudes/Vispera]]="","",""",""")</f>
        <v/>
      </c>
      <c r="AA93" t="str">
        <f>IF(Table134569[[#This Row],[Entrada]]="","",""",""")</f>
        <v/>
      </c>
      <c r="AC93" t="s">
        <v>1842</v>
      </c>
      <c r="AD93" s="22"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22"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311</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x14ac:dyDescent="0.25">
      <c r="A94">
        <v>75</v>
      </c>
      <c r="B94" t="s">
        <v>297</v>
      </c>
      <c r="C94">
        <v>91</v>
      </c>
      <c r="D94" t="s">
        <v>298</v>
      </c>
      <c r="E94" t="s">
        <v>299</v>
      </c>
      <c r="F94" t="s">
        <v>300</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490</v>
      </c>
      <c r="I94" t="s">
        <v>302</v>
      </c>
      <c r="J94" t="s">
        <v>303</v>
      </c>
      <c r="K94" t="s">
        <v>300</v>
      </c>
      <c r="L94" t="s">
        <v>491</v>
      </c>
      <c r="M94" t="s">
        <v>305</v>
      </c>
      <c r="N94" t="s">
        <v>306</v>
      </c>
      <c r="O94" t="s">
        <v>1841</v>
      </c>
      <c r="P94" t="s">
        <v>1840</v>
      </c>
      <c r="Q94" t="str">
        <f>IF(Table134569[[#This Row],[Pascua]]="","",""",""")</f>
        <v>","</v>
      </c>
      <c r="R94" t="s">
        <v>282</v>
      </c>
      <c r="S94" t="str">
        <f>IF(Table134569[[#This Row],[Pentecostés]]="","",""",""")</f>
        <v/>
      </c>
      <c r="U94" t="str">
        <f>IF(Table134569[[#This Row],[Virgen]]="","",""",""")</f>
        <v/>
      </c>
      <c r="W94" t="str">
        <f>IF(Table134569[[#This Row],[Niños]]="","",""",""")</f>
        <v/>
      </c>
      <c r="Y94" t="str">
        <f>IF(Table134569[[#This Row],[Laudes/Vispera]]="","",""",""")</f>
        <v/>
      </c>
      <c r="AA94" t="str">
        <f>IF(Table134569[[#This Row],[Entrada]]="","",""",""")</f>
        <v/>
      </c>
      <c r="AC94" t="s">
        <v>1842</v>
      </c>
      <c r="AD94" s="22"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22"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311</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x14ac:dyDescent="0.25">
      <c r="A95">
        <v>76</v>
      </c>
      <c r="B95" t="s">
        <v>297</v>
      </c>
      <c r="C95">
        <v>92</v>
      </c>
      <c r="D95" t="s">
        <v>298</v>
      </c>
      <c r="E95" t="s">
        <v>299</v>
      </c>
      <c r="F95" t="s">
        <v>300</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492</v>
      </c>
      <c r="I95" t="s">
        <v>302</v>
      </c>
      <c r="J95" t="s">
        <v>303</v>
      </c>
      <c r="K95" t="s">
        <v>300</v>
      </c>
      <c r="L95" t="s">
        <v>199</v>
      </c>
      <c r="M95" t="s">
        <v>305</v>
      </c>
      <c r="N95" t="s">
        <v>306</v>
      </c>
      <c r="O95" t="s">
        <v>1841</v>
      </c>
      <c r="P95" t="s">
        <v>1840</v>
      </c>
      <c r="Q95" t="str">
        <f>IF(Table134569[[#This Row],[Pascua]]="","",""",""")</f>
        <v>","</v>
      </c>
      <c r="R95" t="s">
        <v>351</v>
      </c>
      <c r="S95" t="str">
        <f>IF(Table134569[[#This Row],[Pentecostés]]="","",""",""")</f>
        <v>","</v>
      </c>
      <c r="T95" t="s">
        <v>313</v>
      </c>
      <c r="U95" t="str">
        <f>IF(Table134569[[#This Row],[Virgen]]="","",""",""")</f>
        <v>","</v>
      </c>
      <c r="V95" t="s">
        <v>314</v>
      </c>
      <c r="W95" t="str">
        <f>IF(Table134569[[#This Row],[Niños]]="","",""",""")</f>
        <v>","</v>
      </c>
      <c r="X95" t="s">
        <v>321</v>
      </c>
      <c r="Y95" t="str">
        <f>IF(Table134569[[#This Row],[Laudes/Vispera]]="","",""",""")</f>
        <v/>
      </c>
      <c r="AA95" t="str">
        <f>IF(Table134569[[#This Row],[Entrada]]="","",""",""")</f>
        <v/>
      </c>
      <c r="AC95" t="s">
        <v>1842</v>
      </c>
      <c r="AD95" s="22"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22"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311</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x14ac:dyDescent="0.25">
      <c r="A96">
        <v>188</v>
      </c>
      <c r="B96" t="s">
        <v>297</v>
      </c>
      <c r="C96">
        <v>93</v>
      </c>
      <c r="D96" t="s">
        <v>298</v>
      </c>
      <c r="E96" t="s">
        <v>299</v>
      </c>
      <c r="F96" t="s">
        <v>300</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493</v>
      </c>
      <c r="I96" t="s">
        <v>302</v>
      </c>
      <c r="J96" t="s">
        <v>303</v>
      </c>
      <c r="K96" t="s">
        <v>300</v>
      </c>
      <c r="L96" t="s">
        <v>494</v>
      </c>
      <c r="M96" t="s">
        <v>305</v>
      </c>
      <c r="N96" t="s">
        <v>306</v>
      </c>
      <c r="O96" t="s">
        <v>1841</v>
      </c>
      <c r="P96" s="7" t="s">
        <v>1101</v>
      </c>
      <c r="Q96" t="str">
        <f>IF(Table134569[[#This Row],[Pascua]]="","",""",""")</f>
        <v>","</v>
      </c>
      <c r="R96" t="s">
        <v>292</v>
      </c>
      <c r="S96" t="str">
        <f>IF(Table134569[[#This Row],[Pentecostés]]="","",""",""")</f>
        <v>","</v>
      </c>
      <c r="T96" t="s">
        <v>321</v>
      </c>
      <c r="U96" t="str">
        <f>IF(Table134569[[#This Row],[Virgen]]="","",""",""")</f>
        <v/>
      </c>
      <c r="W96" t="str">
        <f>IF(Table134569[[#This Row],[Niños]]="","",""",""")</f>
        <v/>
      </c>
      <c r="Y96" t="str">
        <f>IF(Table134569[[#This Row],[Laudes/Vispera]]="","",""",""")</f>
        <v/>
      </c>
      <c r="AA96" t="str">
        <f>IF(Table134569[[#This Row],[Entrada]]="","",""",""")</f>
        <v/>
      </c>
      <c r="AC96" t="s">
        <v>1842</v>
      </c>
      <c r="AD96" s="22"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22"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311</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x14ac:dyDescent="0.25">
      <c r="A97">
        <v>77</v>
      </c>
      <c r="B97" t="s">
        <v>297</v>
      </c>
      <c r="C97">
        <v>94</v>
      </c>
      <c r="D97" t="s">
        <v>298</v>
      </c>
      <c r="E97" t="s">
        <v>299</v>
      </c>
      <c r="F97" t="s">
        <v>300</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495</v>
      </c>
      <c r="I97" t="s">
        <v>302</v>
      </c>
      <c r="J97" t="s">
        <v>303</v>
      </c>
      <c r="K97" t="s">
        <v>300</v>
      </c>
      <c r="L97" t="s">
        <v>201</v>
      </c>
      <c r="M97" t="s">
        <v>305</v>
      </c>
      <c r="N97" t="s">
        <v>306</v>
      </c>
      <c r="O97" t="s">
        <v>1841</v>
      </c>
      <c r="P97" t="s">
        <v>1840</v>
      </c>
      <c r="Q97" t="str">
        <f>IF(Table134569[[#This Row],[Pascua]]="","",""",""")</f>
        <v>","</v>
      </c>
      <c r="R97" t="s">
        <v>292</v>
      </c>
      <c r="S97" t="str">
        <f>IF(Table134569[[#This Row],[Pentecostés]]="","",""",""")</f>
        <v/>
      </c>
      <c r="U97" t="str">
        <f>IF(Table134569[[#This Row],[Virgen]]="","",""",""")</f>
        <v/>
      </c>
      <c r="W97" t="str">
        <f>IF(Table134569[[#This Row],[Niños]]="","",""",""")</f>
        <v/>
      </c>
      <c r="Y97" t="str">
        <f>IF(Table134569[[#This Row],[Laudes/Vispera]]="","",""",""")</f>
        <v/>
      </c>
      <c r="AA97" t="str">
        <f>IF(Table134569[[#This Row],[Entrada]]="","",""",""")</f>
        <v/>
      </c>
      <c r="AC97" t="s">
        <v>1842</v>
      </c>
      <c r="AD97" s="22"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22"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311</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x14ac:dyDescent="0.25">
      <c r="A98">
        <v>78</v>
      </c>
      <c r="B98" t="s">
        <v>297</v>
      </c>
      <c r="C98">
        <v>95</v>
      </c>
      <c r="D98" t="s">
        <v>298</v>
      </c>
      <c r="E98" t="s">
        <v>299</v>
      </c>
      <c r="F98" t="s">
        <v>300</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496</v>
      </c>
      <c r="I98" t="s">
        <v>302</v>
      </c>
      <c r="J98" t="s">
        <v>303</v>
      </c>
      <c r="K98" t="s">
        <v>300</v>
      </c>
      <c r="L98" t="s">
        <v>497</v>
      </c>
      <c r="M98" t="s">
        <v>305</v>
      </c>
      <c r="N98" t="s">
        <v>306</v>
      </c>
      <c r="O98" t="s">
        <v>1841</v>
      </c>
      <c r="P98" t="s">
        <v>1840</v>
      </c>
      <c r="Q98" t="str">
        <f>IF(Table134569[[#This Row],[Pascua]]="","",""",""")</f>
        <v>","</v>
      </c>
      <c r="R98" t="s">
        <v>320</v>
      </c>
      <c r="S98" t="str">
        <f>IF(Table134569[[#This Row],[Pentecostés]]="","",""",""")</f>
        <v>","</v>
      </c>
      <c r="T98" t="s">
        <v>321</v>
      </c>
      <c r="U98" t="str">
        <f>IF(Table134569[[#This Row],[Virgen]]="","",""",""")</f>
        <v/>
      </c>
      <c r="W98" t="str">
        <f>IF(Table134569[[#This Row],[Niños]]="","",""",""")</f>
        <v/>
      </c>
      <c r="Y98" t="str">
        <f>IF(Table134569[[#This Row],[Laudes/Vispera]]="","",""",""")</f>
        <v/>
      </c>
      <c r="AA98" t="str">
        <f>IF(Table134569[[#This Row],[Entrada]]="","",""",""")</f>
        <v/>
      </c>
      <c r="AC98" t="s">
        <v>1842</v>
      </c>
      <c r="AD98" s="22"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22"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311</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x14ac:dyDescent="0.25">
      <c r="A99">
        <v>79</v>
      </c>
      <c r="B99" t="s">
        <v>297</v>
      </c>
      <c r="C99">
        <v>96</v>
      </c>
      <c r="D99" t="s">
        <v>298</v>
      </c>
      <c r="E99" t="s">
        <v>299</v>
      </c>
      <c r="F99" t="s">
        <v>300</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498</v>
      </c>
      <c r="I99" t="s">
        <v>302</v>
      </c>
      <c r="J99" t="s">
        <v>303</v>
      </c>
      <c r="K99" t="s">
        <v>300</v>
      </c>
      <c r="L99" t="s">
        <v>499</v>
      </c>
      <c r="M99" t="s">
        <v>305</v>
      </c>
      <c r="N99" t="s">
        <v>306</v>
      </c>
      <c r="O99" t="s">
        <v>1841</v>
      </c>
      <c r="P99" t="s">
        <v>1840</v>
      </c>
      <c r="Q99" t="str">
        <f>IF(Table134569[[#This Row],[Pascua]]="","",""",""")</f>
        <v>","</v>
      </c>
      <c r="R99" t="s">
        <v>2210</v>
      </c>
      <c r="S99" t="str">
        <f>IF(Table134569[[#This Row],[Pentecostés]]="","",""",""")</f>
        <v>","</v>
      </c>
      <c r="T99" t="s">
        <v>321</v>
      </c>
      <c r="U99" t="str">
        <f>IF(Table134569[[#This Row],[Virgen]]="","",""",""")</f>
        <v/>
      </c>
      <c r="W99" t="str">
        <f>IF(Table134569[[#This Row],[Niños]]="","",""",""")</f>
        <v/>
      </c>
      <c r="Y99" t="str">
        <f>IF(Table134569[[#This Row],[Laudes/Vispera]]="","",""",""")</f>
        <v/>
      </c>
      <c r="AA99" t="str">
        <f>IF(Table134569[[#This Row],[Entrada]]="","",""",""")</f>
        <v/>
      </c>
      <c r="AC99" t="s">
        <v>1842</v>
      </c>
      <c r="AD99" s="22"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22"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311</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x14ac:dyDescent="0.25">
      <c r="A100">
        <v>80</v>
      </c>
      <c r="B100" t="s">
        <v>297</v>
      </c>
      <c r="C100">
        <v>97</v>
      </c>
      <c r="D100" t="s">
        <v>298</v>
      </c>
      <c r="E100" t="s">
        <v>299</v>
      </c>
      <c r="F100" t="s">
        <v>300</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500</v>
      </c>
      <c r="I100" t="s">
        <v>302</v>
      </c>
      <c r="J100" t="s">
        <v>303</v>
      </c>
      <c r="K100" t="s">
        <v>300</v>
      </c>
      <c r="L100" t="s">
        <v>205</v>
      </c>
      <c r="M100" t="s">
        <v>305</v>
      </c>
      <c r="N100" t="s">
        <v>306</v>
      </c>
      <c r="O100" t="s">
        <v>1841</v>
      </c>
      <c r="P100" t="s">
        <v>1840</v>
      </c>
      <c r="Q100" t="str">
        <f>IF(Table134569[[#This Row],[Pascua]]="","",""",""")</f>
        <v>","</v>
      </c>
      <c r="R100" t="s">
        <v>320</v>
      </c>
      <c r="S100" t="str">
        <f>IF(Table134569[[#This Row],[Pentecostés]]="","",""",""")</f>
        <v>","</v>
      </c>
      <c r="T100" t="s">
        <v>282</v>
      </c>
      <c r="U100" t="str">
        <f>IF(Table134569[[#This Row],[Virgen]]="","",""",""")</f>
        <v>","</v>
      </c>
      <c r="V100" t="s">
        <v>309</v>
      </c>
      <c r="W100" t="str">
        <f>IF(Table134569[[#This Row],[Niños]]="","",""",""")</f>
        <v/>
      </c>
      <c r="Y100" t="str">
        <f>IF(Table134569[[#This Row],[Laudes/Vispera]]="","",""",""")</f>
        <v/>
      </c>
      <c r="AA100" t="str">
        <f>IF(Table134569[[#This Row],[Entrada]]="","",""",""")</f>
        <v/>
      </c>
      <c r="AC100" t="s">
        <v>1842</v>
      </c>
      <c r="AD100" s="22"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22"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311</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x14ac:dyDescent="0.25">
      <c r="A101">
        <v>81</v>
      </c>
      <c r="B101" t="s">
        <v>297</v>
      </c>
      <c r="C101">
        <v>98</v>
      </c>
      <c r="D101" t="s">
        <v>298</v>
      </c>
      <c r="E101" t="s">
        <v>299</v>
      </c>
      <c r="F101" t="s">
        <v>300</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501</v>
      </c>
      <c r="I101" t="s">
        <v>302</v>
      </c>
      <c r="J101" t="s">
        <v>303</v>
      </c>
      <c r="K101" t="s">
        <v>300</v>
      </c>
      <c r="L101" t="s">
        <v>502</v>
      </c>
      <c r="M101" t="s">
        <v>305</v>
      </c>
      <c r="N101" t="s">
        <v>306</v>
      </c>
      <c r="O101" t="s">
        <v>1841</v>
      </c>
      <c r="P101" t="s">
        <v>1840</v>
      </c>
      <c r="Q101" t="str">
        <f>IF(Table134569[[#This Row],[Pascua]]="","",""",""")</f>
        <v>","</v>
      </c>
      <c r="R101" t="s">
        <v>344</v>
      </c>
      <c r="S101" t="str">
        <f>IF(Table134569[[#This Row],[Pentecostés]]="","",""",""")</f>
        <v>","</v>
      </c>
      <c r="T101" t="s">
        <v>315</v>
      </c>
      <c r="U101" t="str">
        <f>IF(Table134569[[#This Row],[Virgen]]="","",""",""")</f>
        <v/>
      </c>
      <c r="W101" t="str">
        <f>IF(Table134569[[#This Row],[Niños]]="","",""",""")</f>
        <v/>
      </c>
      <c r="Y101" t="str">
        <f>IF(Table134569[[#This Row],[Laudes/Vispera]]="","",""",""")</f>
        <v/>
      </c>
      <c r="AA101" t="str">
        <f>IF(Table134569[[#This Row],[Entrada]]="","",""",""")</f>
        <v/>
      </c>
      <c r="AC101" t="s">
        <v>1842</v>
      </c>
      <c r="AD101" s="22"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22"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311</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x14ac:dyDescent="0.25">
      <c r="A102">
        <v>226</v>
      </c>
      <c r="B102" t="s">
        <v>297</v>
      </c>
      <c r="C102">
        <v>99</v>
      </c>
      <c r="D102" t="s">
        <v>298</v>
      </c>
      <c r="E102" t="s">
        <v>299</v>
      </c>
      <c r="F102" t="s">
        <v>300</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503</v>
      </c>
      <c r="I102" t="s">
        <v>302</v>
      </c>
      <c r="J102" t="s">
        <v>303</v>
      </c>
      <c r="K102" t="s">
        <v>300</v>
      </c>
      <c r="L102" t="s">
        <v>504</v>
      </c>
      <c r="M102" t="s">
        <v>305</v>
      </c>
      <c r="N102" t="s">
        <v>306</v>
      </c>
      <c r="O102" t="s">
        <v>1841</v>
      </c>
      <c r="P102" s="8" t="s">
        <v>1099</v>
      </c>
      <c r="Q102" t="str">
        <f>IF(Table134569[[#This Row],[Pascua]]="","",""",""")</f>
        <v>","</v>
      </c>
      <c r="R102" t="s">
        <v>344</v>
      </c>
      <c r="S102" t="str">
        <f>IF(Table134569[[#This Row],[Pentecostés]]="","",""",""")</f>
        <v>","</v>
      </c>
      <c r="T102" t="s">
        <v>320</v>
      </c>
      <c r="U102" t="str">
        <f>IF(Table134569[[#This Row],[Virgen]]="","",""",""")</f>
        <v>","</v>
      </c>
      <c r="V102" t="s">
        <v>321</v>
      </c>
      <c r="W102" t="str">
        <f>IF(Table134569[[#This Row],[Niños]]="","",""",""")</f>
        <v/>
      </c>
      <c r="Y102" t="str">
        <f>IF(Table134569[[#This Row],[Laudes/Vispera]]="","",""",""")</f>
        <v/>
      </c>
      <c r="AA102" t="str">
        <f>IF(Table134569[[#This Row],[Entrada]]="","",""",""")</f>
        <v/>
      </c>
      <c r="AC102" t="s">
        <v>1842</v>
      </c>
      <c r="AD102" s="22"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22"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311</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x14ac:dyDescent="0.25">
      <c r="A103">
        <v>82</v>
      </c>
      <c r="B103" t="s">
        <v>297</v>
      </c>
      <c r="C103">
        <v>100</v>
      </c>
      <c r="D103" t="s">
        <v>298</v>
      </c>
      <c r="E103" t="s">
        <v>299</v>
      </c>
      <c r="F103" t="s">
        <v>300</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505</v>
      </c>
      <c r="I103" t="s">
        <v>302</v>
      </c>
      <c r="J103" t="s">
        <v>303</v>
      </c>
      <c r="K103" t="s">
        <v>300</v>
      </c>
      <c r="L103" t="s">
        <v>506</v>
      </c>
      <c r="M103" t="s">
        <v>305</v>
      </c>
      <c r="N103" t="s">
        <v>306</v>
      </c>
      <c r="O103" t="s">
        <v>1841</v>
      </c>
      <c r="P103" t="s">
        <v>1840</v>
      </c>
      <c r="Q103" t="str">
        <f>IF(Table134569[[#This Row],[Pascua]]="","",""",""")</f>
        <v>","</v>
      </c>
      <c r="R103" t="s">
        <v>282</v>
      </c>
      <c r="S103" t="str">
        <f>IF(Table134569[[#This Row],[Pentecostés]]="","",""",""")</f>
        <v>","</v>
      </c>
      <c r="T103" t="s">
        <v>313</v>
      </c>
      <c r="U103" t="str">
        <f>IF(Table134569[[#This Row],[Virgen]]="","",""",""")</f>
        <v>","</v>
      </c>
      <c r="V103" t="s">
        <v>321</v>
      </c>
      <c r="W103" t="str">
        <f>IF(Table134569[[#This Row],[Niños]]="","",""",""")</f>
        <v/>
      </c>
      <c r="Y103" t="str">
        <f>IF(Table134569[[#This Row],[Laudes/Vispera]]="","",""",""")</f>
        <v/>
      </c>
      <c r="AA103" t="str">
        <f>IF(Table134569[[#This Row],[Entrada]]="","",""",""")</f>
        <v/>
      </c>
      <c r="AC103" t="s">
        <v>1842</v>
      </c>
      <c r="AD103" s="22"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22"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311</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x14ac:dyDescent="0.25">
      <c r="A104">
        <v>83</v>
      </c>
      <c r="B104" t="s">
        <v>297</v>
      </c>
      <c r="C104">
        <v>101</v>
      </c>
      <c r="D104" t="s">
        <v>298</v>
      </c>
      <c r="E104" t="s">
        <v>299</v>
      </c>
      <c r="F104" t="s">
        <v>300</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507</v>
      </c>
      <c r="I104" t="s">
        <v>302</v>
      </c>
      <c r="J104" t="s">
        <v>303</v>
      </c>
      <c r="K104" t="s">
        <v>300</v>
      </c>
      <c r="L104" t="s">
        <v>508</v>
      </c>
      <c r="M104" t="s">
        <v>305</v>
      </c>
      <c r="N104" t="s">
        <v>306</v>
      </c>
      <c r="O104" t="s">
        <v>1841</v>
      </c>
      <c r="P104" t="s">
        <v>1840</v>
      </c>
      <c r="Q104" t="str">
        <f>IF(Table134569[[#This Row],[Pascua]]="","",""",""")</f>
        <v>","</v>
      </c>
      <c r="R104" t="s">
        <v>320</v>
      </c>
      <c r="S104" t="str">
        <f>IF(Table134569[[#This Row],[Pentecostés]]="","",""",""")</f>
        <v>","</v>
      </c>
      <c r="T104" t="s">
        <v>315</v>
      </c>
      <c r="U104" t="str">
        <f>IF(Table134569[[#This Row],[Virgen]]="","",""",""")</f>
        <v/>
      </c>
      <c r="W104" t="str">
        <f>IF(Table134569[[#This Row],[Niños]]="","",""",""")</f>
        <v/>
      </c>
      <c r="Y104" t="str">
        <f>IF(Table134569[[#This Row],[Laudes/Vispera]]="","",""",""")</f>
        <v/>
      </c>
      <c r="AA104" t="str">
        <f>IF(Table134569[[#This Row],[Entrada]]="","",""",""")</f>
        <v/>
      </c>
      <c r="AC104" t="s">
        <v>1842</v>
      </c>
      <c r="AD104" s="22"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22"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311</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x14ac:dyDescent="0.25">
      <c r="A105">
        <v>241</v>
      </c>
      <c r="B105" t="s">
        <v>297</v>
      </c>
      <c r="C105">
        <v>102</v>
      </c>
      <c r="D105" t="s">
        <v>298</v>
      </c>
      <c r="E105" t="s">
        <v>299</v>
      </c>
      <c r="F105" t="s">
        <v>300</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509</v>
      </c>
      <c r="I105" t="s">
        <v>302</v>
      </c>
      <c r="J105" t="s">
        <v>303</v>
      </c>
      <c r="K105" t="s">
        <v>300</v>
      </c>
      <c r="L105" t="s">
        <v>510</v>
      </c>
      <c r="M105" t="s">
        <v>305</v>
      </c>
      <c r="N105" t="s">
        <v>306</v>
      </c>
      <c r="O105" t="s">
        <v>1841</v>
      </c>
      <c r="P105" s="4" t="s">
        <v>1839</v>
      </c>
      <c r="Q105" t="str">
        <f>IF(Table134569[[#This Row],[Pascua]]="","",""",""")</f>
        <v>","</v>
      </c>
      <c r="R105" t="s">
        <v>282</v>
      </c>
      <c r="S105" t="str">
        <f>IF(Table134569[[#This Row],[Pentecostés]]="","",""",""")</f>
        <v/>
      </c>
      <c r="U105" t="str">
        <f>IF(Table134569[[#This Row],[Virgen]]="","",""",""")</f>
        <v/>
      </c>
      <c r="W105" t="str">
        <f>IF(Table134569[[#This Row],[Niños]]="","",""",""")</f>
        <v/>
      </c>
      <c r="Y105" t="str">
        <f>IF(Table134569[[#This Row],[Laudes/Vispera]]="","",""",""")</f>
        <v/>
      </c>
      <c r="AA105" t="str">
        <f>IF(Table134569[[#This Row],[Entrada]]="","",""",""")</f>
        <v/>
      </c>
      <c r="AC105" t="s">
        <v>1842</v>
      </c>
      <c r="AD105" s="22"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22"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311</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x14ac:dyDescent="0.25">
      <c r="A106">
        <v>84</v>
      </c>
      <c r="B106" t="s">
        <v>297</v>
      </c>
      <c r="C106">
        <v>103</v>
      </c>
      <c r="D106" t="s">
        <v>298</v>
      </c>
      <c r="E106" t="s">
        <v>299</v>
      </c>
      <c r="F106" t="s">
        <v>300</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511</v>
      </c>
      <c r="I106" t="s">
        <v>302</v>
      </c>
      <c r="J106" t="s">
        <v>303</v>
      </c>
      <c r="K106" t="s">
        <v>300</v>
      </c>
      <c r="L106" t="s">
        <v>512</v>
      </c>
      <c r="M106" t="s">
        <v>305</v>
      </c>
      <c r="N106" t="s">
        <v>306</v>
      </c>
      <c r="O106" t="s">
        <v>1841</v>
      </c>
      <c r="P106" t="s">
        <v>1840</v>
      </c>
      <c r="Q106" t="str">
        <f>IF(Table134569[[#This Row],[Pascua]]="","",""",""")</f>
        <v>","</v>
      </c>
      <c r="R106" t="s">
        <v>284</v>
      </c>
      <c r="S106" t="str">
        <f>IF(Table134569[[#This Row],[Pentecostés]]="","",""",""")</f>
        <v>","</v>
      </c>
      <c r="T106" t="s">
        <v>313</v>
      </c>
      <c r="U106" t="str">
        <f>IF(Table134569[[#This Row],[Virgen]]="","",""",""")</f>
        <v>","</v>
      </c>
      <c r="V106" t="s">
        <v>315</v>
      </c>
      <c r="W106" t="str">
        <f>IF(Table134569[[#This Row],[Niños]]="","",""",""")</f>
        <v/>
      </c>
      <c r="Y106" t="str">
        <f>IF(Table134569[[#This Row],[Laudes/Vispera]]="","",""",""")</f>
        <v/>
      </c>
      <c r="AA106" t="str">
        <f>IF(Table134569[[#This Row],[Entrada]]="","",""",""")</f>
        <v/>
      </c>
      <c r="AC106" t="s">
        <v>1842</v>
      </c>
      <c r="AD106" s="22"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22"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311</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x14ac:dyDescent="0.25">
      <c r="A107">
        <v>85</v>
      </c>
      <c r="B107" t="s">
        <v>297</v>
      </c>
      <c r="C107">
        <v>104</v>
      </c>
      <c r="D107" t="s">
        <v>298</v>
      </c>
      <c r="E107" t="s">
        <v>299</v>
      </c>
      <c r="F107" t="s">
        <v>300</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513</v>
      </c>
      <c r="I107" t="s">
        <v>302</v>
      </c>
      <c r="J107" t="s">
        <v>303</v>
      </c>
      <c r="K107" t="s">
        <v>300</v>
      </c>
      <c r="L107" t="s">
        <v>211</v>
      </c>
      <c r="M107" t="s">
        <v>305</v>
      </c>
      <c r="N107" t="s">
        <v>306</v>
      </c>
      <c r="O107" t="s">
        <v>1841</v>
      </c>
      <c r="P107" t="s">
        <v>1840</v>
      </c>
      <c r="Q107" t="str">
        <f>IF(Table134569[[#This Row],[Pascua]]="","",""",""")</f>
        <v>","</v>
      </c>
      <c r="R107" t="s">
        <v>309</v>
      </c>
      <c r="S107" t="str">
        <f>IF(Table134569[[#This Row],[Pentecostés]]="","",""",""")</f>
        <v>","</v>
      </c>
      <c r="T107" t="s">
        <v>292</v>
      </c>
      <c r="U107" t="str">
        <f>IF(Table134569[[#This Row],[Virgen]]="","",""",""")</f>
        <v/>
      </c>
      <c r="W107" t="str">
        <f>IF(Table134569[[#This Row],[Niños]]="","",""",""")</f>
        <v/>
      </c>
      <c r="Y107" t="str">
        <f>IF(Table134569[[#This Row],[Laudes/Vispera]]="","",""",""")</f>
        <v/>
      </c>
      <c r="AA107" t="str">
        <f>IF(Table134569[[#This Row],[Entrada]]="","",""",""")</f>
        <v/>
      </c>
      <c r="AC107" t="s">
        <v>1842</v>
      </c>
      <c r="AD107" s="22"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22"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311</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x14ac:dyDescent="0.25">
      <c r="A108">
        <v>86</v>
      </c>
      <c r="B108" t="s">
        <v>297</v>
      </c>
      <c r="C108">
        <v>105</v>
      </c>
      <c r="D108" t="s">
        <v>298</v>
      </c>
      <c r="E108" t="s">
        <v>299</v>
      </c>
      <c r="F108" t="s">
        <v>300</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514</v>
      </c>
      <c r="I108" t="s">
        <v>302</v>
      </c>
      <c r="J108" t="s">
        <v>303</v>
      </c>
      <c r="K108" t="s">
        <v>300</v>
      </c>
      <c r="L108" t="s">
        <v>515</v>
      </c>
      <c r="M108" t="s">
        <v>305</v>
      </c>
      <c r="N108" t="s">
        <v>306</v>
      </c>
      <c r="O108" t="s">
        <v>1841</v>
      </c>
      <c r="P108" t="s">
        <v>1840</v>
      </c>
      <c r="Q108" t="str">
        <f>IF(Table134569[[#This Row],[Pascua]]="","",""",""")</f>
        <v>","</v>
      </c>
      <c r="R108" t="s">
        <v>320</v>
      </c>
      <c r="S108" t="str">
        <f>IF(Table134569[[#This Row],[Pentecostés]]="","",""",""")</f>
        <v>","</v>
      </c>
      <c r="T108" t="s">
        <v>2209</v>
      </c>
      <c r="U108" t="str">
        <f>IF(Table134569[[#This Row],[Virgen]]="","",""",""")</f>
        <v>","</v>
      </c>
      <c r="V108" t="s">
        <v>315</v>
      </c>
      <c r="W108" t="str">
        <f>IF(Table134569[[#This Row],[Niños]]="","",""",""")</f>
        <v/>
      </c>
      <c r="Y108" t="str">
        <f>IF(Table134569[[#This Row],[Laudes/Vispera]]="","",""",""")</f>
        <v/>
      </c>
      <c r="AA108" t="str">
        <f>IF(Table134569[[#This Row],[Entrada]]="","",""",""")</f>
        <v/>
      </c>
      <c r="AC108" t="s">
        <v>1842</v>
      </c>
      <c r="AD108" s="22"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22"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311</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x14ac:dyDescent="0.25">
      <c r="A109">
        <v>227</v>
      </c>
      <c r="B109" t="s">
        <v>297</v>
      </c>
      <c r="C109">
        <v>106</v>
      </c>
      <c r="D109" t="s">
        <v>298</v>
      </c>
      <c r="E109" t="s">
        <v>299</v>
      </c>
      <c r="F109" t="s">
        <v>300</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516</v>
      </c>
      <c r="I109" t="s">
        <v>302</v>
      </c>
      <c r="J109" t="s">
        <v>303</v>
      </c>
      <c r="K109" t="s">
        <v>300</v>
      </c>
      <c r="L109" t="s">
        <v>517</v>
      </c>
      <c r="M109" t="s">
        <v>305</v>
      </c>
      <c r="N109" t="s">
        <v>306</v>
      </c>
      <c r="O109" t="s">
        <v>1841</v>
      </c>
      <c r="P109" s="8" t="s">
        <v>1099</v>
      </c>
      <c r="Q109" t="str">
        <f>IF(Table134569[[#This Row],[Pascua]]="","",""",""")</f>
        <v>","</v>
      </c>
      <c r="R109" t="s">
        <v>344</v>
      </c>
      <c r="S109" t="str">
        <f>IF(Table134569[[#This Row],[Pentecostés]]="","",""",""")</f>
        <v/>
      </c>
      <c r="U109" t="str">
        <f>IF(Table134569[[#This Row],[Virgen]]="","",""",""")</f>
        <v/>
      </c>
      <c r="W109" t="str">
        <f>IF(Table134569[[#This Row],[Niños]]="","",""",""")</f>
        <v/>
      </c>
      <c r="Y109" t="str">
        <f>IF(Table134569[[#This Row],[Laudes/Vispera]]="","",""",""")</f>
        <v/>
      </c>
      <c r="AA109" t="str">
        <f>IF(Table134569[[#This Row],[Entrada]]="","",""",""")</f>
        <v/>
      </c>
      <c r="AC109" t="s">
        <v>1842</v>
      </c>
      <c r="AD109" s="22"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22"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311</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x14ac:dyDescent="0.25">
      <c r="A110">
        <v>87</v>
      </c>
      <c r="B110" t="s">
        <v>297</v>
      </c>
      <c r="C110">
        <v>107</v>
      </c>
      <c r="D110" t="s">
        <v>298</v>
      </c>
      <c r="E110" t="s">
        <v>299</v>
      </c>
      <c r="F110" t="s">
        <v>300</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518</v>
      </c>
      <c r="I110" t="s">
        <v>302</v>
      </c>
      <c r="J110" t="s">
        <v>303</v>
      </c>
      <c r="K110" t="s">
        <v>300</v>
      </c>
      <c r="L110" t="s">
        <v>519</v>
      </c>
      <c r="M110" t="s">
        <v>305</v>
      </c>
      <c r="N110" t="s">
        <v>306</v>
      </c>
      <c r="O110" t="s">
        <v>1841</v>
      </c>
      <c r="P110" t="s">
        <v>1840</v>
      </c>
      <c r="Q110" t="str">
        <f>IF(Table134569[[#This Row],[Pascua]]="","",""",""")</f>
        <v>","</v>
      </c>
      <c r="R110" t="s">
        <v>309</v>
      </c>
      <c r="S110" t="str">
        <f>IF(Table134569[[#This Row],[Pentecostés]]="","",""",""")</f>
        <v/>
      </c>
      <c r="U110" t="str">
        <f>IF(Table134569[[#This Row],[Virgen]]="","",""",""")</f>
        <v/>
      </c>
      <c r="W110" t="str">
        <f>IF(Table134569[[#This Row],[Niños]]="","",""",""")</f>
        <v/>
      </c>
      <c r="Y110" t="str">
        <f>IF(Table134569[[#This Row],[Laudes/Vispera]]="","",""",""")</f>
        <v/>
      </c>
      <c r="AA110" t="str">
        <f>IF(Table134569[[#This Row],[Entrada]]="","",""",""")</f>
        <v/>
      </c>
      <c r="AC110" t="s">
        <v>1842</v>
      </c>
      <c r="AD110" s="22"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22"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311</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x14ac:dyDescent="0.25">
      <c r="A111">
        <v>88</v>
      </c>
      <c r="B111" t="s">
        <v>297</v>
      </c>
      <c r="C111">
        <v>108</v>
      </c>
      <c r="D111" t="s">
        <v>298</v>
      </c>
      <c r="E111" t="s">
        <v>299</v>
      </c>
      <c r="F111" t="s">
        <v>300</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520</v>
      </c>
      <c r="I111" t="s">
        <v>302</v>
      </c>
      <c r="J111" t="s">
        <v>303</v>
      </c>
      <c r="K111" t="s">
        <v>300</v>
      </c>
      <c r="L111" t="s">
        <v>521</v>
      </c>
      <c r="M111" t="s">
        <v>305</v>
      </c>
      <c r="N111" t="s">
        <v>306</v>
      </c>
      <c r="O111" t="s">
        <v>1841</v>
      </c>
      <c r="P111" t="s">
        <v>1840</v>
      </c>
      <c r="Q111" t="str">
        <f>IF(Table134569[[#This Row],[Pascua]]="","",""",""")</f>
        <v>","</v>
      </c>
      <c r="R111" t="s">
        <v>282</v>
      </c>
      <c r="S111" t="str">
        <f>IF(Table134569[[#This Row],[Pentecostés]]="","",""",""")</f>
        <v>","</v>
      </c>
      <c r="T111" t="s">
        <v>309</v>
      </c>
      <c r="U111" t="str">
        <f>IF(Table134569[[#This Row],[Virgen]]="","",""",""")</f>
        <v/>
      </c>
      <c r="W111" t="str">
        <f>IF(Table134569[[#This Row],[Niños]]="","",""",""")</f>
        <v/>
      </c>
      <c r="Y111" t="str">
        <f>IF(Table134569[[#This Row],[Laudes/Vispera]]="","",""",""")</f>
        <v/>
      </c>
      <c r="AA111" t="str">
        <f>IF(Table134569[[#This Row],[Entrada]]="","",""",""")</f>
        <v/>
      </c>
      <c r="AC111" t="s">
        <v>1842</v>
      </c>
      <c r="AD111" s="22"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22"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311</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x14ac:dyDescent="0.25">
      <c r="A112">
        <v>89</v>
      </c>
      <c r="B112" t="s">
        <v>297</v>
      </c>
      <c r="C112">
        <v>109</v>
      </c>
      <c r="D112" t="s">
        <v>298</v>
      </c>
      <c r="E112" t="s">
        <v>299</v>
      </c>
      <c r="F112" t="s">
        <v>300</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522</v>
      </c>
      <c r="I112" t="s">
        <v>302</v>
      </c>
      <c r="J112" t="s">
        <v>303</v>
      </c>
      <c r="K112" t="s">
        <v>300</v>
      </c>
      <c r="L112" t="s">
        <v>523</v>
      </c>
      <c r="M112" t="s">
        <v>305</v>
      </c>
      <c r="N112" t="s">
        <v>306</v>
      </c>
      <c r="O112" t="s">
        <v>1841</v>
      </c>
      <c r="P112" t="s">
        <v>1840</v>
      </c>
      <c r="Q112" t="str">
        <f>IF(Table134569[[#This Row],[Pascua]]="","",""",""")</f>
        <v>","</v>
      </c>
      <c r="R112" t="s">
        <v>282</v>
      </c>
      <c r="S112" t="str">
        <f>IF(Table134569[[#This Row],[Pentecostés]]="","",""",""")</f>
        <v>","</v>
      </c>
      <c r="T112" t="s">
        <v>313</v>
      </c>
      <c r="U112" t="str">
        <f>IF(Table134569[[#This Row],[Virgen]]="","",""",""")</f>
        <v>","</v>
      </c>
      <c r="V112" t="s">
        <v>314</v>
      </c>
      <c r="W112" t="str">
        <f>IF(Table134569[[#This Row],[Niños]]="","",""",""")</f>
        <v>","</v>
      </c>
      <c r="X112" t="s">
        <v>321</v>
      </c>
      <c r="Y112" t="str">
        <f>IF(Table134569[[#This Row],[Laudes/Vispera]]="","",""",""")</f>
        <v/>
      </c>
      <c r="AA112" t="str">
        <f>IF(Table134569[[#This Row],[Entrada]]="","",""",""")</f>
        <v/>
      </c>
      <c r="AC112" t="s">
        <v>1842</v>
      </c>
      <c r="AD112" s="22"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22"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311</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x14ac:dyDescent="0.25">
      <c r="A113">
        <v>90</v>
      </c>
      <c r="B113" t="s">
        <v>297</v>
      </c>
      <c r="C113">
        <v>110</v>
      </c>
      <c r="D113" t="s">
        <v>298</v>
      </c>
      <c r="E113" t="s">
        <v>299</v>
      </c>
      <c r="F113" t="s">
        <v>300</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524</v>
      </c>
      <c r="I113" t="s">
        <v>302</v>
      </c>
      <c r="J113" t="s">
        <v>303</v>
      </c>
      <c r="K113" t="s">
        <v>300</v>
      </c>
      <c r="L113" t="s">
        <v>525</v>
      </c>
      <c r="M113" t="s">
        <v>305</v>
      </c>
      <c r="N113" t="s">
        <v>306</v>
      </c>
      <c r="O113" t="s">
        <v>1841</v>
      </c>
      <c r="P113" t="s">
        <v>1840</v>
      </c>
      <c r="Q113" t="str">
        <f>IF(Table134569[[#This Row],[Pascua]]="","",""",""")</f>
        <v>","</v>
      </c>
      <c r="R113" t="s">
        <v>314</v>
      </c>
      <c r="S113" t="str">
        <f>IF(Table134569[[#This Row],[Pentecostés]]="","",""",""")</f>
        <v>","</v>
      </c>
      <c r="T113" t="s">
        <v>315</v>
      </c>
      <c r="U113" t="str">
        <f>IF(Table134569[[#This Row],[Virgen]]="","",""",""")</f>
        <v/>
      </c>
      <c r="W113" t="str">
        <f>IF(Table134569[[#This Row],[Niños]]="","",""",""")</f>
        <v/>
      </c>
      <c r="Y113" t="str">
        <f>IF(Table134569[[#This Row],[Laudes/Vispera]]="","",""",""")</f>
        <v/>
      </c>
      <c r="AA113" t="str">
        <f>IF(Table134569[[#This Row],[Entrada]]="","",""",""")</f>
        <v/>
      </c>
      <c r="AC113" t="s">
        <v>1842</v>
      </c>
      <c r="AD113" s="22"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22"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311</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x14ac:dyDescent="0.25">
      <c r="A114">
        <v>91</v>
      </c>
      <c r="B114" t="s">
        <v>297</v>
      </c>
      <c r="C114">
        <v>111</v>
      </c>
      <c r="D114" t="s">
        <v>298</v>
      </c>
      <c r="E114" t="s">
        <v>299</v>
      </c>
      <c r="F114" t="s">
        <v>300</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526</v>
      </c>
      <c r="I114" t="s">
        <v>302</v>
      </c>
      <c r="J114" t="s">
        <v>303</v>
      </c>
      <c r="K114" t="s">
        <v>300</v>
      </c>
      <c r="L114" t="s">
        <v>527</v>
      </c>
      <c r="M114" t="s">
        <v>305</v>
      </c>
      <c r="N114" t="s">
        <v>306</v>
      </c>
      <c r="O114" t="s">
        <v>1841</v>
      </c>
      <c r="P114" t="s">
        <v>1840</v>
      </c>
      <c r="Q114" t="str">
        <f>IF(Table134569[[#This Row],[Pascua]]="","",""",""")</f>
        <v>","</v>
      </c>
      <c r="R114" t="s">
        <v>320</v>
      </c>
      <c r="S114" t="str">
        <f>IF(Table134569[[#This Row],[Pentecostés]]="","",""",""")</f>
        <v/>
      </c>
      <c r="U114" t="str">
        <f>IF(Table134569[[#This Row],[Virgen]]="","",""",""")</f>
        <v/>
      </c>
      <c r="W114" t="str">
        <f>IF(Table134569[[#This Row],[Niños]]="","",""",""")</f>
        <v/>
      </c>
      <c r="Y114" t="str">
        <f>IF(Table134569[[#This Row],[Laudes/Vispera]]="","",""",""")</f>
        <v/>
      </c>
      <c r="AA114" t="str">
        <f>IF(Table134569[[#This Row],[Entrada]]="","",""",""")</f>
        <v/>
      </c>
      <c r="AC114" t="s">
        <v>1842</v>
      </c>
      <c r="AD114" s="22"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22"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311</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x14ac:dyDescent="0.25">
      <c r="A115">
        <v>92</v>
      </c>
      <c r="B115" t="s">
        <v>297</v>
      </c>
      <c r="C115">
        <v>112</v>
      </c>
      <c r="D115" t="s">
        <v>298</v>
      </c>
      <c r="E115" t="s">
        <v>299</v>
      </c>
      <c r="F115" t="s">
        <v>300</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528</v>
      </c>
      <c r="I115" t="s">
        <v>302</v>
      </c>
      <c r="J115" t="s">
        <v>303</v>
      </c>
      <c r="K115" t="s">
        <v>300</v>
      </c>
      <c r="L115" t="s">
        <v>529</v>
      </c>
      <c r="M115" t="s">
        <v>305</v>
      </c>
      <c r="N115" t="s">
        <v>306</v>
      </c>
      <c r="O115" t="s">
        <v>1841</v>
      </c>
      <c r="P115" t="s">
        <v>1840</v>
      </c>
      <c r="Q115" t="str">
        <f>IF(Table134569[[#This Row],[Pascua]]="","",""",""")</f>
        <v>","</v>
      </c>
      <c r="R115" t="s">
        <v>321</v>
      </c>
      <c r="S115" t="str">
        <f>IF(Table134569[[#This Row],[Pentecostés]]="","",""",""")</f>
        <v/>
      </c>
      <c r="U115" t="str">
        <f>IF(Table134569[[#This Row],[Virgen]]="","",""",""")</f>
        <v/>
      </c>
      <c r="W115" t="str">
        <f>IF(Table134569[[#This Row],[Niños]]="","",""",""")</f>
        <v/>
      </c>
      <c r="Y115" t="str">
        <f>IF(Table134569[[#This Row],[Laudes/Vispera]]="","",""",""")</f>
        <v/>
      </c>
      <c r="AA115" t="str">
        <f>IF(Table134569[[#This Row],[Entrada]]="","",""",""")</f>
        <v/>
      </c>
      <c r="AC115" t="s">
        <v>1842</v>
      </c>
      <c r="AD115" s="22"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22"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311</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x14ac:dyDescent="0.25">
      <c r="A116">
        <v>93</v>
      </c>
      <c r="B116" t="s">
        <v>297</v>
      </c>
      <c r="C116">
        <v>113</v>
      </c>
      <c r="D116" t="s">
        <v>298</v>
      </c>
      <c r="E116" t="s">
        <v>299</v>
      </c>
      <c r="F116" t="s">
        <v>300</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530</v>
      </c>
      <c r="I116" t="s">
        <v>302</v>
      </c>
      <c r="J116" t="s">
        <v>303</v>
      </c>
      <c r="K116" t="s">
        <v>300</v>
      </c>
      <c r="L116" t="s">
        <v>218</v>
      </c>
      <c r="M116" t="s">
        <v>305</v>
      </c>
      <c r="N116" t="s">
        <v>306</v>
      </c>
      <c r="O116" t="s">
        <v>1841</v>
      </c>
      <c r="P116" t="s">
        <v>1840</v>
      </c>
      <c r="Q116" t="str">
        <f>IF(Table134569[[#This Row],[Pascua]]="","",""",""")</f>
        <v>","</v>
      </c>
      <c r="R116" t="s">
        <v>320</v>
      </c>
      <c r="S116" t="str">
        <f>IF(Table134569[[#This Row],[Pentecostés]]="","",""",""")</f>
        <v>","</v>
      </c>
      <c r="T116" t="s">
        <v>351</v>
      </c>
      <c r="U116" t="str">
        <f>IF(Table134569[[#This Row],[Virgen]]="","",""",""")</f>
        <v>","</v>
      </c>
      <c r="V116" t="s">
        <v>321</v>
      </c>
      <c r="W116" t="str">
        <f>IF(Table134569[[#This Row],[Niños]]="","",""",""")</f>
        <v/>
      </c>
      <c r="Y116" t="str">
        <f>IF(Table134569[[#This Row],[Laudes/Vispera]]="","",""",""")</f>
        <v/>
      </c>
      <c r="AA116" t="str">
        <f>IF(Table134569[[#This Row],[Entrada]]="","",""",""")</f>
        <v/>
      </c>
      <c r="AC116" t="s">
        <v>1842</v>
      </c>
      <c r="AD116" s="22"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22"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311</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x14ac:dyDescent="0.25">
      <c r="A117">
        <v>228</v>
      </c>
      <c r="B117" t="s">
        <v>297</v>
      </c>
      <c r="C117">
        <v>114</v>
      </c>
      <c r="D117" t="s">
        <v>298</v>
      </c>
      <c r="E117" t="s">
        <v>299</v>
      </c>
      <c r="F117" t="s">
        <v>300</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531</v>
      </c>
      <c r="I117" t="s">
        <v>302</v>
      </c>
      <c r="J117" t="s">
        <v>303</v>
      </c>
      <c r="K117" t="s">
        <v>300</v>
      </c>
      <c r="L117" t="s">
        <v>532</v>
      </c>
      <c r="M117" t="s">
        <v>305</v>
      </c>
      <c r="N117" t="s">
        <v>306</v>
      </c>
      <c r="O117" t="s">
        <v>1841</v>
      </c>
      <c r="P117" s="8" t="s">
        <v>1099</v>
      </c>
      <c r="Q117" t="str">
        <f>IF(Table134569[[#This Row],[Pascua]]="","",""",""")</f>
        <v>","</v>
      </c>
      <c r="R117" t="s">
        <v>315</v>
      </c>
      <c r="S117" t="str">
        <f>IF(Table134569[[#This Row],[Pentecostés]]="","",""",""")</f>
        <v/>
      </c>
      <c r="U117" t="str">
        <f>IF(Table134569[[#This Row],[Virgen]]="","",""",""")</f>
        <v/>
      </c>
      <c r="W117" t="str">
        <f>IF(Table134569[[#This Row],[Niños]]="","",""",""")</f>
        <v/>
      </c>
      <c r="Y117" t="str">
        <f>IF(Table134569[[#This Row],[Laudes/Vispera]]="","",""",""")</f>
        <v/>
      </c>
      <c r="AA117" t="str">
        <f>IF(Table134569[[#This Row],[Entrada]]="","",""",""")</f>
        <v/>
      </c>
      <c r="AC117" t="s">
        <v>1842</v>
      </c>
      <c r="AD117" s="22"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22"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311</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x14ac:dyDescent="0.25">
      <c r="A118">
        <v>94</v>
      </c>
      <c r="B118" t="s">
        <v>297</v>
      </c>
      <c r="C118">
        <v>115</v>
      </c>
      <c r="D118" t="s">
        <v>298</v>
      </c>
      <c r="E118" t="s">
        <v>299</v>
      </c>
      <c r="F118" t="s">
        <v>300</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533</v>
      </c>
      <c r="I118" t="s">
        <v>302</v>
      </c>
      <c r="J118" t="s">
        <v>303</v>
      </c>
      <c r="K118" t="s">
        <v>300</v>
      </c>
      <c r="L118" t="s">
        <v>534</v>
      </c>
      <c r="M118" t="s">
        <v>305</v>
      </c>
      <c r="N118" t="s">
        <v>306</v>
      </c>
      <c r="O118" t="s">
        <v>1841</v>
      </c>
      <c r="P118" t="s">
        <v>1840</v>
      </c>
      <c r="Q118" t="str">
        <f>IF(Table134569[[#This Row],[Pascua]]="","",""",""")</f>
        <v>","</v>
      </c>
      <c r="R118" t="s">
        <v>342</v>
      </c>
      <c r="S118" t="str">
        <f>IF(Table134569[[#This Row],[Pentecostés]]="","",""",""")</f>
        <v>","</v>
      </c>
      <c r="T118" t="s">
        <v>286</v>
      </c>
      <c r="U118" t="str">
        <f>IF(Table134569[[#This Row],[Virgen]]="","",""",""")</f>
        <v>","</v>
      </c>
      <c r="V118" t="s">
        <v>315</v>
      </c>
      <c r="W118" t="str">
        <f>IF(Table134569[[#This Row],[Niños]]="","",""",""")</f>
        <v/>
      </c>
      <c r="Y118" t="str">
        <f>IF(Table134569[[#This Row],[Laudes/Vispera]]="","",""",""")</f>
        <v/>
      </c>
      <c r="AA118" t="str">
        <f>IF(Table134569[[#This Row],[Entrada]]="","",""",""")</f>
        <v/>
      </c>
      <c r="AC118" t="s">
        <v>1842</v>
      </c>
      <c r="AD118" s="22"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22"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311</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x14ac:dyDescent="0.25">
      <c r="A119">
        <v>95</v>
      </c>
      <c r="B119" t="s">
        <v>297</v>
      </c>
      <c r="C119">
        <v>116</v>
      </c>
      <c r="D119" t="s">
        <v>298</v>
      </c>
      <c r="E119" t="s">
        <v>299</v>
      </c>
      <c r="F119" t="s">
        <v>300</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535</v>
      </c>
      <c r="I119" t="s">
        <v>302</v>
      </c>
      <c r="J119" t="s">
        <v>303</v>
      </c>
      <c r="K119" t="s">
        <v>300</v>
      </c>
      <c r="L119" t="s">
        <v>536</v>
      </c>
      <c r="M119" t="s">
        <v>305</v>
      </c>
      <c r="N119" t="s">
        <v>306</v>
      </c>
      <c r="O119" t="s">
        <v>1841</v>
      </c>
      <c r="P119" t="s">
        <v>1840</v>
      </c>
      <c r="Q119" t="str">
        <f>IF(Table134569[[#This Row],[Pascua]]="","",""",""")</f>
        <v>","</v>
      </c>
      <c r="R119" t="s">
        <v>320</v>
      </c>
      <c r="S119" t="str">
        <f>IF(Table134569[[#This Row],[Pentecostés]]="","",""",""")</f>
        <v/>
      </c>
      <c r="U119" t="str">
        <f>IF(Table134569[[#This Row],[Virgen]]="","",""",""")</f>
        <v/>
      </c>
      <c r="W119" t="str">
        <f>IF(Table134569[[#This Row],[Niños]]="","",""",""")</f>
        <v/>
      </c>
      <c r="Y119" t="str">
        <f>IF(Table134569[[#This Row],[Laudes/Vispera]]="","",""",""")</f>
        <v/>
      </c>
      <c r="AA119" t="str">
        <f>IF(Table134569[[#This Row],[Entrada]]="","",""",""")</f>
        <v/>
      </c>
      <c r="AC119" t="s">
        <v>1842</v>
      </c>
      <c r="AD119" s="22"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22"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311</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x14ac:dyDescent="0.25">
      <c r="A120">
        <v>96</v>
      </c>
      <c r="B120" t="s">
        <v>297</v>
      </c>
      <c r="C120">
        <v>117</v>
      </c>
      <c r="D120" t="s">
        <v>298</v>
      </c>
      <c r="E120" t="s">
        <v>299</v>
      </c>
      <c r="F120" t="s">
        <v>300</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537</v>
      </c>
      <c r="I120" t="s">
        <v>302</v>
      </c>
      <c r="J120" t="s">
        <v>303</v>
      </c>
      <c r="K120" t="s">
        <v>300</v>
      </c>
      <c r="L120" t="s">
        <v>538</v>
      </c>
      <c r="M120" t="s">
        <v>305</v>
      </c>
      <c r="N120" t="s">
        <v>306</v>
      </c>
      <c r="O120" t="s">
        <v>1841</v>
      </c>
      <c r="P120" t="s">
        <v>1840</v>
      </c>
      <c r="Q120" t="str">
        <f>IF(Table134569[[#This Row],[Pascua]]="","",""",""")</f>
        <v>","</v>
      </c>
      <c r="R120" t="s">
        <v>309</v>
      </c>
      <c r="S120" t="str">
        <f>IF(Table134569[[#This Row],[Pentecostés]]="","",""",""")</f>
        <v>","</v>
      </c>
      <c r="T120" t="s">
        <v>313</v>
      </c>
      <c r="U120" t="str">
        <f>IF(Table134569[[#This Row],[Virgen]]="","",""",""")</f>
        <v/>
      </c>
      <c r="W120" t="str">
        <f>IF(Table134569[[#This Row],[Niños]]="","",""",""")</f>
        <v/>
      </c>
      <c r="Y120" t="str">
        <f>IF(Table134569[[#This Row],[Laudes/Vispera]]="","",""",""")</f>
        <v/>
      </c>
      <c r="AA120" t="str">
        <f>IF(Table134569[[#This Row],[Entrada]]="","",""",""")</f>
        <v/>
      </c>
      <c r="AC120" t="s">
        <v>1842</v>
      </c>
      <c r="AD120" s="22"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22"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311</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x14ac:dyDescent="0.25">
      <c r="A121">
        <v>97</v>
      </c>
      <c r="B121" t="s">
        <v>297</v>
      </c>
      <c r="C121">
        <v>118</v>
      </c>
      <c r="D121" t="s">
        <v>298</v>
      </c>
      <c r="E121" t="s">
        <v>299</v>
      </c>
      <c r="F121" t="s">
        <v>300</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539</v>
      </c>
      <c r="I121" t="s">
        <v>302</v>
      </c>
      <c r="J121" t="s">
        <v>303</v>
      </c>
      <c r="K121" t="s">
        <v>300</v>
      </c>
      <c r="L121" t="s">
        <v>540</v>
      </c>
      <c r="M121" t="s">
        <v>305</v>
      </c>
      <c r="N121" t="s">
        <v>306</v>
      </c>
      <c r="O121" t="s">
        <v>1841</v>
      </c>
      <c r="P121" t="s">
        <v>1840</v>
      </c>
      <c r="Q121" t="str">
        <f>IF(Table134569[[#This Row],[Pascua]]="","",""",""")</f>
        <v>","</v>
      </c>
      <c r="R121" t="s">
        <v>286</v>
      </c>
      <c r="S121" t="str">
        <f>IF(Table134569[[#This Row],[Pentecostés]]="","",""",""")</f>
        <v/>
      </c>
      <c r="U121" t="str">
        <f>IF(Table134569[[#This Row],[Virgen]]="","",""",""")</f>
        <v/>
      </c>
      <c r="W121" t="str">
        <f>IF(Table134569[[#This Row],[Niños]]="","",""",""")</f>
        <v/>
      </c>
      <c r="Y121" t="str">
        <f>IF(Table134569[[#This Row],[Laudes/Vispera]]="","",""",""")</f>
        <v/>
      </c>
      <c r="AA121" t="str">
        <f>IF(Table134569[[#This Row],[Entrada]]="","",""",""")</f>
        <v/>
      </c>
      <c r="AC121" t="s">
        <v>1842</v>
      </c>
      <c r="AD121" s="22"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22"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311</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x14ac:dyDescent="0.25">
      <c r="A122">
        <v>98</v>
      </c>
      <c r="B122" t="s">
        <v>297</v>
      </c>
      <c r="C122">
        <v>119</v>
      </c>
      <c r="D122" t="s">
        <v>298</v>
      </c>
      <c r="E122" t="s">
        <v>299</v>
      </c>
      <c r="F122" t="s">
        <v>300</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541</v>
      </c>
      <c r="I122" t="s">
        <v>302</v>
      </c>
      <c r="J122" t="s">
        <v>303</v>
      </c>
      <c r="K122" t="s">
        <v>300</v>
      </c>
      <c r="L122" t="s">
        <v>224</v>
      </c>
      <c r="M122" t="s">
        <v>305</v>
      </c>
      <c r="N122" t="s">
        <v>306</v>
      </c>
      <c r="O122" t="s">
        <v>1841</v>
      </c>
      <c r="P122" t="s">
        <v>1840</v>
      </c>
      <c r="Q122" t="str">
        <f>IF(Table134569[[#This Row],[Pascua]]="","",""",""")</f>
        <v>","</v>
      </c>
      <c r="R122" t="s">
        <v>314</v>
      </c>
      <c r="S122" t="str">
        <f>IF(Table134569[[#This Row],[Pentecostés]]="","",""",""")</f>
        <v>","</v>
      </c>
      <c r="T122" t="s">
        <v>315</v>
      </c>
      <c r="U122" t="str">
        <f>IF(Table134569[[#This Row],[Virgen]]="","",""",""")</f>
        <v/>
      </c>
      <c r="W122" t="str">
        <f>IF(Table134569[[#This Row],[Niños]]="","",""",""")</f>
        <v/>
      </c>
      <c r="Y122" t="str">
        <f>IF(Table134569[[#This Row],[Laudes/Vispera]]="","",""",""")</f>
        <v/>
      </c>
      <c r="AA122" t="str">
        <f>IF(Table134569[[#This Row],[Entrada]]="","",""",""")</f>
        <v/>
      </c>
      <c r="AC122" t="s">
        <v>1842</v>
      </c>
      <c r="AD122" s="22"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22"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311</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x14ac:dyDescent="0.25">
      <c r="A123">
        <v>242</v>
      </c>
      <c r="B123" t="s">
        <v>297</v>
      </c>
      <c r="C123">
        <v>120</v>
      </c>
      <c r="D123" t="s">
        <v>298</v>
      </c>
      <c r="E123" t="s">
        <v>299</v>
      </c>
      <c r="F123" t="s">
        <v>300</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542</v>
      </c>
      <c r="I123" t="s">
        <v>302</v>
      </c>
      <c r="J123" t="s">
        <v>303</v>
      </c>
      <c r="K123" t="s">
        <v>300</v>
      </c>
      <c r="L123" t="s">
        <v>543</v>
      </c>
      <c r="M123" t="s">
        <v>305</v>
      </c>
      <c r="N123" t="s">
        <v>306</v>
      </c>
      <c r="O123" t="s">
        <v>1841</v>
      </c>
      <c r="P123" s="4" t="s">
        <v>1839</v>
      </c>
      <c r="Q123" t="str">
        <f>IF(Table134569[[#This Row],[Pascua]]="","",""",""")</f>
        <v>","</v>
      </c>
      <c r="R123" t="s">
        <v>313</v>
      </c>
      <c r="S123" t="str">
        <f>IF(Table134569[[#This Row],[Pentecostés]]="","",""",""")</f>
        <v>","</v>
      </c>
      <c r="T123" t="s">
        <v>321</v>
      </c>
      <c r="U123" t="str">
        <f>IF(Table134569[[#This Row],[Virgen]]="","",""",""")</f>
        <v/>
      </c>
      <c r="W123" t="str">
        <f>IF(Table134569[[#This Row],[Niños]]="","",""",""")</f>
        <v/>
      </c>
      <c r="Y123" t="str">
        <f>IF(Table134569[[#This Row],[Laudes/Vispera]]="","",""",""")</f>
        <v/>
      </c>
      <c r="AA123" t="str">
        <f>IF(Table134569[[#This Row],[Entrada]]="","",""",""")</f>
        <v/>
      </c>
      <c r="AC123" t="s">
        <v>1842</v>
      </c>
      <c r="AD123" s="22"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22"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311</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x14ac:dyDescent="0.25">
      <c r="A124">
        <v>99</v>
      </c>
      <c r="B124" t="s">
        <v>297</v>
      </c>
      <c r="C124">
        <v>121</v>
      </c>
      <c r="D124" t="s">
        <v>298</v>
      </c>
      <c r="E124" t="s">
        <v>299</v>
      </c>
      <c r="F124" t="s">
        <v>300</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544</v>
      </c>
      <c r="I124" t="s">
        <v>302</v>
      </c>
      <c r="J124" t="s">
        <v>303</v>
      </c>
      <c r="K124" t="s">
        <v>300</v>
      </c>
      <c r="L124" t="s">
        <v>226</v>
      </c>
      <c r="M124" t="s">
        <v>305</v>
      </c>
      <c r="N124" t="s">
        <v>306</v>
      </c>
      <c r="O124" t="s">
        <v>1841</v>
      </c>
      <c r="P124" t="s">
        <v>1840</v>
      </c>
      <c r="Q124" t="str">
        <f>IF(Table134569[[#This Row],[Pascua]]="","",""",""")</f>
        <v>","</v>
      </c>
      <c r="R124" t="s">
        <v>320</v>
      </c>
      <c r="S124" t="str">
        <f>IF(Table134569[[#This Row],[Pentecostés]]="","",""",""")</f>
        <v>","</v>
      </c>
      <c r="T124" t="s">
        <v>309</v>
      </c>
      <c r="U124" t="str">
        <f>IF(Table134569[[#This Row],[Virgen]]="","",""",""")</f>
        <v>","</v>
      </c>
      <c r="V124" t="s">
        <v>315</v>
      </c>
      <c r="W124" t="str">
        <f>IF(Table134569[[#This Row],[Niños]]="","",""",""")</f>
        <v/>
      </c>
      <c r="Y124" t="str">
        <f>IF(Table134569[[#This Row],[Laudes/Vispera]]="","",""",""")</f>
        <v/>
      </c>
      <c r="AA124" t="str">
        <f>IF(Table134569[[#This Row],[Entrada]]="","",""",""")</f>
        <v/>
      </c>
      <c r="AC124" t="s">
        <v>1842</v>
      </c>
      <c r="AD124" s="22"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22"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311</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x14ac:dyDescent="0.25">
      <c r="A125">
        <v>100</v>
      </c>
      <c r="B125" t="s">
        <v>297</v>
      </c>
      <c r="C125">
        <v>122</v>
      </c>
      <c r="D125" t="s">
        <v>298</v>
      </c>
      <c r="E125" t="s">
        <v>299</v>
      </c>
      <c r="F125" t="s">
        <v>300</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545</v>
      </c>
      <c r="I125" t="s">
        <v>302</v>
      </c>
      <c r="J125" t="s">
        <v>303</v>
      </c>
      <c r="K125" t="s">
        <v>300</v>
      </c>
      <c r="L125" t="s">
        <v>546</v>
      </c>
      <c r="M125" t="s">
        <v>305</v>
      </c>
      <c r="N125" t="s">
        <v>306</v>
      </c>
      <c r="O125" t="s">
        <v>1841</v>
      </c>
      <c r="P125" t="s">
        <v>1840</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1842</v>
      </c>
      <c r="AD125" s="22"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22"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311</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x14ac:dyDescent="0.25">
      <c r="A126">
        <v>101</v>
      </c>
      <c r="B126" t="s">
        <v>297</v>
      </c>
      <c r="C126">
        <v>123</v>
      </c>
      <c r="D126" t="s">
        <v>298</v>
      </c>
      <c r="E126" t="s">
        <v>299</v>
      </c>
      <c r="F126" t="s">
        <v>300</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547</v>
      </c>
      <c r="I126" t="s">
        <v>302</v>
      </c>
      <c r="J126" t="s">
        <v>303</v>
      </c>
      <c r="K126" t="s">
        <v>300</v>
      </c>
      <c r="L126" t="s">
        <v>548</v>
      </c>
      <c r="M126" t="s">
        <v>305</v>
      </c>
      <c r="N126" t="s">
        <v>306</v>
      </c>
      <c r="O126" t="s">
        <v>1841</v>
      </c>
      <c r="P126" t="s">
        <v>1840</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1842</v>
      </c>
      <c r="AD126" s="22"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22"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311</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x14ac:dyDescent="0.25">
      <c r="A127">
        <v>102</v>
      </c>
      <c r="B127" t="s">
        <v>297</v>
      </c>
      <c r="C127">
        <v>124</v>
      </c>
      <c r="D127" t="s">
        <v>298</v>
      </c>
      <c r="E127" t="s">
        <v>299</v>
      </c>
      <c r="F127" t="s">
        <v>300</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549</v>
      </c>
      <c r="I127" t="s">
        <v>302</v>
      </c>
      <c r="J127" t="s">
        <v>303</v>
      </c>
      <c r="K127" t="s">
        <v>300</v>
      </c>
      <c r="L127" t="s">
        <v>550</v>
      </c>
      <c r="M127" t="s">
        <v>305</v>
      </c>
      <c r="N127" t="s">
        <v>306</v>
      </c>
      <c r="O127" t="s">
        <v>1841</v>
      </c>
      <c r="P127" t="s">
        <v>1840</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1842</v>
      </c>
      <c r="AD127" s="22"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22"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311</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x14ac:dyDescent="0.25">
      <c r="A128">
        <v>103</v>
      </c>
      <c r="B128" t="s">
        <v>297</v>
      </c>
      <c r="C128">
        <v>125</v>
      </c>
      <c r="D128" t="s">
        <v>298</v>
      </c>
      <c r="E128" t="s">
        <v>299</v>
      </c>
      <c r="F128" t="s">
        <v>300</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551</v>
      </c>
      <c r="I128" t="s">
        <v>302</v>
      </c>
      <c r="J128" t="s">
        <v>303</v>
      </c>
      <c r="K128" t="s">
        <v>300</v>
      </c>
      <c r="L128" t="s">
        <v>552</v>
      </c>
      <c r="M128" t="s">
        <v>305</v>
      </c>
      <c r="N128" t="s">
        <v>306</v>
      </c>
      <c r="O128" t="s">
        <v>1841</v>
      </c>
      <c r="P128" t="s">
        <v>1840</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1842</v>
      </c>
      <c r="AD128" s="22"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22"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311</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x14ac:dyDescent="0.25">
      <c r="A129">
        <v>189</v>
      </c>
      <c r="B129" t="s">
        <v>297</v>
      </c>
      <c r="C129">
        <v>126</v>
      </c>
      <c r="D129" t="s">
        <v>298</v>
      </c>
      <c r="E129" t="s">
        <v>299</v>
      </c>
      <c r="F129" t="s">
        <v>300</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553</v>
      </c>
      <c r="I129" t="s">
        <v>302</v>
      </c>
      <c r="J129" t="s">
        <v>303</v>
      </c>
      <c r="K129" t="s">
        <v>300</v>
      </c>
      <c r="L129" t="s">
        <v>2180</v>
      </c>
      <c r="M129" t="s">
        <v>305</v>
      </c>
      <c r="N129" t="s">
        <v>306</v>
      </c>
      <c r="O129" t="s">
        <v>1841</v>
      </c>
      <c r="P129" s="7" t="s">
        <v>1101</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1842</v>
      </c>
      <c r="AD129" s="22"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22"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311</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x14ac:dyDescent="0.25">
      <c r="A130">
        <v>191</v>
      </c>
      <c r="B130" t="s">
        <v>297</v>
      </c>
      <c r="C130">
        <v>127</v>
      </c>
      <c r="D130" t="s">
        <v>298</v>
      </c>
      <c r="E130" t="s">
        <v>299</v>
      </c>
      <c r="F130" t="s">
        <v>300</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554</v>
      </c>
      <c r="I130" t="s">
        <v>302</v>
      </c>
      <c r="J130" t="s">
        <v>303</v>
      </c>
      <c r="K130" t="s">
        <v>300</v>
      </c>
      <c r="L130" t="s">
        <v>555</v>
      </c>
      <c r="M130" t="s">
        <v>305</v>
      </c>
      <c r="N130" t="s">
        <v>306</v>
      </c>
      <c r="O130" t="s">
        <v>1841</v>
      </c>
      <c r="P130" s="7" t="s">
        <v>1101</v>
      </c>
      <c r="Q130" t="str">
        <f>IF(Table134569[[#This Row],[Pascua]]="","",""",""")</f>
        <v>","</v>
      </c>
      <c r="R130" t="s">
        <v>320</v>
      </c>
      <c r="S130" t="str">
        <f>IF(Table134569[[#This Row],[Pentecostés]]="","",""",""")</f>
        <v>","</v>
      </c>
      <c r="T130" t="s">
        <v>309</v>
      </c>
      <c r="U130" t="str">
        <f>IF(Table134569[[#This Row],[Virgen]]="","",""",""")</f>
        <v>","</v>
      </c>
      <c r="V130" t="s">
        <v>292</v>
      </c>
      <c r="W130" t="str">
        <f>IF(Table134569[[#This Row],[Niños]]="","",""",""")</f>
        <v>","</v>
      </c>
      <c r="X130" t="s">
        <v>321</v>
      </c>
      <c r="Y130" t="str">
        <f>IF(Table134569[[#This Row],[Laudes/Vispera]]="","",""",""")</f>
        <v/>
      </c>
      <c r="AA130" t="str">
        <f>IF(Table134569[[#This Row],[Entrada]]="","",""",""")</f>
        <v/>
      </c>
      <c r="AC130" t="s">
        <v>1842</v>
      </c>
      <c r="AD130" s="22"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22"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311</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x14ac:dyDescent="0.25">
      <c r="A131">
        <v>192</v>
      </c>
      <c r="B131" t="s">
        <v>297</v>
      </c>
      <c r="C131">
        <v>128</v>
      </c>
      <c r="D131" t="s">
        <v>298</v>
      </c>
      <c r="E131" t="s">
        <v>299</v>
      </c>
      <c r="F131" t="s">
        <v>300</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556</v>
      </c>
      <c r="I131" t="s">
        <v>302</v>
      </c>
      <c r="J131" t="s">
        <v>303</v>
      </c>
      <c r="K131" t="s">
        <v>300</v>
      </c>
      <c r="L131" t="s">
        <v>557</v>
      </c>
      <c r="M131" t="s">
        <v>305</v>
      </c>
      <c r="N131" t="s">
        <v>306</v>
      </c>
      <c r="O131" t="s">
        <v>1841</v>
      </c>
      <c r="P131" s="7" t="s">
        <v>1101</v>
      </c>
      <c r="Q131" t="str">
        <f>IF(Table134569[[#This Row],[Pascua]]="","",""",""")</f>
        <v>","</v>
      </c>
      <c r="R131" t="s">
        <v>320</v>
      </c>
      <c r="S131" t="str">
        <f>IF(Table134569[[#This Row],[Pentecostés]]="","",""",""")</f>
        <v>","</v>
      </c>
      <c r="T131" t="s">
        <v>309</v>
      </c>
      <c r="U131" t="str">
        <f>IF(Table134569[[#This Row],[Virgen]]="","",""",""")</f>
        <v>","</v>
      </c>
      <c r="V131" t="s">
        <v>292</v>
      </c>
      <c r="W131" t="str">
        <f>IF(Table134569[[#This Row],[Niños]]="","",""",""")</f>
        <v/>
      </c>
      <c r="Y131" t="str">
        <f>IF(Table134569[[#This Row],[Laudes/Vispera]]="","",""",""")</f>
        <v/>
      </c>
      <c r="AA131" t="str">
        <f>IF(Table134569[[#This Row],[Entrada]]="","",""",""")</f>
        <v/>
      </c>
      <c r="AC131" t="s">
        <v>1842</v>
      </c>
      <c r="AD131" s="22"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22"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311</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x14ac:dyDescent="0.25">
      <c r="A132">
        <v>105</v>
      </c>
      <c r="B132" t="s">
        <v>297</v>
      </c>
      <c r="C132">
        <v>129</v>
      </c>
      <c r="D132" t="s">
        <v>298</v>
      </c>
      <c r="E132" t="s">
        <v>299</v>
      </c>
      <c r="F132" t="s">
        <v>300</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558</v>
      </c>
      <c r="I132" t="s">
        <v>302</v>
      </c>
      <c r="J132" t="s">
        <v>303</v>
      </c>
      <c r="K132" t="s">
        <v>300</v>
      </c>
      <c r="L132" t="s">
        <v>232</v>
      </c>
      <c r="M132" t="s">
        <v>305</v>
      </c>
      <c r="N132" t="s">
        <v>306</v>
      </c>
      <c r="O132" t="s">
        <v>1841</v>
      </c>
      <c r="P132" t="s">
        <v>1840</v>
      </c>
      <c r="Q132" t="str">
        <f>IF(Table134569[[#This Row],[Pascua]]="","",""",""")</f>
        <v>","</v>
      </c>
      <c r="R132" t="s">
        <v>344</v>
      </c>
      <c r="S132" t="str">
        <f>IF(Table134569[[#This Row],[Pentecostés]]="","",""",""")</f>
        <v>","</v>
      </c>
      <c r="T132" t="s">
        <v>284</v>
      </c>
      <c r="U132" t="str">
        <f>IF(Table134569[[#This Row],[Virgen]]="","",""",""")</f>
        <v>","</v>
      </c>
      <c r="V132" t="s">
        <v>314</v>
      </c>
      <c r="W132" t="str">
        <f>IF(Table134569[[#This Row],[Niños]]="","",""",""")</f>
        <v>","</v>
      </c>
      <c r="X132" t="s">
        <v>315</v>
      </c>
      <c r="Y132" t="str">
        <f>IF(Table134569[[#This Row],[Laudes/Vispera]]="","",""",""")</f>
        <v/>
      </c>
      <c r="AA132" t="str">
        <f>IF(Table134569[[#This Row],[Entrada]]="","",""",""")</f>
        <v/>
      </c>
      <c r="AC132" t="s">
        <v>1842</v>
      </c>
      <c r="AD132" s="22"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22"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311</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x14ac:dyDescent="0.25">
      <c r="A133">
        <v>106</v>
      </c>
      <c r="B133" t="s">
        <v>297</v>
      </c>
      <c r="C133">
        <v>131</v>
      </c>
      <c r="D133" t="s">
        <v>298</v>
      </c>
      <c r="E133" t="s">
        <v>299</v>
      </c>
      <c r="F133" t="s">
        <v>300</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559</v>
      </c>
      <c r="I133" t="s">
        <v>302</v>
      </c>
      <c r="J133" t="s">
        <v>303</v>
      </c>
      <c r="K133" t="s">
        <v>300</v>
      </c>
      <c r="L133" t="s">
        <v>234</v>
      </c>
      <c r="M133" t="s">
        <v>305</v>
      </c>
      <c r="N133" t="s">
        <v>306</v>
      </c>
      <c r="O133" t="s">
        <v>1841</v>
      </c>
      <c r="P133" t="s">
        <v>1840</v>
      </c>
      <c r="Q133" t="str">
        <f>IF(Table134569[[#This Row],[Pascua]]="","",""",""")</f>
        <v>","</v>
      </c>
      <c r="R133" t="s">
        <v>286</v>
      </c>
      <c r="S133" t="str">
        <f>IF(Table134569[[#This Row],[Pentecostés]]="","",""",""")</f>
        <v>","</v>
      </c>
      <c r="T133" t="s">
        <v>309</v>
      </c>
      <c r="U133" t="str">
        <f>IF(Table134569[[#This Row],[Virgen]]="","",""",""")</f>
        <v>","</v>
      </c>
      <c r="V133" t="s">
        <v>315</v>
      </c>
      <c r="W133" t="str">
        <f>IF(Table134569[[#This Row],[Niños]]="","",""",""")</f>
        <v/>
      </c>
      <c r="Y133" t="str">
        <f>IF(Table134569[[#This Row],[Laudes/Vispera]]="","",""",""")</f>
        <v/>
      </c>
      <c r="AA133" t="str">
        <f>IF(Table134569[[#This Row],[Entrada]]="","",""",""")</f>
        <v/>
      </c>
      <c r="AC133" t="s">
        <v>1842</v>
      </c>
      <c r="AD133" s="22"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22"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311</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x14ac:dyDescent="0.25">
      <c r="A134">
        <v>107</v>
      </c>
      <c r="B134" t="s">
        <v>297</v>
      </c>
      <c r="C134">
        <v>132</v>
      </c>
      <c r="D134" t="s">
        <v>298</v>
      </c>
      <c r="E134" t="s">
        <v>299</v>
      </c>
      <c r="F134" t="s">
        <v>300</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560</v>
      </c>
      <c r="I134" t="s">
        <v>302</v>
      </c>
      <c r="J134" t="s">
        <v>303</v>
      </c>
      <c r="K134" t="s">
        <v>300</v>
      </c>
      <c r="L134" t="s">
        <v>561</v>
      </c>
      <c r="M134" t="s">
        <v>305</v>
      </c>
      <c r="N134" t="s">
        <v>306</v>
      </c>
      <c r="O134" t="s">
        <v>1841</v>
      </c>
      <c r="P134" t="s">
        <v>1840</v>
      </c>
      <c r="Q134" t="str">
        <f>IF(Table134569[[#This Row],[Pascua]]="","",""",""")</f>
        <v>","</v>
      </c>
      <c r="R134" t="s">
        <v>286</v>
      </c>
      <c r="S134" t="str">
        <f>IF(Table134569[[#This Row],[Pentecostés]]="","",""",""")</f>
        <v/>
      </c>
      <c r="U134" t="str">
        <f>IF(Table134569[[#This Row],[Virgen]]="","",""",""")</f>
        <v/>
      </c>
      <c r="W134" t="str">
        <f>IF(Table134569[[#This Row],[Niños]]="","",""",""")</f>
        <v/>
      </c>
      <c r="Y134" t="str">
        <f>IF(Table134569[[#This Row],[Laudes/Vispera]]="","",""",""")</f>
        <v/>
      </c>
      <c r="AA134" t="str">
        <f>IF(Table134569[[#This Row],[Entrada]]="","",""",""")</f>
        <v/>
      </c>
      <c r="AC134" t="s">
        <v>1842</v>
      </c>
      <c r="AD134" s="22"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22"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311</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x14ac:dyDescent="0.25">
      <c r="A135">
        <v>108</v>
      </c>
      <c r="B135" t="s">
        <v>297</v>
      </c>
      <c r="C135">
        <v>133</v>
      </c>
      <c r="D135" t="s">
        <v>298</v>
      </c>
      <c r="E135" t="s">
        <v>299</v>
      </c>
      <c r="F135" t="s">
        <v>300</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562</v>
      </c>
      <c r="I135" t="s">
        <v>302</v>
      </c>
      <c r="J135" t="s">
        <v>303</v>
      </c>
      <c r="K135" t="s">
        <v>300</v>
      </c>
      <c r="L135" t="s">
        <v>563</v>
      </c>
      <c r="M135" t="s">
        <v>305</v>
      </c>
      <c r="N135" t="s">
        <v>306</v>
      </c>
      <c r="O135" t="s">
        <v>1841</v>
      </c>
      <c r="P135" t="s">
        <v>1840</v>
      </c>
      <c r="Q135" t="str">
        <f>IF(Table134569[[#This Row],[Pascua]]="","",""",""")</f>
        <v>","</v>
      </c>
      <c r="R135" t="s">
        <v>286</v>
      </c>
      <c r="S135" t="str">
        <f>IF(Table134569[[#This Row],[Pentecostés]]="","",""",""")</f>
        <v>","</v>
      </c>
      <c r="T135" t="s">
        <v>292</v>
      </c>
      <c r="U135" t="str">
        <f>IF(Table134569[[#This Row],[Virgen]]="","",""",""")</f>
        <v>","</v>
      </c>
      <c r="V135" t="s">
        <v>315</v>
      </c>
      <c r="W135" t="str">
        <f>IF(Table134569[[#This Row],[Niños]]="","",""",""")</f>
        <v/>
      </c>
      <c r="Y135" t="str">
        <f>IF(Table134569[[#This Row],[Laudes/Vispera]]="","",""",""")</f>
        <v/>
      </c>
      <c r="AA135" t="str">
        <f>IF(Table134569[[#This Row],[Entrada]]="","",""",""")</f>
        <v/>
      </c>
      <c r="AC135" t="s">
        <v>1842</v>
      </c>
      <c r="AD135" s="22"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22"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311</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x14ac:dyDescent="0.25">
      <c r="A136">
        <v>110</v>
      </c>
      <c r="B136" t="s">
        <v>297</v>
      </c>
      <c r="C136">
        <v>134</v>
      </c>
      <c r="D136" t="s">
        <v>298</v>
      </c>
      <c r="E136" t="s">
        <v>299</v>
      </c>
      <c r="F136" t="s">
        <v>300</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564</v>
      </c>
      <c r="I136" t="s">
        <v>302</v>
      </c>
      <c r="J136" t="s">
        <v>303</v>
      </c>
      <c r="K136" t="s">
        <v>300</v>
      </c>
      <c r="L136" t="s">
        <v>565</v>
      </c>
      <c r="M136" t="s">
        <v>305</v>
      </c>
      <c r="N136" t="s">
        <v>306</v>
      </c>
      <c r="O136" t="s">
        <v>1841</v>
      </c>
      <c r="P136" t="s">
        <v>1840</v>
      </c>
      <c r="Q136" t="str">
        <f>IF(Table134569[[#This Row],[Pascua]]="","",""",""")</f>
        <v>","</v>
      </c>
      <c r="R136" t="s">
        <v>286</v>
      </c>
      <c r="S136" t="str">
        <f>IF(Table134569[[#This Row],[Pentecostés]]="","",""",""")</f>
        <v/>
      </c>
      <c r="U136" t="str">
        <f>IF(Table134569[[#This Row],[Virgen]]="","",""",""")</f>
        <v/>
      </c>
      <c r="W136" t="str">
        <f>IF(Table134569[[#This Row],[Niños]]="","",""",""")</f>
        <v/>
      </c>
      <c r="Y136" t="str">
        <f>IF(Table134569[[#This Row],[Laudes/Vispera]]="","",""",""")</f>
        <v/>
      </c>
      <c r="AA136" t="str">
        <f>IF(Table134569[[#This Row],[Entrada]]="","",""",""")</f>
        <v/>
      </c>
      <c r="AC136" t="s">
        <v>1842</v>
      </c>
      <c r="AD136" s="22"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22"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311</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x14ac:dyDescent="0.25">
      <c r="A137">
        <v>109</v>
      </c>
      <c r="B137" t="s">
        <v>297</v>
      </c>
      <c r="C137">
        <v>135</v>
      </c>
      <c r="D137" t="s">
        <v>298</v>
      </c>
      <c r="E137" t="s">
        <v>299</v>
      </c>
      <c r="F137" t="s">
        <v>300</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566</v>
      </c>
      <c r="I137" t="s">
        <v>302</v>
      </c>
      <c r="J137" t="s">
        <v>303</v>
      </c>
      <c r="K137" t="s">
        <v>300</v>
      </c>
      <c r="L137" t="s">
        <v>567</v>
      </c>
      <c r="M137" t="s">
        <v>305</v>
      </c>
      <c r="N137" t="s">
        <v>306</v>
      </c>
      <c r="O137" t="s">
        <v>1841</v>
      </c>
      <c r="P137" t="s">
        <v>1840</v>
      </c>
      <c r="Q137" t="str">
        <f>IF(Table134569[[#This Row],[Pascua]]="","",""",""")</f>
        <v>","</v>
      </c>
      <c r="R137" t="s">
        <v>320</v>
      </c>
      <c r="S137" t="str">
        <f>IF(Table134569[[#This Row],[Pentecostés]]="","",""",""")</f>
        <v>","</v>
      </c>
      <c r="T137" t="s">
        <v>286</v>
      </c>
      <c r="U137" t="str">
        <f>IF(Table134569[[#This Row],[Virgen]]="","",""",""")</f>
        <v>","</v>
      </c>
      <c r="V137" t="s">
        <v>315</v>
      </c>
      <c r="W137" t="str">
        <f>IF(Table134569[[#This Row],[Niños]]="","",""",""")</f>
        <v/>
      </c>
      <c r="Y137" t="str">
        <f>IF(Table134569[[#This Row],[Laudes/Vispera]]="","",""",""")</f>
        <v/>
      </c>
      <c r="AA137" t="str">
        <f>IF(Table134569[[#This Row],[Entrada]]="","",""",""")</f>
        <v/>
      </c>
      <c r="AC137" t="s">
        <v>1842</v>
      </c>
      <c r="AD137" s="22"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22"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311</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x14ac:dyDescent="0.25">
      <c r="A138">
        <v>111</v>
      </c>
      <c r="B138" t="s">
        <v>297</v>
      </c>
      <c r="C138">
        <v>136</v>
      </c>
      <c r="D138" t="s">
        <v>298</v>
      </c>
      <c r="E138" t="s">
        <v>299</v>
      </c>
      <c r="F138" t="s">
        <v>300</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568</v>
      </c>
      <c r="I138" t="s">
        <v>302</v>
      </c>
      <c r="J138" t="s">
        <v>303</v>
      </c>
      <c r="K138" t="s">
        <v>300</v>
      </c>
      <c r="L138" t="s">
        <v>569</v>
      </c>
      <c r="M138" t="s">
        <v>305</v>
      </c>
      <c r="N138" t="s">
        <v>306</v>
      </c>
      <c r="O138" t="s">
        <v>1841</v>
      </c>
      <c r="P138" t="s">
        <v>1840</v>
      </c>
      <c r="Q138" t="str">
        <f>IF(Table134569[[#This Row],[Pascua]]="","",""",""")</f>
        <v>","</v>
      </c>
      <c r="R138" t="s">
        <v>320</v>
      </c>
      <c r="S138" t="str">
        <f>IF(Table134569[[#This Row],[Pentecostés]]="","",""",""")</f>
        <v>","</v>
      </c>
      <c r="T138" t="s">
        <v>286</v>
      </c>
      <c r="U138" t="str">
        <f>IF(Table134569[[#This Row],[Virgen]]="","",""",""")</f>
        <v/>
      </c>
      <c r="W138" t="str">
        <f>IF(Table134569[[#This Row],[Niños]]="","",""",""")</f>
        <v/>
      </c>
      <c r="Y138" t="str">
        <f>IF(Table134569[[#This Row],[Laudes/Vispera]]="","",""",""")</f>
        <v/>
      </c>
      <c r="AA138" t="str">
        <f>IF(Table134569[[#This Row],[Entrada]]="","",""",""")</f>
        <v/>
      </c>
      <c r="AC138" t="s">
        <v>1842</v>
      </c>
      <c r="AD138" s="22"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22"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311</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x14ac:dyDescent="0.25">
      <c r="A139">
        <v>112</v>
      </c>
      <c r="B139" t="s">
        <v>297</v>
      </c>
      <c r="C139">
        <v>137</v>
      </c>
      <c r="D139" t="s">
        <v>298</v>
      </c>
      <c r="E139" t="s">
        <v>299</v>
      </c>
      <c r="F139" t="s">
        <v>300</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570</v>
      </c>
      <c r="I139" t="s">
        <v>302</v>
      </c>
      <c r="J139" t="s">
        <v>303</v>
      </c>
      <c r="K139" t="s">
        <v>300</v>
      </c>
      <c r="L139" t="s">
        <v>571</v>
      </c>
      <c r="M139" t="s">
        <v>305</v>
      </c>
      <c r="N139" t="s">
        <v>306</v>
      </c>
      <c r="O139" t="s">
        <v>1841</v>
      </c>
      <c r="P139" t="s">
        <v>1840</v>
      </c>
      <c r="Q139" t="str">
        <f>IF(Table134569[[#This Row],[Pascua]]="","",""",""")</f>
        <v>","</v>
      </c>
      <c r="R139" t="s">
        <v>344</v>
      </c>
      <c r="S139" t="str">
        <f>IF(Table134569[[#This Row],[Pentecostés]]="","",""",""")</f>
        <v>","</v>
      </c>
      <c r="T139" t="s">
        <v>292</v>
      </c>
      <c r="U139" t="str">
        <f>IF(Table134569[[#This Row],[Virgen]]="","",""",""")</f>
        <v>","</v>
      </c>
      <c r="V139" t="s">
        <v>321</v>
      </c>
      <c r="W139" t="str">
        <f>IF(Table134569[[#This Row],[Niños]]="","",""",""")</f>
        <v/>
      </c>
      <c r="Y139" t="str">
        <f>IF(Table134569[[#This Row],[Laudes/Vispera]]="","",""",""")</f>
        <v/>
      </c>
      <c r="AA139" t="str">
        <f>IF(Table134569[[#This Row],[Entrada]]="","",""",""")</f>
        <v/>
      </c>
      <c r="AC139" t="s">
        <v>1842</v>
      </c>
      <c r="AD139" s="22"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22"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311</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x14ac:dyDescent="0.25">
      <c r="A140">
        <v>113</v>
      </c>
      <c r="B140" t="s">
        <v>297</v>
      </c>
      <c r="C140">
        <v>138</v>
      </c>
      <c r="D140" t="s">
        <v>298</v>
      </c>
      <c r="E140" t="s">
        <v>299</v>
      </c>
      <c r="F140" t="s">
        <v>300</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572</v>
      </c>
      <c r="I140" t="s">
        <v>302</v>
      </c>
      <c r="J140" t="s">
        <v>303</v>
      </c>
      <c r="K140" t="s">
        <v>300</v>
      </c>
      <c r="L140" t="s">
        <v>242</v>
      </c>
      <c r="M140" t="s">
        <v>305</v>
      </c>
      <c r="N140" t="s">
        <v>306</v>
      </c>
      <c r="O140" t="s">
        <v>1841</v>
      </c>
      <c r="P140" t="s">
        <v>1840</v>
      </c>
      <c r="Q140" t="str">
        <f>IF(Table134569[[#This Row],[Pascua]]="","",""",""")</f>
        <v>","</v>
      </c>
      <c r="R140" t="s">
        <v>321</v>
      </c>
      <c r="S140" t="str">
        <f>IF(Table134569[[#This Row],[Pentecostés]]="","",""",""")</f>
        <v/>
      </c>
      <c r="U140" t="str">
        <f>IF(Table134569[[#This Row],[Virgen]]="","",""",""")</f>
        <v/>
      </c>
      <c r="W140" t="str">
        <f>IF(Table134569[[#This Row],[Niños]]="","",""",""")</f>
        <v/>
      </c>
      <c r="Y140" t="str">
        <f>IF(Table134569[[#This Row],[Laudes/Vispera]]="","",""",""")</f>
        <v/>
      </c>
      <c r="AA140" t="str">
        <f>IF(Table134569[[#This Row],[Entrada]]="","",""",""")</f>
        <v/>
      </c>
      <c r="AC140" t="s">
        <v>1842</v>
      </c>
      <c r="AD140" s="22"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22"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311</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x14ac:dyDescent="0.25">
      <c r="A141">
        <v>114</v>
      </c>
      <c r="B141" t="s">
        <v>297</v>
      </c>
      <c r="C141">
        <v>139</v>
      </c>
      <c r="D141" t="s">
        <v>298</v>
      </c>
      <c r="E141" t="s">
        <v>299</v>
      </c>
      <c r="F141" t="s">
        <v>300</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573</v>
      </c>
      <c r="I141" t="s">
        <v>302</v>
      </c>
      <c r="J141" t="s">
        <v>303</v>
      </c>
      <c r="K141" t="s">
        <v>300</v>
      </c>
      <c r="L141" t="s">
        <v>244</v>
      </c>
      <c r="M141" t="s">
        <v>305</v>
      </c>
      <c r="N141" t="s">
        <v>306</v>
      </c>
      <c r="O141" t="s">
        <v>1841</v>
      </c>
      <c r="P141" t="s">
        <v>1840</v>
      </c>
      <c r="Q141" t="str">
        <f>IF(Table134569[[#This Row],[Pascua]]="","",""",""")</f>
        <v>","</v>
      </c>
      <c r="R141" t="s">
        <v>282</v>
      </c>
      <c r="S141" t="str">
        <f>IF(Table134569[[#This Row],[Pentecostés]]="","",""",""")</f>
        <v>","</v>
      </c>
      <c r="T141" t="s">
        <v>313</v>
      </c>
      <c r="U141" t="str">
        <f>IF(Table134569[[#This Row],[Virgen]]="","",""",""")</f>
        <v>","</v>
      </c>
      <c r="V141" t="s">
        <v>321</v>
      </c>
      <c r="W141" t="str">
        <f>IF(Table134569[[#This Row],[Niños]]="","",""",""")</f>
        <v/>
      </c>
      <c r="Y141" t="str">
        <f>IF(Table134569[[#This Row],[Laudes/Vispera]]="","",""",""")</f>
        <v/>
      </c>
      <c r="AA141" t="str">
        <f>IF(Table134569[[#This Row],[Entrada]]="","",""",""")</f>
        <v/>
      </c>
      <c r="AC141" t="s">
        <v>1842</v>
      </c>
      <c r="AD141" s="22"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22"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311</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x14ac:dyDescent="0.25">
      <c r="A142">
        <v>115</v>
      </c>
      <c r="B142" t="s">
        <v>297</v>
      </c>
      <c r="C142">
        <v>140</v>
      </c>
      <c r="D142" t="s">
        <v>298</v>
      </c>
      <c r="E142" t="s">
        <v>299</v>
      </c>
      <c r="F142" t="s">
        <v>300</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574</v>
      </c>
      <c r="I142" t="s">
        <v>302</v>
      </c>
      <c r="J142" t="s">
        <v>303</v>
      </c>
      <c r="K142" t="s">
        <v>300</v>
      </c>
      <c r="L142" t="s">
        <v>575</v>
      </c>
      <c r="M142" t="s">
        <v>305</v>
      </c>
      <c r="N142" t="s">
        <v>306</v>
      </c>
      <c r="O142" t="s">
        <v>1841</v>
      </c>
      <c r="P142" t="s">
        <v>1840</v>
      </c>
      <c r="Q142" t="str">
        <f>IF(Table134569[[#This Row],[Pascua]]="","",""",""")</f>
        <v>","</v>
      </c>
      <c r="R142" t="s">
        <v>351</v>
      </c>
      <c r="S142" t="str">
        <f>IF(Table134569[[#This Row],[Pentecostés]]="","",""",""")</f>
        <v>","</v>
      </c>
      <c r="T142" t="s">
        <v>321</v>
      </c>
      <c r="U142" t="str">
        <f>IF(Table134569[[#This Row],[Virgen]]="","",""",""")</f>
        <v/>
      </c>
      <c r="W142" t="str">
        <f>IF(Table134569[[#This Row],[Niños]]="","",""",""")</f>
        <v/>
      </c>
      <c r="Y142" t="str">
        <f>IF(Table134569[[#This Row],[Laudes/Vispera]]="","",""",""")</f>
        <v/>
      </c>
      <c r="AA142" t="str">
        <f>IF(Table134569[[#This Row],[Entrada]]="","",""",""")</f>
        <v/>
      </c>
      <c r="AC142" t="s">
        <v>1842</v>
      </c>
      <c r="AD142" s="22"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22"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311</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x14ac:dyDescent="0.25">
      <c r="A143">
        <v>243</v>
      </c>
      <c r="B143" t="s">
        <v>297</v>
      </c>
      <c r="C143">
        <v>141</v>
      </c>
      <c r="D143" t="s">
        <v>298</v>
      </c>
      <c r="E143" t="s">
        <v>299</v>
      </c>
      <c r="F143" t="s">
        <v>300</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576</v>
      </c>
      <c r="I143" t="s">
        <v>302</v>
      </c>
      <c r="J143" t="s">
        <v>303</v>
      </c>
      <c r="K143" t="s">
        <v>300</v>
      </c>
      <c r="L143" t="s">
        <v>577</v>
      </c>
      <c r="M143" t="s">
        <v>305</v>
      </c>
      <c r="N143" t="s">
        <v>306</v>
      </c>
      <c r="O143" t="s">
        <v>1841</v>
      </c>
      <c r="P143" s="4" t="s">
        <v>1839</v>
      </c>
      <c r="Q143" t="str">
        <f>IF(Table134569[[#This Row],[Pascua]]="","",""",""")</f>
        <v>","</v>
      </c>
      <c r="R143" t="s">
        <v>320</v>
      </c>
      <c r="S143" t="str">
        <f>IF(Table134569[[#This Row],[Pentecostés]]="","",""",""")</f>
        <v>","</v>
      </c>
      <c r="T143" t="s">
        <v>309</v>
      </c>
      <c r="U143" t="str">
        <f>IF(Table134569[[#This Row],[Virgen]]="","",""",""")</f>
        <v>","</v>
      </c>
      <c r="V143" t="s">
        <v>321</v>
      </c>
      <c r="W143" t="str">
        <f>IF(Table134569[[#This Row],[Niños]]="","",""",""")</f>
        <v/>
      </c>
      <c r="Y143" t="str">
        <f>IF(Table134569[[#This Row],[Laudes/Vispera]]="","",""",""")</f>
        <v/>
      </c>
      <c r="AA143" t="str">
        <f>IF(Table134569[[#This Row],[Entrada]]="","",""",""")</f>
        <v/>
      </c>
      <c r="AC143" t="s">
        <v>1842</v>
      </c>
      <c r="AD143" s="22"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22"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311</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x14ac:dyDescent="0.25">
      <c r="A144">
        <v>116</v>
      </c>
      <c r="B144" t="s">
        <v>297</v>
      </c>
      <c r="C144">
        <v>142</v>
      </c>
      <c r="D144" t="s">
        <v>298</v>
      </c>
      <c r="E144" t="s">
        <v>299</v>
      </c>
      <c r="F144" t="s">
        <v>300</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578</v>
      </c>
      <c r="I144" t="s">
        <v>302</v>
      </c>
      <c r="J144" t="s">
        <v>303</v>
      </c>
      <c r="K144" t="s">
        <v>300</v>
      </c>
      <c r="L144" t="s">
        <v>247</v>
      </c>
      <c r="M144" t="s">
        <v>305</v>
      </c>
      <c r="N144" t="s">
        <v>306</v>
      </c>
      <c r="O144" t="s">
        <v>1841</v>
      </c>
      <c r="P144" t="s">
        <v>1840</v>
      </c>
      <c r="Q144" t="str">
        <f>IF(Table134569[[#This Row],[Pascua]]="","",""",""")</f>
        <v>","</v>
      </c>
      <c r="R144" t="s">
        <v>321</v>
      </c>
      <c r="S144" t="str">
        <f>IF(Table134569[[#This Row],[Pentecostés]]="","",""",""")</f>
        <v/>
      </c>
      <c r="U144" t="str">
        <f>IF(Table134569[[#This Row],[Virgen]]="","",""",""")</f>
        <v/>
      </c>
      <c r="W144" t="str">
        <f>IF(Table134569[[#This Row],[Niños]]="","",""",""")</f>
        <v/>
      </c>
      <c r="Y144" t="str">
        <f>IF(Table134569[[#This Row],[Laudes/Vispera]]="","",""",""")</f>
        <v/>
      </c>
      <c r="AA144" t="str">
        <f>IF(Table134569[[#This Row],[Entrada]]="","",""",""")</f>
        <v/>
      </c>
      <c r="AC144" t="s">
        <v>1842</v>
      </c>
      <c r="AD144" s="22"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22"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311</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x14ac:dyDescent="0.25">
      <c r="A145">
        <v>118</v>
      </c>
      <c r="B145" t="s">
        <v>297</v>
      </c>
      <c r="C145">
        <v>143</v>
      </c>
      <c r="D145" t="s">
        <v>298</v>
      </c>
      <c r="E145" t="s">
        <v>299</v>
      </c>
      <c r="F145" t="s">
        <v>300</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579</v>
      </c>
      <c r="I145" t="s">
        <v>302</v>
      </c>
      <c r="J145" t="s">
        <v>303</v>
      </c>
      <c r="K145" t="s">
        <v>300</v>
      </c>
      <c r="L145" t="s">
        <v>251</v>
      </c>
      <c r="M145" t="s">
        <v>305</v>
      </c>
      <c r="N145" t="s">
        <v>306</v>
      </c>
      <c r="O145" t="s">
        <v>1841</v>
      </c>
      <c r="P145" t="s">
        <v>1840</v>
      </c>
      <c r="Q145" t="str">
        <f>IF(Table134569[[#This Row],[Pascua]]="","",""",""")</f>
        <v>","</v>
      </c>
      <c r="R145" t="s">
        <v>282</v>
      </c>
      <c r="S145" t="str">
        <f>IF(Table134569[[#This Row],[Pentecostés]]="","",""",""")</f>
        <v>","</v>
      </c>
      <c r="T145" t="s">
        <v>313</v>
      </c>
      <c r="U145" t="str">
        <f>IF(Table134569[[#This Row],[Virgen]]="","",""",""")</f>
        <v>","</v>
      </c>
      <c r="V145" t="s">
        <v>315</v>
      </c>
      <c r="W145" t="str">
        <f>IF(Table134569[[#This Row],[Niños]]="","",""",""")</f>
        <v/>
      </c>
      <c r="Y145" t="str">
        <f>IF(Table134569[[#This Row],[Laudes/Vispera]]="","",""",""")</f>
        <v/>
      </c>
      <c r="AA145" t="str">
        <f>IF(Table134569[[#This Row],[Entrada]]="","",""",""")</f>
        <v/>
      </c>
      <c r="AC145" t="s">
        <v>1842</v>
      </c>
      <c r="AD145" s="22"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22"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311</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x14ac:dyDescent="0.25">
      <c r="A146">
        <v>117</v>
      </c>
      <c r="B146" t="s">
        <v>297</v>
      </c>
      <c r="C146">
        <v>144</v>
      </c>
      <c r="D146" t="s">
        <v>298</v>
      </c>
      <c r="E146" t="s">
        <v>299</v>
      </c>
      <c r="F146" t="s">
        <v>300</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580</v>
      </c>
      <c r="I146" t="s">
        <v>302</v>
      </c>
      <c r="J146" t="s">
        <v>303</v>
      </c>
      <c r="K146" t="s">
        <v>300</v>
      </c>
      <c r="L146" t="s">
        <v>249</v>
      </c>
      <c r="M146" t="s">
        <v>305</v>
      </c>
      <c r="N146" t="s">
        <v>306</v>
      </c>
      <c r="O146" t="s">
        <v>1841</v>
      </c>
      <c r="P146" t="s">
        <v>1840</v>
      </c>
      <c r="Q146" t="str">
        <f>IF(Table134569[[#This Row],[Pascua]]="","",""",""")</f>
        <v>","</v>
      </c>
      <c r="R146" t="s">
        <v>315</v>
      </c>
      <c r="S146" t="str">
        <f>IF(Table134569[[#This Row],[Pentecostés]]="","",""",""")</f>
        <v/>
      </c>
      <c r="U146" t="str">
        <f>IF(Table134569[[#This Row],[Virgen]]="","",""",""")</f>
        <v/>
      </c>
      <c r="W146" t="str">
        <f>IF(Table134569[[#This Row],[Niños]]="","",""",""")</f>
        <v/>
      </c>
      <c r="Y146" t="str">
        <f>IF(Table134569[[#This Row],[Laudes/Vispera]]="","",""",""")</f>
        <v/>
      </c>
      <c r="AA146" t="str">
        <f>IF(Table134569[[#This Row],[Entrada]]="","",""",""")</f>
        <v/>
      </c>
      <c r="AC146" t="s">
        <v>1842</v>
      </c>
      <c r="AD146" s="22"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22"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311</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x14ac:dyDescent="0.25">
      <c r="A147">
        <v>119</v>
      </c>
      <c r="B147" t="s">
        <v>297</v>
      </c>
      <c r="C147">
        <v>145</v>
      </c>
      <c r="D147" t="s">
        <v>298</v>
      </c>
      <c r="E147" t="s">
        <v>299</v>
      </c>
      <c r="F147" t="s">
        <v>300</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581</v>
      </c>
      <c r="I147" t="s">
        <v>302</v>
      </c>
      <c r="J147" t="s">
        <v>303</v>
      </c>
      <c r="K147" t="s">
        <v>300</v>
      </c>
      <c r="L147" t="s">
        <v>253</v>
      </c>
      <c r="M147" t="s">
        <v>305</v>
      </c>
      <c r="N147" t="s">
        <v>306</v>
      </c>
      <c r="O147" t="s">
        <v>1841</v>
      </c>
      <c r="P147" t="s">
        <v>1840</v>
      </c>
      <c r="Q147" t="str">
        <f>IF(Table134569[[#This Row],[Pascua]]="","",""",""")</f>
        <v>","</v>
      </c>
      <c r="R147" t="s">
        <v>2210</v>
      </c>
      <c r="S147" t="str">
        <f>IF(Table134569[[#This Row],[Pentecostés]]="","",""",""")</f>
        <v>","</v>
      </c>
      <c r="T147" t="s">
        <v>321</v>
      </c>
      <c r="U147" t="str">
        <f>IF(Table134569[[#This Row],[Virgen]]="","",""",""")</f>
        <v/>
      </c>
      <c r="W147" t="str">
        <f>IF(Table134569[[#This Row],[Niños]]="","",""",""")</f>
        <v/>
      </c>
      <c r="Y147" t="str">
        <f>IF(Table134569[[#This Row],[Laudes/Vispera]]="","",""",""")</f>
        <v/>
      </c>
      <c r="AA147" t="str">
        <f>IF(Table134569[[#This Row],[Entrada]]="","",""",""")</f>
        <v/>
      </c>
      <c r="AC147" t="s">
        <v>1842</v>
      </c>
      <c r="AD147" s="22"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22"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311</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x14ac:dyDescent="0.25">
      <c r="A148">
        <v>229</v>
      </c>
      <c r="B148" t="s">
        <v>297</v>
      </c>
      <c r="C148">
        <v>146</v>
      </c>
      <c r="D148" t="s">
        <v>298</v>
      </c>
      <c r="E148" t="s">
        <v>299</v>
      </c>
      <c r="F148" t="s">
        <v>300</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582</v>
      </c>
      <c r="I148" t="s">
        <v>302</v>
      </c>
      <c r="J148" t="s">
        <v>303</v>
      </c>
      <c r="K148" t="s">
        <v>300</v>
      </c>
      <c r="L148" t="s">
        <v>583</v>
      </c>
      <c r="M148" t="s">
        <v>305</v>
      </c>
      <c r="N148" t="s">
        <v>306</v>
      </c>
      <c r="O148" t="s">
        <v>1841</v>
      </c>
      <c r="P148" s="8" t="s">
        <v>1099</v>
      </c>
      <c r="Q148" t="str">
        <f>IF(Table134569[[#This Row],[Pascua]]="","",""",""")</f>
        <v>","</v>
      </c>
      <c r="R148" t="s">
        <v>313</v>
      </c>
      <c r="S148" t="str">
        <f>IF(Table134569[[#This Row],[Pentecostés]]="","",""",""")</f>
        <v>","</v>
      </c>
      <c r="T148" t="s">
        <v>315</v>
      </c>
      <c r="U148" t="str">
        <f>IF(Table134569[[#This Row],[Virgen]]="","",""",""")</f>
        <v/>
      </c>
      <c r="W148" t="str">
        <f>IF(Table134569[[#This Row],[Niños]]="","",""",""")</f>
        <v/>
      </c>
      <c r="Y148" t="str">
        <f>IF(Table134569[[#This Row],[Laudes/Vispera]]="","",""",""")</f>
        <v/>
      </c>
      <c r="AA148" t="str">
        <f>IF(Table134569[[#This Row],[Entrada]]="","",""",""")</f>
        <v/>
      </c>
      <c r="AC148" t="s">
        <v>1842</v>
      </c>
      <c r="AD148" s="22"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22"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311</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x14ac:dyDescent="0.25">
      <c r="A149">
        <v>120</v>
      </c>
      <c r="B149" t="s">
        <v>297</v>
      </c>
      <c r="C149">
        <v>147</v>
      </c>
      <c r="D149" t="s">
        <v>298</v>
      </c>
      <c r="E149" t="s">
        <v>299</v>
      </c>
      <c r="F149" t="s">
        <v>300</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584</v>
      </c>
      <c r="I149" t="s">
        <v>302</v>
      </c>
      <c r="J149" t="s">
        <v>303</v>
      </c>
      <c r="K149" t="s">
        <v>300</v>
      </c>
      <c r="L149" t="s">
        <v>585</v>
      </c>
      <c r="M149" t="s">
        <v>305</v>
      </c>
      <c r="N149" t="s">
        <v>306</v>
      </c>
      <c r="O149" t="s">
        <v>1841</v>
      </c>
      <c r="P149" t="s">
        <v>1840</v>
      </c>
      <c r="Q149" t="str">
        <f>IF(Table134569[[#This Row],[Pascua]]="","",""",""")</f>
        <v>","</v>
      </c>
      <c r="R149" t="s">
        <v>320</v>
      </c>
      <c r="S149" t="str">
        <f>IF(Table134569[[#This Row],[Pentecostés]]="","",""",""")</f>
        <v>","</v>
      </c>
      <c r="T149" t="s">
        <v>321</v>
      </c>
      <c r="U149" t="str">
        <f>IF(Table134569[[#This Row],[Virgen]]="","",""",""")</f>
        <v/>
      </c>
      <c r="W149" t="str">
        <f>IF(Table134569[[#This Row],[Niños]]="","",""",""")</f>
        <v/>
      </c>
      <c r="Y149" t="str">
        <f>IF(Table134569[[#This Row],[Laudes/Vispera]]="","",""",""")</f>
        <v/>
      </c>
      <c r="AA149" t="str">
        <f>IF(Table134569[[#This Row],[Entrada]]="","",""",""")</f>
        <v/>
      </c>
      <c r="AC149" t="s">
        <v>1842</v>
      </c>
      <c r="AD149" s="22"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22"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311</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x14ac:dyDescent="0.25">
      <c r="A150">
        <v>121</v>
      </c>
      <c r="B150" t="s">
        <v>297</v>
      </c>
      <c r="C150">
        <v>148</v>
      </c>
      <c r="D150" t="s">
        <v>298</v>
      </c>
      <c r="E150" t="s">
        <v>299</v>
      </c>
      <c r="F150" t="s">
        <v>300</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586</v>
      </c>
      <c r="I150" t="s">
        <v>302</v>
      </c>
      <c r="J150" t="s">
        <v>303</v>
      </c>
      <c r="K150" t="s">
        <v>300</v>
      </c>
      <c r="L150" t="s">
        <v>587</v>
      </c>
      <c r="M150" t="s">
        <v>305</v>
      </c>
      <c r="N150" t="s">
        <v>306</v>
      </c>
      <c r="O150" t="s">
        <v>1841</v>
      </c>
      <c r="P150" t="s">
        <v>1840</v>
      </c>
      <c r="Q150" t="str">
        <f>IF(Table134569[[#This Row],[Pascua]]="","",""",""")</f>
        <v>","</v>
      </c>
      <c r="R150" t="s">
        <v>282</v>
      </c>
      <c r="S150" t="str">
        <f>IF(Table134569[[#This Row],[Pentecostés]]="","",""",""")</f>
        <v>","</v>
      </c>
      <c r="T150" t="s">
        <v>315</v>
      </c>
      <c r="U150" t="str">
        <f>IF(Table134569[[#This Row],[Virgen]]="","",""",""")</f>
        <v/>
      </c>
      <c r="W150" t="str">
        <f>IF(Table134569[[#This Row],[Niños]]="","",""",""")</f>
        <v/>
      </c>
      <c r="Y150" t="str">
        <f>IF(Table134569[[#This Row],[Laudes/Vispera]]="","",""",""")</f>
        <v/>
      </c>
      <c r="AA150" t="str">
        <f>IF(Table134569[[#This Row],[Entrada]]="","",""",""")</f>
        <v/>
      </c>
      <c r="AC150" t="s">
        <v>1842</v>
      </c>
      <c r="AD150" s="22"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22"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311</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x14ac:dyDescent="0.25">
      <c r="A151">
        <v>230</v>
      </c>
      <c r="B151" t="s">
        <v>297</v>
      </c>
      <c r="C151">
        <v>149</v>
      </c>
      <c r="D151" t="s">
        <v>298</v>
      </c>
      <c r="E151" t="s">
        <v>299</v>
      </c>
      <c r="F151" t="s">
        <v>300</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588</v>
      </c>
      <c r="I151" t="s">
        <v>302</v>
      </c>
      <c r="J151" t="s">
        <v>303</v>
      </c>
      <c r="K151" t="s">
        <v>300</v>
      </c>
      <c r="L151" t="s">
        <v>589</v>
      </c>
      <c r="M151" t="s">
        <v>305</v>
      </c>
      <c r="N151" t="s">
        <v>306</v>
      </c>
      <c r="O151" t="s">
        <v>1841</v>
      </c>
      <c r="P151" s="8" t="s">
        <v>1099</v>
      </c>
      <c r="Q151" t="str">
        <f>IF(Table134569[[#This Row],[Pascua]]="","",""",""")</f>
        <v>","</v>
      </c>
      <c r="R151" t="s">
        <v>344</v>
      </c>
      <c r="S151" t="str">
        <f>IF(Table134569[[#This Row],[Pentecostés]]="","",""",""")</f>
        <v/>
      </c>
      <c r="U151" t="str">
        <f>IF(Table134569[[#This Row],[Virgen]]="","",""",""")</f>
        <v/>
      </c>
      <c r="W151" t="str">
        <f>IF(Table134569[[#This Row],[Niños]]="","",""",""")</f>
        <v/>
      </c>
      <c r="Y151" t="str">
        <f>IF(Table134569[[#This Row],[Laudes/Vispera]]="","",""",""")</f>
        <v/>
      </c>
      <c r="AA151" t="str">
        <f>IF(Table134569[[#This Row],[Entrada]]="","",""",""")</f>
        <v/>
      </c>
      <c r="AC151" t="s">
        <v>1842</v>
      </c>
      <c r="AD151" s="22"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22"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311</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x14ac:dyDescent="0.25">
      <c r="A152">
        <v>231</v>
      </c>
      <c r="B152" t="s">
        <v>297</v>
      </c>
      <c r="C152">
        <v>150</v>
      </c>
      <c r="D152" t="s">
        <v>298</v>
      </c>
      <c r="E152" t="s">
        <v>299</v>
      </c>
      <c r="F152" t="s">
        <v>300</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590</v>
      </c>
      <c r="I152" t="s">
        <v>302</v>
      </c>
      <c r="J152" t="s">
        <v>303</v>
      </c>
      <c r="K152" t="s">
        <v>300</v>
      </c>
      <c r="L152" t="s">
        <v>591</v>
      </c>
      <c r="M152" t="s">
        <v>305</v>
      </c>
      <c r="N152" t="s">
        <v>306</v>
      </c>
      <c r="O152" t="s">
        <v>1841</v>
      </c>
      <c r="P152" s="8" t="s">
        <v>1099</v>
      </c>
      <c r="Q152" t="str">
        <f>IF(Table134569[[#This Row],[Pascua]]="","",""",""")</f>
        <v>","</v>
      </c>
      <c r="R152" t="s">
        <v>321</v>
      </c>
      <c r="S152" t="str">
        <f>IF(Table134569[[#This Row],[Pentecostés]]="","",""",""")</f>
        <v/>
      </c>
      <c r="U152" t="str">
        <f>IF(Table134569[[#This Row],[Virgen]]="","",""",""")</f>
        <v/>
      </c>
      <c r="W152" t="str">
        <f>IF(Table134569[[#This Row],[Niños]]="","",""",""")</f>
        <v/>
      </c>
      <c r="Y152" t="str">
        <f>IF(Table134569[[#This Row],[Laudes/Vispera]]="","",""",""")</f>
        <v/>
      </c>
      <c r="AA152" t="str">
        <f>IF(Table134569[[#This Row],[Entrada]]="","",""",""")</f>
        <v/>
      </c>
      <c r="AC152" t="s">
        <v>1842</v>
      </c>
      <c r="AD152" s="22"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22"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311</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x14ac:dyDescent="0.25">
      <c r="A153">
        <v>122</v>
      </c>
      <c r="B153" t="s">
        <v>297</v>
      </c>
      <c r="C153">
        <v>151</v>
      </c>
      <c r="D153" t="s">
        <v>298</v>
      </c>
      <c r="E153" t="s">
        <v>299</v>
      </c>
      <c r="F153" t="s">
        <v>300</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592</v>
      </c>
      <c r="I153" t="s">
        <v>302</v>
      </c>
      <c r="J153" t="s">
        <v>303</v>
      </c>
      <c r="K153" t="s">
        <v>300</v>
      </c>
      <c r="L153" t="s">
        <v>593</v>
      </c>
      <c r="M153" t="s">
        <v>305</v>
      </c>
      <c r="N153" t="s">
        <v>306</v>
      </c>
      <c r="O153" t="s">
        <v>1841</v>
      </c>
      <c r="P153" t="s">
        <v>1840</v>
      </c>
      <c r="Q153" t="str">
        <f>IF(Table134569[[#This Row],[Pascua]]="","",""",""")</f>
        <v>","</v>
      </c>
      <c r="R153" t="s">
        <v>344</v>
      </c>
      <c r="S153" t="str">
        <f>IF(Table134569[[#This Row],[Pentecostés]]="","",""",""")</f>
        <v>","</v>
      </c>
      <c r="T153" t="s">
        <v>309</v>
      </c>
      <c r="U153" t="str">
        <f>IF(Table134569[[#This Row],[Virgen]]="","",""",""")</f>
        <v>","</v>
      </c>
      <c r="V153" t="s">
        <v>321</v>
      </c>
      <c r="W153" t="str">
        <f>IF(Table134569[[#This Row],[Niños]]="","",""",""")</f>
        <v/>
      </c>
      <c r="Y153" t="str">
        <f>IF(Table134569[[#This Row],[Laudes/Vispera]]="","",""",""")</f>
        <v/>
      </c>
      <c r="AA153" t="str">
        <f>IF(Table134569[[#This Row],[Entrada]]="","",""",""")</f>
        <v/>
      </c>
      <c r="AC153" t="s">
        <v>1842</v>
      </c>
      <c r="AD153" s="22"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22"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311</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x14ac:dyDescent="0.25">
      <c r="A154">
        <v>123</v>
      </c>
      <c r="B154" t="s">
        <v>297</v>
      </c>
      <c r="C154">
        <v>152</v>
      </c>
      <c r="D154" t="s">
        <v>298</v>
      </c>
      <c r="E154" t="s">
        <v>299</v>
      </c>
      <c r="F154" t="s">
        <v>300</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594</v>
      </c>
      <c r="I154" t="s">
        <v>302</v>
      </c>
      <c r="J154" t="s">
        <v>303</v>
      </c>
      <c r="K154" t="s">
        <v>300</v>
      </c>
      <c r="L154" t="s">
        <v>595</v>
      </c>
      <c r="M154" t="s">
        <v>305</v>
      </c>
      <c r="N154" t="s">
        <v>306</v>
      </c>
      <c r="O154" t="s">
        <v>1841</v>
      </c>
      <c r="P154" t="s">
        <v>1840</v>
      </c>
      <c r="Q154" t="str">
        <f>IF(Table134569[[#This Row],[Pascua]]="","",""",""")</f>
        <v>","</v>
      </c>
      <c r="R154" t="s">
        <v>320</v>
      </c>
      <c r="S154" t="str">
        <f>IF(Table134569[[#This Row],[Pentecostés]]="","",""",""")</f>
        <v>","</v>
      </c>
      <c r="T154" t="s">
        <v>2210</v>
      </c>
      <c r="U154" t="str">
        <f>IF(Table134569[[#This Row],[Virgen]]="","",""",""")</f>
        <v>","</v>
      </c>
      <c r="V154" t="s">
        <v>313</v>
      </c>
      <c r="W154" t="str">
        <f>IF(Table134569[[#This Row],[Niños]]="","",""",""")</f>
        <v/>
      </c>
      <c r="Y154" t="str">
        <f>IF(Table134569[[#This Row],[Laudes/Vispera]]="","",""",""")</f>
        <v/>
      </c>
      <c r="AA154" t="str">
        <f>IF(Table134569[[#This Row],[Entrada]]="","",""",""")</f>
        <v/>
      </c>
      <c r="AC154" t="s">
        <v>1842</v>
      </c>
      <c r="AD154" s="22"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22"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311</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x14ac:dyDescent="0.25">
      <c r="A155">
        <v>124</v>
      </c>
      <c r="B155" t="s">
        <v>297</v>
      </c>
      <c r="C155">
        <v>153</v>
      </c>
      <c r="D155" t="s">
        <v>298</v>
      </c>
      <c r="E155" t="s">
        <v>299</v>
      </c>
      <c r="F155" t="s">
        <v>300</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596</v>
      </c>
      <c r="I155" t="s">
        <v>302</v>
      </c>
      <c r="J155" t="s">
        <v>303</v>
      </c>
      <c r="K155" t="s">
        <v>300</v>
      </c>
      <c r="L155" t="s">
        <v>259</v>
      </c>
      <c r="M155" t="s">
        <v>305</v>
      </c>
      <c r="N155" t="s">
        <v>306</v>
      </c>
      <c r="O155" t="s">
        <v>1841</v>
      </c>
      <c r="P155" t="s">
        <v>1840</v>
      </c>
      <c r="Q155" t="str">
        <f>IF(Table134569[[#This Row],[Pascua]]="","",""",""")</f>
        <v>","</v>
      </c>
      <c r="R155" t="s">
        <v>282</v>
      </c>
      <c r="S155" t="str">
        <f>IF(Table134569[[#This Row],[Pentecostés]]="","",""",""")</f>
        <v>","</v>
      </c>
      <c r="T155" t="s">
        <v>315</v>
      </c>
      <c r="U155" t="str">
        <f>IF(Table134569[[#This Row],[Virgen]]="","",""",""")</f>
        <v/>
      </c>
      <c r="W155" t="str">
        <f>IF(Table134569[[#This Row],[Niños]]="","",""",""")</f>
        <v/>
      </c>
      <c r="Y155" t="str">
        <f>IF(Table134569[[#This Row],[Laudes/Vispera]]="","",""",""")</f>
        <v/>
      </c>
      <c r="AA155" t="str">
        <f>IF(Table134569[[#This Row],[Entrada]]="","",""",""")</f>
        <v/>
      </c>
      <c r="AC155" t="s">
        <v>1842</v>
      </c>
      <c r="AD155" s="22"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22"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311</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x14ac:dyDescent="0.25">
      <c r="A156">
        <v>125</v>
      </c>
      <c r="B156" t="s">
        <v>297</v>
      </c>
      <c r="C156">
        <v>154</v>
      </c>
      <c r="D156" t="s">
        <v>298</v>
      </c>
      <c r="E156" t="s">
        <v>299</v>
      </c>
      <c r="F156" t="s">
        <v>300</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597</v>
      </c>
      <c r="I156" t="s">
        <v>302</v>
      </c>
      <c r="J156" t="s">
        <v>303</v>
      </c>
      <c r="K156" t="s">
        <v>300</v>
      </c>
      <c r="L156" t="s">
        <v>261</v>
      </c>
      <c r="M156" t="s">
        <v>305</v>
      </c>
      <c r="N156" t="s">
        <v>306</v>
      </c>
      <c r="O156" t="s">
        <v>1841</v>
      </c>
      <c r="P156" t="s">
        <v>1840</v>
      </c>
      <c r="Q156" t="str">
        <f>IF(Table134569[[#This Row],[Pascua]]="","",""",""")</f>
        <v>","</v>
      </c>
      <c r="R156" t="s">
        <v>321</v>
      </c>
      <c r="S156" t="str">
        <f>IF(Table134569[[#This Row],[Pentecostés]]="","",""",""")</f>
        <v/>
      </c>
      <c r="U156" t="str">
        <f>IF(Table134569[[#This Row],[Virgen]]="","",""",""")</f>
        <v/>
      </c>
      <c r="W156" t="str">
        <f>IF(Table134569[[#This Row],[Niños]]="","",""",""")</f>
        <v/>
      </c>
      <c r="Y156" t="str">
        <f>IF(Table134569[[#This Row],[Laudes/Vispera]]="","",""",""")</f>
        <v/>
      </c>
      <c r="AA156" t="str">
        <f>IF(Table134569[[#This Row],[Entrada]]="","",""",""")</f>
        <v/>
      </c>
      <c r="AC156" t="s">
        <v>1842</v>
      </c>
      <c r="AD156" s="22"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22"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311</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x14ac:dyDescent="0.25">
      <c r="A157">
        <v>126</v>
      </c>
      <c r="B157" t="s">
        <v>297</v>
      </c>
      <c r="C157">
        <v>155</v>
      </c>
      <c r="D157" t="s">
        <v>298</v>
      </c>
      <c r="E157" t="s">
        <v>299</v>
      </c>
      <c r="F157" t="s">
        <v>300</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598</v>
      </c>
      <c r="I157" t="s">
        <v>302</v>
      </c>
      <c r="J157" t="s">
        <v>303</v>
      </c>
      <c r="K157" t="s">
        <v>300</v>
      </c>
      <c r="L157" t="s">
        <v>263</v>
      </c>
      <c r="M157" t="s">
        <v>305</v>
      </c>
      <c r="N157" t="s">
        <v>306</v>
      </c>
      <c r="O157" t="s">
        <v>1841</v>
      </c>
      <c r="P157" t="s">
        <v>1840</v>
      </c>
      <c r="Q157" t="str">
        <f>IF(Table134569[[#This Row],[Pascua]]="","",""",""")</f>
        <v>","</v>
      </c>
      <c r="R157" t="s">
        <v>309</v>
      </c>
      <c r="S157" t="str">
        <f>IF(Table134569[[#This Row],[Pentecostés]]="","",""",""")</f>
        <v>","</v>
      </c>
      <c r="T157" t="s">
        <v>292</v>
      </c>
      <c r="U157" t="str">
        <f>IF(Table134569[[#This Row],[Virgen]]="","",""",""")</f>
        <v>","</v>
      </c>
      <c r="V157" t="s">
        <v>313</v>
      </c>
      <c r="W157" t="str">
        <f>IF(Table134569[[#This Row],[Niños]]="","",""",""")</f>
        <v>","</v>
      </c>
      <c r="X157" t="s">
        <v>321</v>
      </c>
      <c r="Y157" t="str">
        <f>IF(Table134569[[#This Row],[Laudes/Vispera]]="","",""",""")</f>
        <v/>
      </c>
      <c r="AA157" t="str">
        <f>IF(Table134569[[#This Row],[Entrada]]="","",""",""")</f>
        <v/>
      </c>
      <c r="AC157" t="s">
        <v>1842</v>
      </c>
      <c r="AD157" s="22"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22"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311</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x14ac:dyDescent="0.25">
      <c r="A158">
        <v>127</v>
      </c>
      <c r="B158" t="s">
        <v>297</v>
      </c>
      <c r="C158">
        <v>156</v>
      </c>
      <c r="D158" t="s">
        <v>298</v>
      </c>
      <c r="E158" t="s">
        <v>299</v>
      </c>
      <c r="F158" t="s">
        <v>300</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599</v>
      </c>
      <c r="I158" t="s">
        <v>302</v>
      </c>
      <c r="J158" t="s">
        <v>303</v>
      </c>
      <c r="K158" t="s">
        <v>300</v>
      </c>
      <c r="L158" t="s">
        <v>600</v>
      </c>
      <c r="M158" t="s">
        <v>305</v>
      </c>
      <c r="N158" t="s">
        <v>306</v>
      </c>
      <c r="O158" t="s">
        <v>1841</v>
      </c>
      <c r="P158" t="s">
        <v>1840</v>
      </c>
      <c r="Q158" t="str">
        <f>IF(Table134569[[#This Row],[Pascua]]="","",""",""")</f>
        <v>","</v>
      </c>
      <c r="R158" t="s">
        <v>292</v>
      </c>
      <c r="S158" t="str">
        <f>IF(Table134569[[#This Row],[Pentecostés]]="","",""",""")</f>
        <v>","</v>
      </c>
      <c r="T158" t="s">
        <v>321</v>
      </c>
      <c r="U158" t="str">
        <f>IF(Table134569[[#This Row],[Virgen]]="","",""",""")</f>
        <v/>
      </c>
      <c r="W158" t="str">
        <f>IF(Table134569[[#This Row],[Niños]]="","",""",""")</f>
        <v/>
      </c>
      <c r="Y158" t="str">
        <f>IF(Table134569[[#This Row],[Laudes/Vispera]]="","",""",""")</f>
        <v/>
      </c>
      <c r="AA158" t="str">
        <f>IF(Table134569[[#This Row],[Entrada]]="","",""",""")</f>
        <v/>
      </c>
      <c r="AC158" t="s">
        <v>1842</v>
      </c>
      <c r="AD158" s="22"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22"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311</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x14ac:dyDescent="0.25">
      <c r="A159">
        <v>232</v>
      </c>
      <c r="B159" t="s">
        <v>297</v>
      </c>
      <c r="C159">
        <v>157</v>
      </c>
      <c r="D159" t="s">
        <v>298</v>
      </c>
      <c r="E159" t="s">
        <v>299</v>
      </c>
      <c r="F159" t="s">
        <v>300</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601</v>
      </c>
      <c r="I159" t="s">
        <v>302</v>
      </c>
      <c r="J159" t="s">
        <v>303</v>
      </c>
      <c r="K159" t="s">
        <v>300</v>
      </c>
      <c r="L159" t="s">
        <v>602</v>
      </c>
      <c r="M159" t="s">
        <v>305</v>
      </c>
      <c r="N159" t="s">
        <v>306</v>
      </c>
      <c r="O159" t="s">
        <v>1841</v>
      </c>
      <c r="P159" s="8" t="s">
        <v>1099</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1842</v>
      </c>
      <c r="AD159" s="22"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22"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311</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x14ac:dyDescent="0.25">
      <c r="A160">
        <v>128</v>
      </c>
      <c r="B160" t="s">
        <v>297</v>
      </c>
      <c r="C160">
        <v>158</v>
      </c>
      <c r="D160" t="s">
        <v>298</v>
      </c>
      <c r="E160" t="s">
        <v>299</v>
      </c>
      <c r="F160" t="s">
        <v>300</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603</v>
      </c>
      <c r="I160" t="s">
        <v>302</v>
      </c>
      <c r="J160" t="s">
        <v>303</v>
      </c>
      <c r="K160" t="s">
        <v>300</v>
      </c>
      <c r="L160" t="s">
        <v>604</v>
      </c>
      <c r="M160" t="s">
        <v>305</v>
      </c>
      <c r="N160" t="s">
        <v>306</v>
      </c>
      <c r="O160" t="s">
        <v>1841</v>
      </c>
      <c r="P160" t="s">
        <v>1840</v>
      </c>
      <c r="Q160" t="str">
        <f>IF(Table134569[[#This Row],[Pascua]]="","",""",""")</f>
        <v>","</v>
      </c>
      <c r="R160" t="s">
        <v>286</v>
      </c>
      <c r="S160" t="str">
        <f>IF(Table134569[[#This Row],[Pentecostés]]="","",""",""")</f>
        <v/>
      </c>
      <c r="U160" t="str">
        <f>IF(Table134569[[#This Row],[Virgen]]="","",""",""")</f>
        <v/>
      </c>
      <c r="W160" t="str">
        <f>IF(Table134569[[#This Row],[Niños]]="","",""",""")</f>
        <v/>
      </c>
      <c r="Y160" t="str">
        <f>IF(Table134569[[#This Row],[Laudes/Vispera]]="","",""",""")</f>
        <v/>
      </c>
      <c r="AA160" t="str">
        <f>IF(Table134569[[#This Row],[Entrada]]="","",""",""")</f>
        <v/>
      </c>
      <c r="AC160" t="s">
        <v>1842</v>
      </c>
      <c r="AD160" s="22"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22"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311</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x14ac:dyDescent="0.25">
      <c r="A161">
        <v>129</v>
      </c>
      <c r="B161" t="s">
        <v>297</v>
      </c>
      <c r="C161">
        <v>159</v>
      </c>
      <c r="D161" t="s">
        <v>298</v>
      </c>
      <c r="E161" t="s">
        <v>299</v>
      </c>
      <c r="F161" t="s">
        <v>300</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605</v>
      </c>
      <c r="I161" t="s">
        <v>302</v>
      </c>
      <c r="J161" t="s">
        <v>303</v>
      </c>
      <c r="K161" t="s">
        <v>300</v>
      </c>
      <c r="L161" t="s">
        <v>606</v>
      </c>
      <c r="M161" t="s">
        <v>305</v>
      </c>
      <c r="N161" t="s">
        <v>306</v>
      </c>
      <c r="O161" t="s">
        <v>1841</v>
      </c>
      <c r="P161" t="s">
        <v>1840</v>
      </c>
      <c r="Q161" t="str">
        <f>IF(Table134569[[#This Row],[Pascua]]="","",""",""")</f>
        <v>","</v>
      </c>
      <c r="R161" t="s">
        <v>284</v>
      </c>
      <c r="S161" t="str">
        <f>IF(Table134569[[#This Row],[Pentecostés]]="","",""",""")</f>
        <v>","</v>
      </c>
      <c r="T161" t="s">
        <v>313</v>
      </c>
      <c r="U161" t="str">
        <f>IF(Table134569[[#This Row],[Virgen]]="","",""",""")</f>
        <v/>
      </c>
      <c r="W161" t="str">
        <f>IF(Table134569[[#This Row],[Niños]]="","",""",""")</f>
        <v/>
      </c>
      <c r="Y161" t="str">
        <f>IF(Table134569[[#This Row],[Laudes/Vispera]]="","",""",""")</f>
        <v/>
      </c>
      <c r="AA161" t="str">
        <f>IF(Table134569[[#This Row],[Entrada]]="","",""",""")</f>
        <v/>
      </c>
      <c r="AC161" t="s">
        <v>1842</v>
      </c>
      <c r="AD161" s="22"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22"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311</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x14ac:dyDescent="0.25">
      <c r="A162">
        <v>193</v>
      </c>
      <c r="B162" t="s">
        <v>297</v>
      </c>
      <c r="C162">
        <v>160</v>
      </c>
      <c r="D162" t="s">
        <v>298</v>
      </c>
      <c r="E162" t="s">
        <v>299</v>
      </c>
      <c r="F162" t="s">
        <v>300</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607</v>
      </c>
      <c r="I162" t="s">
        <v>302</v>
      </c>
      <c r="J162" t="s">
        <v>303</v>
      </c>
      <c r="K162" t="s">
        <v>300</v>
      </c>
      <c r="L162" t="s">
        <v>608</v>
      </c>
      <c r="M162" t="s">
        <v>305</v>
      </c>
      <c r="N162" t="s">
        <v>306</v>
      </c>
      <c r="O162" t="s">
        <v>1841</v>
      </c>
      <c r="P162" s="7" t="s">
        <v>1101</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1842</v>
      </c>
      <c r="AD162" s="22"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22"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311</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x14ac:dyDescent="0.25">
      <c r="A163">
        <v>130</v>
      </c>
      <c r="B163" t="s">
        <v>297</v>
      </c>
      <c r="C163">
        <v>161</v>
      </c>
      <c r="D163" t="s">
        <v>298</v>
      </c>
      <c r="E163" t="s">
        <v>299</v>
      </c>
      <c r="F163" t="s">
        <v>300</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609</v>
      </c>
      <c r="I163" t="s">
        <v>302</v>
      </c>
      <c r="J163" t="s">
        <v>303</v>
      </c>
      <c r="K163" t="s">
        <v>300</v>
      </c>
      <c r="L163" t="s">
        <v>610</v>
      </c>
      <c r="M163" t="s">
        <v>305</v>
      </c>
      <c r="N163" t="s">
        <v>306</v>
      </c>
      <c r="O163" t="s">
        <v>1841</v>
      </c>
      <c r="P163" t="s">
        <v>1840</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1842</v>
      </c>
      <c r="AD163" s="22"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22"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311</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x14ac:dyDescent="0.25">
      <c r="A164">
        <v>131</v>
      </c>
      <c r="B164" t="s">
        <v>297</v>
      </c>
      <c r="C164">
        <v>162</v>
      </c>
      <c r="D164" t="s">
        <v>298</v>
      </c>
      <c r="E164" t="s">
        <v>299</v>
      </c>
      <c r="F164" t="s">
        <v>300</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284</v>
      </c>
      <c r="I164" t="s">
        <v>302</v>
      </c>
      <c r="J164" t="s">
        <v>303</v>
      </c>
      <c r="K164" t="s">
        <v>300</v>
      </c>
      <c r="L164" t="s">
        <v>611</v>
      </c>
      <c r="M164" t="s">
        <v>305</v>
      </c>
      <c r="N164" t="s">
        <v>306</v>
      </c>
      <c r="O164" t="s">
        <v>1841</v>
      </c>
      <c r="P164" t="s">
        <v>1840</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1842</v>
      </c>
      <c r="AD164" s="22"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22"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311</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x14ac:dyDescent="0.25">
      <c r="A165">
        <v>194</v>
      </c>
      <c r="B165" t="s">
        <v>297</v>
      </c>
      <c r="C165">
        <v>163</v>
      </c>
      <c r="D165" t="s">
        <v>298</v>
      </c>
      <c r="E165" t="s">
        <v>299</v>
      </c>
      <c r="F165" t="s">
        <v>300</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612</v>
      </c>
      <c r="I165" t="s">
        <v>302</v>
      </c>
      <c r="J165" t="s">
        <v>303</v>
      </c>
      <c r="K165" t="s">
        <v>300</v>
      </c>
      <c r="L165" t="s">
        <v>613</v>
      </c>
      <c r="M165" t="s">
        <v>305</v>
      </c>
      <c r="N165" t="s">
        <v>306</v>
      </c>
      <c r="O165" t="s">
        <v>1841</v>
      </c>
      <c r="P165" s="7" t="s">
        <v>1101</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1842</v>
      </c>
      <c r="AD165" s="22"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22"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311</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x14ac:dyDescent="0.25">
      <c r="A166">
        <v>197</v>
      </c>
      <c r="B166" t="s">
        <v>297</v>
      </c>
      <c r="C166">
        <v>164</v>
      </c>
      <c r="D166" t="s">
        <v>298</v>
      </c>
      <c r="E166" t="s">
        <v>299</v>
      </c>
      <c r="F166" t="s">
        <v>300</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612</v>
      </c>
      <c r="I166" t="s">
        <v>302</v>
      </c>
      <c r="J166" t="s">
        <v>303</v>
      </c>
      <c r="K166" t="s">
        <v>300</v>
      </c>
      <c r="L166" t="s">
        <v>614</v>
      </c>
      <c r="M166" t="s">
        <v>305</v>
      </c>
      <c r="N166" t="s">
        <v>306</v>
      </c>
      <c r="O166" t="s">
        <v>1841</v>
      </c>
      <c r="P166" s="7" t="s">
        <v>1101</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1842</v>
      </c>
      <c r="AD166" s="22"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22"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311</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x14ac:dyDescent="0.25">
      <c r="A167">
        <v>200</v>
      </c>
      <c r="B167" t="s">
        <v>297</v>
      </c>
      <c r="C167">
        <v>165</v>
      </c>
      <c r="D167" t="s">
        <v>298</v>
      </c>
      <c r="E167" t="s">
        <v>299</v>
      </c>
      <c r="F167" t="s">
        <v>300</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615</v>
      </c>
      <c r="I167" t="s">
        <v>302</v>
      </c>
      <c r="J167" t="s">
        <v>303</v>
      </c>
      <c r="K167" t="s">
        <v>300</v>
      </c>
      <c r="L167" s="9" t="s">
        <v>616</v>
      </c>
      <c r="M167" t="s">
        <v>305</v>
      </c>
      <c r="N167" t="s">
        <v>306</v>
      </c>
      <c r="O167" t="s">
        <v>1841</v>
      </c>
      <c r="P167" s="7" t="s">
        <v>1101</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1842</v>
      </c>
      <c r="AD167" s="22"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22"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311</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x14ac:dyDescent="0.25">
      <c r="A168">
        <v>132</v>
      </c>
      <c r="B168" t="s">
        <v>297</v>
      </c>
      <c r="C168">
        <v>166</v>
      </c>
      <c r="D168" t="s">
        <v>298</v>
      </c>
      <c r="E168" t="s">
        <v>299</v>
      </c>
      <c r="F168" t="s">
        <v>300</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617</v>
      </c>
      <c r="I168" t="s">
        <v>302</v>
      </c>
      <c r="J168" t="s">
        <v>303</v>
      </c>
      <c r="K168" t="s">
        <v>300</v>
      </c>
      <c r="L168" s="9" t="s">
        <v>618</v>
      </c>
      <c r="M168" t="s">
        <v>305</v>
      </c>
      <c r="N168" t="s">
        <v>306</v>
      </c>
      <c r="O168" t="s">
        <v>1841</v>
      </c>
      <c r="P168" t="s">
        <v>1840</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1842</v>
      </c>
      <c r="AD168" s="22"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22"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311</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x14ac:dyDescent="0.25">
      <c r="A169">
        <v>133</v>
      </c>
      <c r="B169" t="s">
        <v>297</v>
      </c>
      <c r="C169">
        <v>167</v>
      </c>
      <c r="D169" t="s">
        <v>298</v>
      </c>
      <c r="E169" t="s">
        <v>299</v>
      </c>
      <c r="F169" t="s">
        <v>300</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619</v>
      </c>
      <c r="I169" t="s">
        <v>302</v>
      </c>
      <c r="J169" t="s">
        <v>303</v>
      </c>
      <c r="K169" t="s">
        <v>300</v>
      </c>
      <c r="L169" t="s">
        <v>620</v>
      </c>
      <c r="M169" t="s">
        <v>305</v>
      </c>
      <c r="N169" t="s">
        <v>306</v>
      </c>
      <c r="O169" t="s">
        <v>1841</v>
      </c>
      <c r="P169" t="s">
        <v>1840</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1842</v>
      </c>
      <c r="AD169" s="22"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22"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311</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x14ac:dyDescent="0.25">
      <c r="A170">
        <v>134</v>
      </c>
      <c r="B170" t="s">
        <v>297</v>
      </c>
      <c r="C170">
        <v>168</v>
      </c>
      <c r="D170" t="s">
        <v>298</v>
      </c>
      <c r="E170" t="s">
        <v>299</v>
      </c>
      <c r="F170" t="s">
        <v>300</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621</v>
      </c>
      <c r="I170" t="s">
        <v>302</v>
      </c>
      <c r="J170" t="s">
        <v>303</v>
      </c>
      <c r="K170" t="s">
        <v>300</v>
      </c>
      <c r="L170" s="9" t="s">
        <v>622</v>
      </c>
      <c r="M170" t="s">
        <v>305</v>
      </c>
      <c r="N170" t="s">
        <v>306</v>
      </c>
      <c r="O170" t="s">
        <v>1841</v>
      </c>
      <c r="P170" t="s">
        <v>1840</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1842</v>
      </c>
      <c r="AD170" s="22"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22"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311</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x14ac:dyDescent="0.25">
      <c r="A171">
        <v>135</v>
      </c>
      <c r="B171" t="s">
        <v>297</v>
      </c>
      <c r="C171">
        <v>169</v>
      </c>
      <c r="D171" t="s">
        <v>298</v>
      </c>
      <c r="E171" t="s">
        <v>299</v>
      </c>
      <c r="F171" t="s">
        <v>300</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623</v>
      </c>
      <c r="I171" t="s">
        <v>302</v>
      </c>
      <c r="J171" t="s">
        <v>303</v>
      </c>
      <c r="K171" t="s">
        <v>300</v>
      </c>
      <c r="L171" t="s">
        <v>624</v>
      </c>
      <c r="M171" t="s">
        <v>305</v>
      </c>
      <c r="N171" t="s">
        <v>306</v>
      </c>
      <c r="O171" t="s">
        <v>1841</v>
      </c>
      <c r="P171" t="s">
        <v>1840</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1842</v>
      </c>
      <c r="AD171" s="22"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22"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311</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x14ac:dyDescent="0.25">
      <c r="A172">
        <v>204</v>
      </c>
      <c r="B172" t="s">
        <v>297</v>
      </c>
      <c r="C172">
        <v>170</v>
      </c>
      <c r="D172" t="s">
        <v>298</v>
      </c>
      <c r="E172" t="s">
        <v>299</v>
      </c>
      <c r="F172" t="s">
        <v>300</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625</v>
      </c>
      <c r="I172" t="s">
        <v>302</v>
      </c>
      <c r="J172" t="s">
        <v>303</v>
      </c>
      <c r="K172" t="s">
        <v>300</v>
      </c>
      <c r="L172" t="s">
        <v>626</v>
      </c>
      <c r="M172" t="s">
        <v>305</v>
      </c>
      <c r="N172" t="s">
        <v>306</v>
      </c>
      <c r="O172" t="s">
        <v>1841</v>
      </c>
      <c r="P172" s="7" t="s">
        <v>1101</v>
      </c>
      <c r="Q172" t="str">
        <f>IF(Table134569[[#This Row],[Pascua]]="","",""",""")</f>
        <v>","</v>
      </c>
      <c r="R172" t="s">
        <v>351</v>
      </c>
      <c r="S172" t="str">
        <f>IF(Table134569[[#This Row],[Pentecostés]]="","",""",""")</f>
        <v>","</v>
      </c>
      <c r="T172" t="s">
        <v>321</v>
      </c>
      <c r="U172" t="str">
        <f>IF(Table134569[[#This Row],[Virgen]]="","",""",""")</f>
        <v/>
      </c>
      <c r="W172" t="str">
        <f>IF(Table134569[[#This Row],[Niños]]="","",""",""")</f>
        <v/>
      </c>
      <c r="Y172" t="str">
        <f>IF(Table134569[[#This Row],[Laudes/Vispera]]="","",""",""")</f>
        <v/>
      </c>
      <c r="AA172" t="str">
        <f>IF(Table134569[[#This Row],[Entrada]]="","",""",""")</f>
        <v/>
      </c>
      <c r="AC172" t="s">
        <v>1842</v>
      </c>
      <c r="AD172" s="22"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22"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311</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x14ac:dyDescent="0.25">
      <c r="A173">
        <v>205</v>
      </c>
      <c r="B173" t="s">
        <v>297</v>
      </c>
      <c r="C173">
        <v>171</v>
      </c>
      <c r="D173" t="s">
        <v>298</v>
      </c>
      <c r="E173" t="s">
        <v>299</v>
      </c>
      <c r="F173" t="s">
        <v>300</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627</v>
      </c>
      <c r="I173" t="s">
        <v>302</v>
      </c>
      <c r="J173" t="s">
        <v>303</v>
      </c>
      <c r="K173" t="s">
        <v>300</v>
      </c>
      <c r="L173" t="s">
        <v>628</v>
      </c>
      <c r="M173" t="s">
        <v>305</v>
      </c>
      <c r="N173" t="s">
        <v>306</v>
      </c>
      <c r="O173" t="s">
        <v>1841</v>
      </c>
      <c r="P173" s="7" t="s">
        <v>1101</v>
      </c>
      <c r="Q173" t="str">
        <f>IF(Table134569[[#This Row],[Pascua]]="","",""",""")</f>
        <v>","</v>
      </c>
      <c r="R173" t="s">
        <v>282</v>
      </c>
      <c r="S173" t="str">
        <f>IF(Table134569[[#This Row],[Pentecostés]]="","",""",""")</f>
        <v>","</v>
      </c>
      <c r="T173" t="s">
        <v>288</v>
      </c>
      <c r="U173" t="str">
        <f>IF(Table134569[[#This Row],[Virgen]]="","",""",""")</f>
        <v>","</v>
      </c>
      <c r="V173" t="s">
        <v>351</v>
      </c>
      <c r="W173" t="str">
        <f>IF(Table134569[[#This Row],[Niños]]="","",""",""")</f>
        <v/>
      </c>
      <c r="Y173" t="str">
        <f>IF(Table134569[[#This Row],[Laudes/Vispera]]="","",""",""")</f>
        <v/>
      </c>
      <c r="AA173" t="str">
        <f>IF(Table134569[[#This Row],[Entrada]]="","",""",""")</f>
        <v/>
      </c>
      <c r="AC173" t="s">
        <v>1842</v>
      </c>
      <c r="AD173" s="22"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22"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311</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x14ac:dyDescent="0.25">
      <c r="A174">
        <v>206</v>
      </c>
      <c r="B174" t="s">
        <v>297</v>
      </c>
      <c r="C174">
        <v>172</v>
      </c>
      <c r="D174" t="s">
        <v>298</v>
      </c>
      <c r="E174" t="s">
        <v>299</v>
      </c>
      <c r="F174" t="s">
        <v>300</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629</v>
      </c>
      <c r="I174" t="s">
        <v>302</v>
      </c>
      <c r="J174" t="s">
        <v>303</v>
      </c>
      <c r="K174" t="s">
        <v>300</v>
      </c>
      <c r="L174" t="s">
        <v>630</v>
      </c>
      <c r="M174" t="s">
        <v>305</v>
      </c>
      <c r="N174" t="s">
        <v>306</v>
      </c>
      <c r="O174" t="s">
        <v>1841</v>
      </c>
      <c r="P174" s="7" t="s">
        <v>1101</v>
      </c>
      <c r="Q174" t="str">
        <f>IF(Table134569[[#This Row],[Pascua]]="","",""",""")</f>
        <v>","</v>
      </c>
      <c r="R174" t="s">
        <v>320</v>
      </c>
      <c r="S174" t="str">
        <f>IF(Table134569[[#This Row],[Pentecostés]]="","",""",""")</f>
        <v>","</v>
      </c>
      <c r="T174" t="s">
        <v>309</v>
      </c>
      <c r="U174" t="str">
        <f>IF(Table134569[[#This Row],[Virgen]]="","",""",""")</f>
        <v>","</v>
      </c>
      <c r="V174" t="s">
        <v>321</v>
      </c>
      <c r="W174" t="str">
        <f>IF(Table134569[[#This Row],[Niños]]="","",""",""")</f>
        <v/>
      </c>
      <c r="Y174" t="str">
        <f>IF(Table134569[[#This Row],[Laudes/Vispera]]="","",""",""")</f>
        <v/>
      </c>
      <c r="AA174" t="str">
        <f>IF(Table134569[[#This Row],[Entrada]]="","",""",""")</f>
        <v/>
      </c>
      <c r="AC174" t="s">
        <v>1842</v>
      </c>
      <c r="AD174" s="22"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22"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311</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x14ac:dyDescent="0.25">
      <c r="A175">
        <v>136</v>
      </c>
      <c r="B175" t="s">
        <v>297</v>
      </c>
      <c r="C175">
        <v>174</v>
      </c>
      <c r="D175" t="s">
        <v>298</v>
      </c>
      <c r="E175" t="s">
        <v>299</v>
      </c>
      <c r="F175" t="s">
        <v>300</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631</v>
      </c>
      <c r="I175" t="s">
        <v>302</v>
      </c>
      <c r="J175" t="s">
        <v>303</v>
      </c>
      <c r="K175" t="s">
        <v>300</v>
      </c>
      <c r="L175" t="s">
        <v>632</v>
      </c>
      <c r="M175" t="s">
        <v>305</v>
      </c>
      <c r="N175" t="s">
        <v>306</v>
      </c>
      <c r="O175" t="s">
        <v>1841</v>
      </c>
      <c r="P175" t="s">
        <v>1840</v>
      </c>
      <c r="Q175" t="str">
        <f>IF(Table134569[[#This Row],[Pascua]]="","",""",""")</f>
        <v>","</v>
      </c>
      <c r="R175" t="s">
        <v>320</v>
      </c>
      <c r="S175" t="str">
        <f>IF(Table134569[[#This Row],[Pentecostés]]="","",""",""")</f>
        <v>","</v>
      </c>
      <c r="T175" t="s">
        <v>309</v>
      </c>
      <c r="U175" t="str">
        <f>IF(Table134569[[#This Row],[Virgen]]="","",""",""")</f>
        <v>","</v>
      </c>
      <c r="V175" t="s">
        <v>315</v>
      </c>
      <c r="W175" t="str">
        <f>IF(Table134569[[#This Row],[Niños]]="","",""",""")</f>
        <v/>
      </c>
      <c r="Y175" t="str">
        <f>IF(Table134569[[#This Row],[Laudes/Vispera]]="","",""",""")</f>
        <v/>
      </c>
      <c r="AA175" t="str">
        <f>IF(Table134569[[#This Row],[Entrada]]="","",""",""")</f>
        <v/>
      </c>
      <c r="AC175" t="s">
        <v>1842</v>
      </c>
      <c r="AD175" s="22"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22"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311</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x14ac:dyDescent="0.25">
      <c r="A176">
        <v>137</v>
      </c>
      <c r="B176" t="s">
        <v>297</v>
      </c>
      <c r="C176">
        <v>175</v>
      </c>
      <c r="D176" t="s">
        <v>298</v>
      </c>
      <c r="E176" t="s">
        <v>299</v>
      </c>
      <c r="F176" t="s">
        <v>300</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633</v>
      </c>
      <c r="I176" t="s">
        <v>302</v>
      </c>
      <c r="J176" t="s">
        <v>303</v>
      </c>
      <c r="K176" t="s">
        <v>300</v>
      </c>
      <c r="L176" t="s">
        <v>247</v>
      </c>
      <c r="M176" t="s">
        <v>305</v>
      </c>
      <c r="N176" t="s">
        <v>306</v>
      </c>
      <c r="O176" t="s">
        <v>1841</v>
      </c>
      <c r="P176" t="s">
        <v>1840</v>
      </c>
      <c r="Q176" t="str">
        <f>IF(Table134569[[#This Row],[Pascua]]="","",""",""")</f>
        <v>","</v>
      </c>
      <c r="R176" t="s">
        <v>344</v>
      </c>
      <c r="S176" t="str">
        <f>IF(Table134569[[#This Row],[Pentecostés]]="","",""",""")</f>
        <v>","</v>
      </c>
      <c r="T176" t="s">
        <v>342</v>
      </c>
      <c r="U176" t="str">
        <f>IF(Table134569[[#This Row],[Virgen]]="","",""",""")</f>
        <v/>
      </c>
      <c r="W176" t="str">
        <f>IF(Table134569[[#This Row],[Niños]]="","",""",""")</f>
        <v/>
      </c>
      <c r="Y176" t="str">
        <f>IF(Table134569[[#This Row],[Laudes/Vispera]]="","",""",""")</f>
        <v/>
      </c>
      <c r="AA176" t="str">
        <f>IF(Table134569[[#This Row],[Entrada]]="","",""",""")</f>
        <v/>
      </c>
      <c r="AC176" t="s">
        <v>1842</v>
      </c>
      <c r="AD176" s="22"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22"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311</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x14ac:dyDescent="0.25">
      <c r="A177">
        <v>138</v>
      </c>
      <c r="B177" t="s">
        <v>297</v>
      </c>
      <c r="C177">
        <v>176</v>
      </c>
      <c r="D177" t="s">
        <v>298</v>
      </c>
      <c r="E177" t="s">
        <v>299</v>
      </c>
      <c r="F177" t="s">
        <v>300</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634</v>
      </c>
      <c r="I177" t="s">
        <v>302</v>
      </c>
      <c r="J177" t="s">
        <v>303</v>
      </c>
      <c r="K177" t="s">
        <v>300</v>
      </c>
      <c r="L177" t="s">
        <v>635</v>
      </c>
      <c r="M177" t="s">
        <v>305</v>
      </c>
      <c r="N177" t="s">
        <v>306</v>
      </c>
      <c r="O177" t="s">
        <v>1841</v>
      </c>
      <c r="P177" t="s">
        <v>1840</v>
      </c>
      <c r="Q177" t="str">
        <f>IF(Table134569[[#This Row],[Pascua]]="","",""",""")</f>
        <v>","</v>
      </c>
      <c r="R177" t="s">
        <v>282</v>
      </c>
      <c r="S177" t="str">
        <f>IF(Table134569[[#This Row],[Pentecostés]]="","",""",""")</f>
        <v/>
      </c>
      <c r="U177" t="str">
        <f>IF(Table134569[[#This Row],[Virgen]]="","",""",""")</f>
        <v/>
      </c>
      <c r="W177" t="str">
        <f>IF(Table134569[[#This Row],[Niños]]="","",""",""")</f>
        <v/>
      </c>
      <c r="Y177" t="str">
        <f>IF(Table134569[[#This Row],[Laudes/Vispera]]="","",""",""")</f>
        <v/>
      </c>
      <c r="AA177" t="str">
        <f>IF(Table134569[[#This Row],[Entrada]]="","",""",""")</f>
        <v/>
      </c>
      <c r="AC177" t="s">
        <v>1842</v>
      </c>
      <c r="AD177" s="22"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22"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311</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x14ac:dyDescent="0.25">
      <c r="A178">
        <v>139</v>
      </c>
      <c r="B178" t="s">
        <v>297</v>
      </c>
      <c r="C178">
        <v>177</v>
      </c>
      <c r="D178" t="s">
        <v>298</v>
      </c>
      <c r="E178" t="s">
        <v>299</v>
      </c>
      <c r="F178" t="s">
        <v>300</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636</v>
      </c>
      <c r="I178" t="s">
        <v>302</v>
      </c>
      <c r="J178" t="s">
        <v>303</v>
      </c>
      <c r="K178" t="s">
        <v>300</v>
      </c>
      <c r="L178" t="s">
        <v>637</v>
      </c>
      <c r="M178" t="s">
        <v>305</v>
      </c>
      <c r="N178" t="s">
        <v>306</v>
      </c>
      <c r="O178" t="s">
        <v>1841</v>
      </c>
      <c r="P178" t="s">
        <v>1840</v>
      </c>
      <c r="Q178" t="str">
        <f>IF(Table134569[[#This Row],[Pascua]]="","",""",""")</f>
        <v>","</v>
      </c>
      <c r="R178" t="s">
        <v>282</v>
      </c>
      <c r="S178" t="str">
        <f>IF(Table134569[[#This Row],[Pentecostés]]="","",""",""")</f>
        <v/>
      </c>
      <c r="U178" t="str">
        <f>IF(Table134569[[#This Row],[Virgen]]="","",""",""")</f>
        <v/>
      </c>
      <c r="W178" t="str">
        <f>IF(Table134569[[#This Row],[Niños]]="","",""",""")</f>
        <v/>
      </c>
      <c r="Y178" t="str">
        <f>IF(Table134569[[#This Row],[Laudes/Vispera]]="","",""",""")</f>
        <v/>
      </c>
      <c r="AA178" t="str">
        <f>IF(Table134569[[#This Row],[Entrada]]="","",""",""")</f>
        <v/>
      </c>
      <c r="AC178" t="s">
        <v>1842</v>
      </c>
      <c r="AD178" s="22"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22"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311</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x14ac:dyDescent="0.25">
      <c r="A179">
        <v>140</v>
      </c>
      <c r="B179" t="s">
        <v>297</v>
      </c>
      <c r="C179">
        <v>178</v>
      </c>
      <c r="D179" t="s">
        <v>298</v>
      </c>
      <c r="E179" t="s">
        <v>299</v>
      </c>
      <c r="F179" t="s">
        <v>300</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638</v>
      </c>
      <c r="I179" t="s">
        <v>302</v>
      </c>
      <c r="J179" t="s">
        <v>303</v>
      </c>
      <c r="K179" t="s">
        <v>300</v>
      </c>
      <c r="L179" t="s">
        <v>639</v>
      </c>
      <c r="M179" t="s">
        <v>305</v>
      </c>
      <c r="N179" t="s">
        <v>306</v>
      </c>
      <c r="O179" t="s">
        <v>1841</v>
      </c>
      <c r="P179" t="s">
        <v>1840</v>
      </c>
      <c r="Q179" t="str">
        <f>IF(Table134569[[#This Row],[Pascua]]="","",""",""")</f>
        <v>","</v>
      </c>
      <c r="R179" t="s">
        <v>282</v>
      </c>
      <c r="S179" t="str">
        <f>IF(Table134569[[#This Row],[Pentecostés]]="","",""",""")</f>
        <v/>
      </c>
      <c r="U179" t="str">
        <f>IF(Table134569[[#This Row],[Virgen]]="","",""",""")</f>
        <v/>
      </c>
      <c r="W179" t="str">
        <f>IF(Table134569[[#This Row],[Niños]]="","",""",""")</f>
        <v/>
      </c>
      <c r="Y179" t="str">
        <f>IF(Table134569[[#This Row],[Laudes/Vispera]]="","",""",""")</f>
        <v/>
      </c>
      <c r="AA179" t="str">
        <f>IF(Table134569[[#This Row],[Entrada]]="","",""",""")</f>
        <v/>
      </c>
      <c r="AC179" t="s">
        <v>1842</v>
      </c>
      <c r="AD179" s="22"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22"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311</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x14ac:dyDescent="0.25">
      <c r="A180">
        <v>141</v>
      </c>
      <c r="B180" t="s">
        <v>297</v>
      </c>
      <c r="C180">
        <v>179</v>
      </c>
      <c r="D180" t="s">
        <v>298</v>
      </c>
      <c r="E180" t="s">
        <v>299</v>
      </c>
      <c r="F180" t="s">
        <v>300</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640</v>
      </c>
      <c r="I180" t="s">
        <v>302</v>
      </c>
      <c r="J180" t="s">
        <v>303</v>
      </c>
      <c r="K180" t="s">
        <v>300</v>
      </c>
      <c r="L180" t="s">
        <v>641</v>
      </c>
      <c r="M180" t="s">
        <v>305</v>
      </c>
      <c r="N180" t="s">
        <v>306</v>
      </c>
      <c r="O180" t="s">
        <v>1841</v>
      </c>
      <c r="P180" t="s">
        <v>1840</v>
      </c>
      <c r="Q180" t="str">
        <f>IF(Table134569[[#This Row],[Pascua]]="","",""",""")</f>
        <v>","</v>
      </c>
      <c r="R180" t="s">
        <v>292</v>
      </c>
      <c r="S180" t="str">
        <f>IF(Table134569[[#This Row],[Pentecostés]]="","",""",""")</f>
        <v>","</v>
      </c>
      <c r="T180" t="s">
        <v>321</v>
      </c>
      <c r="U180" t="str">
        <f>IF(Table134569[[#This Row],[Virgen]]="","",""",""")</f>
        <v/>
      </c>
      <c r="W180" t="str">
        <f>IF(Table134569[[#This Row],[Niños]]="","",""",""")</f>
        <v/>
      </c>
      <c r="Y180" t="str">
        <f>IF(Table134569[[#This Row],[Laudes/Vispera]]="","",""",""")</f>
        <v/>
      </c>
      <c r="AA180" t="str">
        <f>IF(Table134569[[#This Row],[Entrada]]="","",""",""")</f>
        <v/>
      </c>
      <c r="AC180" t="s">
        <v>1842</v>
      </c>
      <c r="AD180" s="22"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22"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311</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x14ac:dyDescent="0.25">
      <c r="A181">
        <v>142</v>
      </c>
      <c r="B181" t="s">
        <v>297</v>
      </c>
      <c r="C181">
        <v>180</v>
      </c>
      <c r="D181" t="s">
        <v>298</v>
      </c>
      <c r="E181" t="s">
        <v>299</v>
      </c>
      <c r="F181" t="s">
        <v>300</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642</v>
      </c>
      <c r="I181" t="s">
        <v>302</v>
      </c>
      <c r="J181" t="s">
        <v>303</v>
      </c>
      <c r="K181" t="s">
        <v>300</v>
      </c>
      <c r="L181" t="s">
        <v>263</v>
      </c>
      <c r="M181" t="s">
        <v>305</v>
      </c>
      <c r="N181" t="s">
        <v>306</v>
      </c>
      <c r="O181" t="s">
        <v>1841</v>
      </c>
      <c r="P181" t="s">
        <v>1840</v>
      </c>
      <c r="Q181" t="str">
        <f>IF(Table134569[[#This Row],[Pascua]]="","",""",""")</f>
        <v>","</v>
      </c>
      <c r="R181" t="s">
        <v>351</v>
      </c>
      <c r="S181" t="str">
        <f>IF(Table134569[[#This Row],[Pentecostés]]="","",""",""")</f>
        <v>","</v>
      </c>
      <c r="T181" t="s">
        <v>321</v>
      </c>
      <c r="U181" t="str">
        <f>IF(Table134569[[#This Row],[Virgen]]="","",""",""")</f>
        <v/>
      </c>
      <c r="W181" t="str">
        <f>IF(Table134569[[#This Row],[Niños]]="","",""",""")</f>
        <v/>
      </c>
      <c r="Y181" t="str">
        <f>IF(Table134569[[#This Row],[Laudes/Vispera]]="","",""",""")</f>
        <v/>
      </c>
      <c r="AA181" t="str">
        <f>IF(Table134569[[#This Row],[Entrada]]="","",""",""")</f>
        <v/>
      </c>
      <c r="AC181" t="s">
        <v>1842</v>
      </c>
      <c r="AD181" s="22"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22"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311</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x14ac:dyDescent="0.25">
      <c r="A182">
        <v>143</v>
      </c>
      <c r="B182" t="s">
        <v>297</v>
      </c>
      <c r="C182">
        <v>181</v>
      </c>
      <c r="D182" t="s">
        <v>298</v>
      </c>
      <c r="E182" t="s">
        <v>299</v>
      </c>
      <c r="F182" t="s">
        <v>300</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643</v>
      </c>
      <c r="I182" t="s">
        <v>302</v>
      </c>
      <c r="J182" t="s">
        <v>303</v>
      </c>
      <c r="K182" t="s">
        <v>300</v>
      </c>
      <c r="L182" t="s">
        <v>644</v>
      </c>
      <c r="M182" t="s">
        <v>305</v>
      </c>
      <c r="N182" t="s">
        <v>306</v>
      </c>
      <c r="O182" t="s">
        <v>1841</v>
      </c>
      <c r="P182" t="s">
        <v>1840</v>
      </c>
      <c r="Q182" t="str">
        <f>IF(Table134569[[#This Row],[Pascua]]="","",""",""")</f>
        <v>","</v>
      </c>
      <c r="R182" t="s">
        <v>313</v>
      </c>
      <c r="S182" t="str">
        <f>IF(Table134569[[#This Row],[Pentecostés]]="","",""",""")</f>
        <v>","</v>
      </c>
      <c r="T182" t="s">
        <v>314</v>
      </c>
      <c r="U182" t="str">
        <f>IF(Table134569[[#This Row],[Virgen]]="","",""",""")</f>
        <v>","</v>
      </c>
      <c r="V182" t="s">
        <v>321</v>
      </c>
      <c r="W182" t="str">
        <f>IF(Table134569[[#This Row],[Niños]]="","",""",""")</f>
        <v/>
      </c>
      <c r="Y182" t="str">
        <f>IF(Table134569[[#This Row],[Laudes/Vispera]]="","",""",""")</f>
        <v/>
      </c>
      <c r="AA182" t="str">
        <f>IF(Table134569[[#This Row],[Entrada]]="","",""",""")</f>
        <v/>
      </c>
      <c r="AC182" t="s">
        <v>1842</v>
      </c>
      <c r="AD182" s="22"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22"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311</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x14ac:dyDescent="0.25">
      <c r="A183">
        <v>208</v>
      </c>
      <c r="B183" t="s">
        <v>297</v>
      </c>
      <c r="C183">
        <v>182</v>
      </c>
      <c r="D183" t="s">
        <v>298</v>
      </c>
      <c r="E183" t="s">
        <v>299</v>
      </c>
      <c r="F183" t="s">
        <v>300</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645</v>
      </c>
      <c r="I183" t="s">
        <v>302</v>
      </c>
      <c r="J183" t="s">
        <v>303</v>
      </c>
      <c r="K183" t="s">
        <v>300</v>
      </c>
      <c r="L183" t="s">
        <v>646</v>
      </c>
      <c r="M183" t="s">
        <v>305</v>
      </c>
      <c r="N183" t="s">
        <v>306</v>
      </c>
      <c r="O183" t="s">
        <v>1841</v>
      </c>
      <c r="P183" s="7" t="s">
        <v>1101</v>
      </c>
      <c r="Q183" t="str">
        <f>IF(Table134569[[#This Row],[Pascua]]="","",""",""")</f>
        <v>","</v>
      </c>
      <c r="R183" t="s">
        <v>309</v>
      </c>
      <c r="S183" t="str">
        <f>IF(Table134569[[#This Row],[Pentecostés]]="","",""",""")</f>
        <v>","</v>
      </c>
      <c r="T183" t="s">
        <v>313</v>
      </c>
      <c r="U183" t="str">
        <f>IF(Table134569[[#This Row],[Virgen]]="","",""",""")</f>
        <v>","</v>
      </c>
      <c r="V183" t="s">
        <v>315</v>
      </c>
      <c r="W183" t="str">
        <f>IF(Table134569[[#This Row],[Niños]]="","",""",""")</f>
        <v/>
      </c>
      <c r="Y183" t="str">
        <f>IF(Table134569[[#This Row],[Laudes/Vispera]]="","",""",""")</f>
        <v/>
      </c>
      <c r="AA183" t="str">
        <f>IF(Table134569[[#This Row],[Entrada]]="","",""",""")</f>
        <v/>
      </c>
      <c r="AC183" t="s">
        <v>1842</v>
      </c>
      <c r="AD183" s="22"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22"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311</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x14ac:dyDescent="0.25">
      <c r="A184">
        <v>209</v>
      </c>
      <c r="B184" t="s">
        <v>297</v>
      </c>
      <c r="C184">
        <v>183</v>
      </c>
      <c r="D184" t="s">
        <v>298</v>
      </c>
      <c r="E184" t="s">
        <v>299</v>
      </c>
      <c r="F184" t="s">
        <v>300</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647</v>
      </c>
      <c r="I184" t="s">
        <v>302</v>
      </c>
      <c r="J184" t="s">
        <v>303</v>
      </c>
      <c r="K184" t="s">
        <v>300</v>
      </c>
      <c r="L184" t="s">
        <v>754</v>
      </c>
      <c r="M184" t="s">
        <v>305</v>
      </c>
      <c r="N184" t="s">
        <v>306</v>
      </c>
      <c r="O184" t="s">
        <v>1841</v>
      </c>
      <c r="P184" s="7" t="s">
        <v>1101</v>
      </c>
      <c r="Q184" t="str">
        <f>IF(Table134569[[#This Row],[Pascua]]="","",""",""")</f>
        <v>","</v>
      </c>
      <c r="R184" t="s">
        <v>314</v>
      </c>
      <c r="S184" t="str">
        <f>IF(Table134569[[#This Row],[Pentecostés]]="","",""",""")</f>
        <v/>
      </c>
      <c r="U184" t="str">
        <f>IF(Table134569[[#This Row],[Virgen]]="","",""",""")</f>
        <v/>
      </c>
      <c r="W184" t="str">
        <f>IF(Table134569[[#This Row],[Niños]]="","",""",""")</f>
        <v/>
      </c>
      <c r="Y184" t="str">
        <f>IF(Table134569[[#This Row],[Laudes/Vispera]]="","",""",""")</f>
        <v/>
      </c>
      <c r="AA184" t="str">
        <f>IF(Table134569[[#This Row],[Entrada]]="","",""",""")</f>
        <v/>
      </c>
      <c r="AC184" t="s">
        <v>1842</v>
      </c>
      <c r="AD184" s="22"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22"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311</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x14ac:dyDescent="0.25">
      <c r="A185">
        <v>210</v>
      </c>
      <c r="B185" t="s">
        <v>297</v>
      </c>
      <c r="C185">
        <v>184</v>
      </c>
      <c r="D185" t="s">
        <v>298</v>
      </c>
      <c r="E185" t="s">
        <v>299</v>
      </c>
      <c r="F185" t="s">
        <v>300</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648</v>
      </c>
      <c r="I185" t="s">
        <v>302</v>
      </c>
      <c r="J185" t="s">
        <v>303</v>
      </c>
      <c r="K185" t="s">
        <v>300</v>
      </c>
      <c r="L185" t="s">
        <v>347</v>
      </c>
      <c r="M185" t="s">
        <v>305</v>
      </c>
      <c r="N185" t="s">
        <v>306</v>
      </c>
      <c r="O185" t="s">
        <v>1841</v>
      </c>
      <c r="P185" s="7" t="s">
        <v>1101</v>
      </c>
      <c r="Q185" t="str">
        <f>IF(Table134569[[#This Row],[Pascua]]="","",""",""")</f>
        <v>","</v>
      </c>
      <c r="R185" t="s">
        <v>320</v>
      </c>
      <c r="S185" t="str">
        <f>IF(Table134569[[#This Row],[Pentecostés]]="","",""",""")</f>
        <v>","</v>
      </c>
      <c r="T185" t="s">
        <v>321</v>
      </c>
      <c r="U185" t="str">
        <f>IF(Table134569[[#This Row],[Virgen]]="","",""",""")</f>
        <v/>
      </c>
      <c r="W185" t="str">
        <f>IF(Table134569[[#This Row],[Niños]]="","",""",""")</f>
        <v/>
      </c>
      <c r="Y185" t="str">
        <f>IF(Table134569[[#This Row],[Laudes/Vispera]]="","",""",""")</f>
        <v/>
      </c>
      <c r="AA185" t="str">
        <f>IF(Table134569[[#This Row],[Entrada]]="","",""",""")</f>
        <v/>
      </c>
      <c r="AC185" t="s">
        <v>1842</v>
      </c>
      <c r="AD185" s="22"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22"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311</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x14ac:dyDescent="0.25">
      <c r="A186">
        <v>211</v>
      </c>
      <c r="B186" t="s">
        <v>297</v>
      </c>
      <c r="C186">
        <v>185</v>
      </c>
      <c r="D186" t="s">
        <v>298</v>
      </c>
      <c r="E186" t="s">
        <v>299</v>
      </c>
      <c r="F186" t="s">
        <v>300</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649</v>
      </c>
      <c r="I186" t="s">
        <v>302</v>
      </c>
      <c r="J186" t="s">
        <v>303</v>
      </c>
      <c r="K186" t="s">
        <v>300</v>
      </c>
      <c r="L186" t="s">
        <v>650</v>
      </c>
      <c r="M186" t="s">
        <v>305</v>
      </c>
      <c r="N186" t="s">
        <v>306</v>
      </c>
      <c r="O186" t="s">
        <v>1841</v>
      </c>
      <c r="P186" s="7" t="s">
        <v>1101</v>
      </c>
      <c r="Q186" t="str">
        <f>IF(Table134569[[#This Row],[Pascua]]="","",""",""")</f>
        <v>","</v>
      </c>
      <c r="R186" t="s">
        <v>282</v>
      </c>
      <c r="S186" t="str">
        <f>IF(Table134569[[#This Row],[Pentecostés]]="","",""",""")</f>
        <v>","</v>
      </c>
      <c r="T186" t="s">
        <v>313</v>
      </c>
      <c r="U186" t="str">
        <f>IF(Table134569[[#This Row],[Virgen]]="","",""",""")</f>
        <v/>
      </c>
      <c r="W186" t="str">
        <f>IF(Table134569[[#This Row],[Niños]]="","",""",""")</f>
        <v/>
      </c>
      <c r="Y186" t="str">
        <f>IF(Table134569[[#This Row],[Laudes/Vispera]]="","",""",""")</f>
        <v/>
      </c>
      <c r="AA186" t="str">
        <f>IF(Table134569[[#This Row],[Entrada]]="","",""",""")</f>
        <v/>
      </c>
      <c r="AC186" t="s">
        <v>1842</v>
      </c>
      <c r="AD186" s="22"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22"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311</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x14ac:dyDescent="0.25">
      <c r="A187">
        <v>212</v>
      </c>
      <c r="B187" t="s">
        <v>297</v>
      </c>
      <c r="C187">
        <v>186</v>
      </c>
      <c r="D187" t="s">
        <v>298</v>
      </c>
      <c r="E187" t="s">
        <v>299</v>
      </c>
      <c r="F187" t="s">
        <v>300</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651</v>
      </c>
      <c r="I187" t="s">
        <v>302</v>
      </c>
      <c r="J187" t="s">
        <v>303</v>
      </c>
      <c r="K187" t="s">
        <v>300</v>
      </c>
      <c r="L187" t="s">
        <v>652</v>
      </c>
      <c r="M187" t="s">
        <v>305</v>
      </c>
      <c r="N187" t="s">
        <v>306</v>
      </c>
      <c r="O187" t="s">
        <v>1841</v>
      </c>
      <c r="P187" s="7" t="s">
        <v>1101</v>
      </c>
      <c r="Q187" t="str">
        <f>IF(Table134569[[#This Row],[Pascua]]="","",""",""")</f>
        <v>","</v>
      </c>
      <c r="R187" t="s">
        <v>282</v>
      </c>
      <c r="S187" t="str">
        <f>IF(Table134569[[#This Row],[Pentecostés]]="","",""",""")</f>
        <v/>
      </c>
      <c r="U187" t="str">
        <f>IF(Table134569[[#This Row],[Virgen]]="","",""",""")</f>
        <v/>
      </c>
      <c r="W187" t="str">
        <f>IF(Table134569[[#This Row],[Niños]]="","",""",""")</f>
        <v/>
      </c>
      <c r="Y187" t="str">
        <f>IF(Table134569[[#This Row],[Laudes/Vispera]]="","",""",""")</f>
        <v/>
      </c>
      <c r="AA187" t="str">
        <f>IF(Table134569[[#This Row],[Entrada]]="","",""",""")</f>
        <v/>
      </c>
      <c r="AC187" t="s">
        <v>1842</v>
      </c>
      <c r="AD187" s="22"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22"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311</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x14ac:dyDescent="0.25">
      <c r="A188">
        <v>144</v>
      </c>
      <c r="B188" t="s">
        <v>297</v>
      </c>
      <c r="C188">
        <v>187</v>
      </c>
      <c r="D188" t="s">
        <v>298</v>
      </c>
      <c r="E188" t="s">
        <v>299</v>
      </c>
      <c r="F188" t="s">
        <v>300</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653</v>
      </c>
      <c r="I188" t="s">
        <v>302</v>
      </c>
      <c r="J188" t="s">
        <v>303</v>
      </c>
      <c r="K188" t="s">
        <v>300</v>
      </c>
      <c r="L188" t="s">
        <v>654</v>
      </c>
      <c r="M188" t="s">
        <v>305</v>
      </c>
      <c r="N188" t="s">
        <v>306</v>
      </c>
      <c r="O188" t="s">
        <v>1841</v>
      </c>
      <c r="P188" t="s">
        <v>1840</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1842</v>
      </c>
      <c r="AD188" s="22"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22"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311</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x14ac:dyDescent="0.25">
      <c r="A189">
        <v>214</v>
      </c>
      <c r="B189" t="s">
        <v>297</v>
      </c>
      <c r="C189">
        <v>188</v>
      </c>
      <c r="D189" t="s">
        <v>298</v>
      </c>
      <c r="E189" t="s">
        <v>299</v>
      </c>
      <c r="F189" t="s">
        <v>300</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655</v>
      </c>
      <c r="I189" t="s">
        <v>302</v>
      </c>
      <c r="J189" t="s">
        <v>303</v>
      </c>
      <c r="K189" t="s">
        <v>300</v>
      </c>
      <c r="L189" t="s">
        <v>656</v>
      </c>
      <c r="M189" t="s">
        <v>305</v>
      </c>
      <c r="N189" t="s">
        <v>306</v>
      </c>
      <c r="O189" t="s">
        <v>1841</v>
      </c>
      <c r="P189" s="7" t="s">
        <v>1101</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1842</v>
      </c>
      <c r="AD189" s="22"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22"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311</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x14ac:dyDescent="0.25">
      <c r="A190">
        <v>215</v>
      </c>
      <c r="B190" t="s">
        <v>297</v>
      </c>
      <c r="C190">
        <v>189</v>
      </c>
      <c r="D190" t="s">
        <v>298</v>
      </c>
      <c r="E190" t="s">
        <v>299</v>
      </c>
      <c r="F190" t="s">
        <v>300</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655</v>
      </c>
      <c r="I190" t="s">
        <v>302</v>
      </c>
      <c r="J190" t="s">
        <v>303</v>
      </c>
      <c r="K190" t="s">
        <v>300</v>
      </c>
      <c r="L190" t="s">
        <v>657</v>
      </c>
      <c r="M190" t="s">
        <v>305</v>
      </c>
      <c r="N190" t="s">
        <v>306</v>
      </c>
      <c r="O190" t="s">
        <v>1841</v>
      </c>
      <c r="P190" s="7" t="s">
        <v>1101</v>
      </c>
      <c r="Q190" t="str">
        <f>IF(Table134569[[#This Row],[Pascua]]="","",""",""")</f>
        <v>","</v>
      </c>
      <c r="R190" t="s">
        <v>345</v>
      </c>
      <c r="S190" t="str">
        <f>IF(Table134569[[#This Row],[Pentecostés]]="","",""",""")</f>
        <v/>
      </c>
      <c r="U190" t="str">
        <f>IF(Table134569[[#This Row],[Virgen]]="","",""",""")</f>
        <v/>
      </c>
      <c r="W190" t="str">
        <f>IF(Table134569[[#This Row],[Niños]]="","",""",""")</f>
        <v/>
      </c>
      <c r="Y190" t="str">
        <f>IF(Table134569[[#This Row],[Laudes/Vispera]]="","",""",""")</f>
        <v/>
      </c>
      <c r="AA190" t="str">
        <f>IF(Table134569[[#This Row],[Entrada]]="","",""",""")</f>
        <v/>
      </c>
      <c r="AC190" t="s">
        <v>1842</v>
      </c>
      <c r="AD190" s="22"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22"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311</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x14ac:dyDescent="0.25">
      <c r="A191">
        <v>216</v>
      </c>
      <c r="B191" t="s">
        <v>297</v>
      </c>
      <c r="C191">
        <v>190</v>
      </c>
      <c r="D191" t="s">
        <v>298</v>
      </c>
      <c r="E191" t="s">
        <v>299</v>
      </c>
      <c r="F191" t="s">
        <v>300</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655</v>
      </c>
      <c r="I191" t="s">
        <v>302</v>
      </c>
      <c r="J191" t="s">
        <v>303</v>
      </c>
      <c r="K191" t="s">
        <v>300</v>
      </c>
      <c r="L191" t="s">
        <v>658</v>
      </c>
      <c r="M191" t="s">
        <v>305</v>
      </c>
      <c r="N191" t="s">
        <v>306</v>
      </c>
      <c r="O191" t="s">
        <v>1841</v>
      </c>
      <c r="P191" s="7" t="s">
        <v>1101</v>
      </c>
      <c r="Q191" t="str">
        <f>IF(Table134569[[#This Row],[Pascua]]="","",""",""")</f>
        <v>","</v>
      </c>
      <c r="R191" t="s">
        <v>345</v>
      </c>
      <c r="S191" t="str">
        <f>IF(Table134569[[#This Row],[Pentecostés]]="","",""",""")</f>
        <v/>
      </c>
      <c r="U191" t="str">
        <f>IF(Table134569[[#This Row],[Virgen]]="","",""",""")</f>
        <v/>
      </c>
      <c r="W191" t="str">
        <f>IF(Table134569[[#This Row],[Niños]]="","",""",""")</f>
        <v/>
      </c>
      <c r="Y191" t="str">
        <f>IF(Table134569[[#This Row],[Laudes/Vispera]]="","",""",""")</f>
        <v/>
      </c>
      <c r="AA191" t="str">
        <f>IF(Table134569[[#This Row],[Entrada]]="","",""",""")</f>
        <v/>
      </c>
      <c r="AC191" t="s">
        <v>1842</v>
      </c>
      <c r="AD191" s="22"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22"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311</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x14ac:dyDescent="0.25">
      <c r="A192">
        <v>217</v>
      </c>
      <c r="B192" t="s">
        <v>297</v>
      </c>
      <c r="C192">
        <v>191</v>
      </c>
      <c r="D192" t="s">
        <v>298</v>
      </c>
      <c r="E192" t="s">
        <v>299</v>
      </c>
      <c r="F192" t="s">
        <v>300</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655</v>
      </c>
      <c r="I192" t="s">
        <v>302</v>
      </c>
      <c r="J192" t="s">
        <v>303</v>
      </c>
      <c r="K192" t="s">
        <v>300</v>
      </c>
      <c r="L192" t="s">
        <v>659</v>
      </c>
      <c r="M192" t="s">
        <v>305</v>
      </c>
      <c r="N192" t="s">
        <v>306</v>
      </c>
      <c r="O192" t="s">
        <v>1841</v>
      </c>
      <c r="P192" s="7" t="s">
        <v>1101</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1842</v>
      </c>
      <c r="AD192" s="22"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22"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311</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x14ac:dyDescent="0.25">
      <c r="A193">
        <v>218</v>
      </c>
      <c r="B193" t="s">
        <v>297</v>
      </c>
      <c r="C193">
        <v>192</v>
      </c>
      <c r="D193" t="s">
        <v>298</v>
      </c>
      <c r="E193" t="s">
        <v>299</v>
      </c>
      <c r="F193" t="s">
        <v>300</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655</v>
      </c>
      <c r="I193" t="s">
        <v>302</v>
      </c>
      <c r="J193" t="s">
        <v>303</v>
      </c>
      <c r="K193" t="s">
        <v>300</v>
      </c>
      <c r="L193">
        <v>1982</v>
      </c>
      <c r="M193" t="s">
        <v>305</v>
      </c>
      <c r="N193" t="s">
        <v>306</v>
      </c>
      <c r="O193" t="s">
        <v>1841</v>
      </c>
      <c r="P193" s="7" t="s">
        <v>1101</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1842</v>
      </c>
      <c r="AD193" s="22"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22"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311</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x14ac:dyDescent="0.25">
      <c r="A194">
        <v>219</v>
      </c>
      <c r="B194" t="s">
        <v>297</v>
      </c>
      <c r="C194">
        <v>193</v>
      </c>
      <c r="D194" t="s">
        <v>298</v>
      </c>
      <c r="E194" t="s">
        <v>299</v>
      </c>
      <c r="F194" t="s">
        <v>300</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655</v>
      </c>
      <c r="I194" t="s">
        <v>302</v>
      </c>
      <c r="J194" t="s">
        <v>303</v>
      </c>
      <c r="K194" t="s">
        <v>300</v>
      </c>
      <c r="L194">
        <v>1988</v>
      </c>
      <c r="M194" t="s">
        <v>305</v>
      </c>
      <c r="N194" t="s">
        <v>306</v>
      </c>
      <c r="O194" t="s">
        <v>1841</v>
      </c>
      <c r="P194" s="7" t="s">
        <v>1101</v>
      </c>
      <c r="Q194" t="str">
        <f>IF(Table134569[[#This Row],[Pascua]]="","",""",""")</f>
        <v>","</v>
      </c>
      <c r="R194" t="s">
        <v>286</v>
      </c>
      <c r="S194" t="str">
        <f>IF(Table134569[[#This Row],[Pentecostés]]="","",""",""")</f>
        <v>","</v>
      </c>
      <c r="T194" t="s">
        <v>314</v>
      </c>
      <c r="U194" t="str">
        <f>IF(Table134569[[#This Row],[Virgen]]="","",""",""")</f>
        <v/>
      </c>
      <c r="W194" t="str">
        <f>IF(Table134569[[#This Row],[Niños]]="","",""",""")</f>
        <v/>
      </c>
      <c r="Y194" t="str">
        <f>IF(Table134569[[#This Row],[Laudes/Vispera]]="","",""",""")</f>
        <v/>
      </c>
      <c r="AA194" t="str">
        <f>IF(Table134569[[#This Row],[Entrada]]="","",""",""")</f>
        <v/>
      </c>
      <c r="AC194" t="s">
        <v>1842</v>
      </c>
      <c r="AD194" s="22"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22"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311</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x14ac:dyDescent="0.25">
      <c r="A195">
        <v>145</v>
      </c>
      <c r="B195" t="s">
        <v>297</v>
      </c>
      <c r="C195">
        <v>194</v>
      </c>
      <c r="D195" t="s">
        <v>298</v>
      </c>
      <c r="E195" t="s">
        <v>299</v>
      </c>
      <c r="F195" t="s">
        <v>300</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660</v>
      </c>
      <c r="I195" t="s">
        <v>302</v>
      </c>
      <c r="J195" t="s">
        <v>303</v>
      </c>
      <c r="K195" t="s">
        <v>300</v>
      </c>
      <c r="L195" t="s">
        <v>194</v>
      </c>
      <c r="M195" t="s">
        <v>305</v>
      </c>
      <c r="N195" t="s">
        <v>306</v>
      </c>
      <c r="O195" t="s">
        <v>1841</v>
      </c>
      <c r="P195" t="s">
        <v>1840</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1842</v>
      </c>
      <c r="AD195" s="22"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22"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311</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x14ac:dyDescent="0.25">
      <c r="A196">
        <v>146</v>
      </c>
      <c r="B196" t="s">
        <v>297</v>
      </c>
      <c r="C196">
        <v>195</v>
      </c>
      <c r="D196" t="s">
        <v>298</v>
      </c>
      <c r="E196" t="s">
        <v>299</v>
      </c>
      <c r="F196" t="s">
        <v>300</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661</v>
      </c>
      <c r="I196" t="s">
        <v>302</v>
      </c>
      <c r="J196" t="s">
        <v>303</v>
      </c>
      <c r="K196" t="s">
        <v>300</v>
      </c>
      <c r="L196" t="s">
        <v>263</v>
      </c>
      <c r="M196" t="s">
        <v>305</v>
      </c>
      <c r="N196" t="s">
        <v>306</v>
      </c>
      <c r="O196" t="s">
        <v>1841</v>
      </c>
      <c r="P196" t="s">
        <v>1840</v>
      </c>
      <c r="Q196" t="str">
        <f>IF(Table134569[[#This Row],[Pascua]]="","",""",""")</f>
        <v>","</v>
      </c>
      <c r="R196" t="s">
        <v>345</v>
      </c>
      <c r="S196" t="str">
        <f>IF(Table134569[[#This Row],[Pentecostés]]="","",""",""")</f>
        <v/>
      </c>
      <c r="U196" t="str">
        <f>IF(Table134569[[#This Row],[Virgen]]="","",""",""")</f>
        <v/>
      </c>
      <c r="W196" t="str">
        <f>IF(Table134569[[#This Row],[Niños]]="","",""",""")</f>
        <v/>
      </c>
      <c r="Y196" t="str">
        <f>IF(Table134569[[#This Row],[Laudes/Vispera]]="","",""",""")</f>
        <v/>
      </c>
      <c r="AA196" t="str">
        <f>IF(Table134569[[#This Row],[Entrada]]="","",""",""")</f>
        <v/>
      </c>
      <c r="AC196" t="s">
        <v>1842</v>
      </c>
      <c r="AD196" s="22"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22"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311</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x14ac:dyDescent="0.25">
      <c r="A197">
        <v>147</v>
      </c>
      <c r="B197" t="s">
        <v>297</v>
      </c>
      <c r="C197">
        <v>196</v>
      </c>
      <c r="D197" t="s">
        <v>298</v>
      </c>
      <c r="E197" t="s">
        <v>299</v>
      </c>
      <c r="F197" t="s">
        <v>300</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662</v>
      </c>
      <c r="I197" t="s">
        <v>302</v>
      </c>
      <c r="J197" t="s">
        <v>303</v>
      </c>
      <c r="K197" t="s">
        <v>300</v>
      </c>
      <c r="L197" t="s">
        <v>663</v>
      </c>
      <c r="M197" t="s">
        <v>305</v>
      </c>
      <c r="N197" t="s">
        <v>306</v>
      </c>
      <c r="O197" t="s">
        <v>1841</v>
      </c>
      <c r="P197" t="s">
        <v>1840</v>
      </c>
      <c r="Q197" t="str">
        <f>IF(Table134569[[#This Row],[Pascua]]="","",""",""")</f>
        <v>","</v>
      </c>
      <c r="R197" t="s">
        <v>288</v>
      </c>
      <c r="S197" t="str">
        <f>IF(Table134569[[#This Row],[Pentecostés]]="","",""",""")</f>
        <v>","</v>
      </c>
      <c r="T197" t="s">
        <v>351</v>
      </c>
      <c r="U197" t="str">
        <f>IF(Table134569[[#This Row],[Virgen]]="","",""",""")</f>
        <v/>
      </c>
      <c r="W197" t="str">
        <f>IF(Table134569[[#This Row],[Niños]]="","",""",""")</f>
        <v/>
      </c>
      <c r="Y197" t="str">
        <f>IF(Table134569[[#This Row],[Laudes/Vispera]]="","",""",""")</f>
        <v/>
      </c>
      <c r="AA197" t="str">
        <f>IF(Table134569[[#This Row],[Entrada]]="","",""",""")</f>
        <v/>
      </c>
      <c r="AC197" t="s">
        <v>1842</v>
      </c>
      <c r="AD197" s="22"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22"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311</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x14ac:dyDescent="0.25">
      <c r="A198">
        <v>233</v>
      </c>
      <c r="B198" t="s">
        <v>297</v>
      </c>
      <c r="C198">
        <v>197</v>
      </c>
      <c r="D198" t="s">
        <v>298</v>
      </c>
      <c r="E198" t="s">
        <v>299</v>
      </c>
      <c r="F198" t="s">
        <v>300</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664</v>
      </c>
      <c r="I198" t="s">
        <v>302</v>
      </c>
      <c r="J198" t="s">
        <v>303</v>
      </c>
      <c r="K198" t="s">
        <v>300</v>
      </c>
      <c r="L198" t="s">
        <v>665</v>
      </c>
      <c r="M198" t="s">
        <v>305</v>
      </c>
      <c r="N198" t="s">
        <v>306</v>
      </c>
      <c r="O198" t="s">
        <v>1841</v>
      </c>
      <c r="P198" s="8" t="s">
        <v>1099</v>
      </c>
      <c r="Q198" t="str">
        <f>IF(Table134569[[#This Row],[Pascua]]="","",""",""")</f>
        <v>","</v>
      </c>
      <c r="R198" t="s">
        <v>284</v>
      </c>
      <c r="S198" t="str">
        <f>IF(Table134569[[#This Row],[Pentecostés]]="","",""",""")</f>
        <v>","</v>
      </c>
      <c r="T198" t="s">
        <v>292</v>
      </c>
      <c r="U198" t="str">
        <f>IF(Table134569[[#This Row],[Virgen]]="","",""",""")</f>
        <v/>
      </c>
      <c r="W198" t="str">
        <f>IF(Table134569[[#This Row],[Niños]]="","",""",""")</f>
        <v/>
      </c>
      <c r="Y198" t="str">
        <f>IF(Table134569[[#This Row],[Laudes/Vispera]]="","",""",""")</f>
        <v/>
      </c>
      <c r="AA198" t="str">
        <f>IF(Table134569[[#This Row],[Entrada]]="","",""",""")</f>
        <v/>
      </c>
      <c r="AC198" t="s">
        <v>1842</v>
      </c>
      <c r="AD198" s="22"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22"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311</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x14ac:dyDescent="0.25">
      <c r="A199">
        <v>148</v>
      </c>
      <c r="B199" t="s">
        <v>297</v>
      </c>
      <c r="C199">
        <v>198</v>
      </c>
      <c r="D199" t="s">
        <v>298</v>
      </c>
      <c r="E199" t="s">
        <v>299</v>
      </c>
      <c r="F199" t="s">
        <v>300</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666</v>
      </c>
      <c r="I199" t="s">
        <v>302</v>
      </c>
      <c r="J199" t="s">
        <v>303</v>
      </c>
      <c r="K199" t="s">
        <v>300</v>
      </c>
      <c r="L199" t="s">
        <v>667</v>
      </c>
      <c r="M199" t="s">
        <v>305</v>
      </c>
      <c r="N199" t="s">
        <v>306</v>
      </c>
      <c r="O199" t="s">
        <v>1841</v>
      </c>
      <c r="P199" t="s">
        <v>1840</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1842</v>
      </c>
      <c r="AD199" s="22"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22"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311</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x14ac:dyDescent="0.25">
      <c r="A200">
        <v>234</v>
      </c>
      <c r="B200" t="s">
        <v>297</v>
      </c>
      <c r="C200">
        <v>199</v>
      </c>
      <c r="D200" t="s">
        <v>298</v>
      </c>
      <c r="E200" t="s">
        <v>299</v>
      </c>
      <c r="F200" t="s">
        <v>300</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668</v>
      </c>
      <c r="I200" t="s">
        <v>302</v>
      </c>
      <c r="J200" t="s">
        <v>303</v>
      </c>
      <c r="K200" t="s">
        <v>300</v>
      </c>
      <c r="L200" t="s">
        <v>669</v>
      </c>
      <c r="M200" t="s">
        <v>305</v>
      </c>
      <c r="N200" t="s">
        <v>306</v>
      </c>
      <c r="O200" t="s">
        <v>1841</v>
      </c>
      <c r="P200" s="8" t="s">
        <v>1099</v>
      </c>
      <c r="Q200" t="str">
        <f>IF(Table134569[[#This Row],[Pascua]]="","",""",""")</f>
        <v>","</v>
      </c>
      <c r="R200" t="s">
        <v>320</v>
      </c>
      <c r="S200" t="str">
        <f>IF(Table134569[[#This Row],[Pentecostés]]="","",""",""")</f>
        <v>","</v>
      </c>
      <c r="T200" t="s">
        <v>309</v>
      </c>
      <c r="U200" t="str">
        <f>IF(Table134569[[#This Row],[Virgen]]="","",""",""")</f>
        <v>","</v>
      </c>
      <c r="V200" t="s">
        <v>313</v>
      </c>
      <c r="W200" t="str">
        <f>IF(Table134569[[#This Row],[Niños]]="","",""",""")</f>
        <v/>
      </c>
      <c r="Y200" t="str">
        <f>IF(Table134569[[#This Row],[Laudes/Vispera]]="","",""",""")</f>
        <v/>
      </c>
      <c r="AA200" t="str">
        <f>IF(Table134569[[#This Row],[Entrada]]="","",""",""")</f>
        <v/>
      </c>
      <c r="AC200" t="s">
        <v>1842</v>
      </c>
      <c r="AD200" s="22"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22"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311</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x14ac:dyDescent="0.25">
      <c r="A201">
        <v>149</v>
      </c>
      <c r="B201" t="s">
        <v>297</v>
      </c>
      <c r="C201">
        <v>200</v>
      </c>
      <c r="D201" t="s">
        <v>298</v>
      </c>
      <c r="E201" t="s">
        <v>299</v>
      </c>
      <c r="F201" t="s">
        <v>300</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670</v>
      </c>
      <c r="I201" t="s">
        <v>302</v>
      </c>
      <c r="J201" t="s">
        <v>303</v>
      </c>
      <c r="K201" t="s">
        <v>300</v>
      </c>
      <c r="L201" t="s">
        <v>671</v>
      </c>
      <c r="M201" t="s">
        <v>305</v>
      </c>
      <c r="N201" t="s">
        <v>306</v>
      </c>
      <c r="O201" t="s">
        <v>1841</v>
      </c>
      <c r="P201" t="s">
        <v>1840</v>
      </c>
      <c r="Q201" t="str">
        <f>IF(Table134569[[#This Row],[Pascua]]="","",""",""")</f>
        <v>","</v>
      </c>
      <c r="R201" t="s">
        <v>309</v>
      </c>
      <c r="S201" t="str">
        <f>IF(Table134569[[#This Row],[Pentecostés]]="","",""",""")</f>
        <v>","</v>
      </c>
      <c r="T201" t="s">
        <v>321</v>
      </c>
      <c r="U201" t="str">
        <f>IF(Table134569[[#This Row],[Virgen]]="","",""",""")</f>
        <v/>
      </c>
      <c r="W201" t="str">
        <f>IF(Table134569[[#This Row],[Niños]]="","",""",""")</f>
        <v/>
      </c>
      <c r="Y201" t="str">
        <f>IF(Table134569[[#This Row],[Laudes/Vispera]]="","",""",""")</f>
        <v/>
      </c>
      <c r="AA201" t="str">
        <f>IF(Table134569[[#This Row],[Entrada]]="","",""",""")</f>
        <v/>
      </c>
      <c r="AC201" t="s">
        <v>1842</v>
      </c>
      <c r="AD201" s="22"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22"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311</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x14ac:dyDescent="0.25">
      <c r="A202">
        <v>150</v>
      </c>
      <c r="B202" t="s">
        <v>297</v>
      </c>
      <c r="C202">
        <v>201</v>
      </c>
      <c r="D202" t="s">
        <v>298</v>
      </c>
      <c r="E202" t="s">
        <v>299</v>
      </c>
      <c r="F202" t="s">
        <v>300</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672</v>
      </c>
      <c r="I202" t="s">
        <v>302</v>
      </c>
      <c r="J202" t="s">
        <v>303</v>
      </c>
      <c r="K202" t="s">
        <v>300</v>
      </c>
      <c r="L202" t="s">
        <v>673</v>
      </c>
      <c r="M202" t="s">
        <v>305</v>
      </c>
      <c r="N202" t="s">
        <v>306</v>
      </c>
      <c r="O202" t="s">
        <v>1841</v>
      </c>
      <c r="P202" t="s">
        <v>1840</v>
      </c>
      <c r="Q202" t="str">
        <f>IF(Table134569[[#This Row],[Pascua]]="","",""",""")</f>
        <v>","</v>
      </c>
      <c r="R202" t="s">
        <v>321</v>
      </c>
      <c r="S202" t="str">
        <f>IF(Table134569[[#This Row],[Pentecostés]]="","",""",""")</f>
        <v/>
      </c>
      <c r="U202" t="str">
        <f>IF(Table134569[[#This Row],[Virgen]]="","",""",""")</f>
        <v/>
      </c>
      <c r="W202" t="str">
        <f>IF(Table134569[[#This Row],[Niños]]="","",""",""")</f>
        <v/>
      </c>
      <c r="Y202" t="str">
        <f>IF(Table134569[[#This Row],[Laudes/Vispera]]="","",""",""")</f>
        <v/>
      </c>
      <c r="AA202" t="str">
        <f>IF(Table134569[[#This Row],[Entrada]]="","",""",""")</f>
        <v/>
      </c>
      <c r="AC202" t="s">
        <v>1842</v>
      </c>
      <c r="AD202" s="22"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22"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311</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x14ac:dyDescent="0.25">
      <c r="A203">
        <v>151</v>
      </c>
      <c r="B203" t="s">
        <v>297</v>
      </c>
      <c r="C203">
        <v>202</v>
      </c>
      <c r="D203" t="s">
        <v>298</v>
      </c>
      <c r="E203" t="s">
        <v>299</v>
      </c>
      <c r="F203" t="s">
        <v>300</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674</v>
      </c>
      <c r="I203" t="s">
        <v>302</v>
      </c>
      <c r="J203" t="s">
        <v>303</v>
      </c>
      <c r="K203" t="s">
        <v>300</v>
      </c>
      <c r="L203" t="s">
        <v>675</v>
      </c>
      <c r="M203" t="s">
        <v>305</v>
      </c>
      <c r="N203" t="s">
        <v>306</v>
      </c>
      <c r="O203" t="s">
        <v>1841</v>
      </c>
      <c r="P203" t="s">
        <v>1840</v>
      </c>
      <c r="Q203" t="str">
        <f>IF(Table134569[[#This Row],[Pascua]]="","",""",""")</f>
        <v>","</v>
      </c>
      <c r="R203" t="s">
        <v>313</v>
      </c>
      <c r="S203" t="str">
        <f>IF(Table134569[[#This Row],[Pentecostés]]="","",""",""")</f>
        <v>","</v>
      </c>
      <c r="T203" t="s">
        <v>315</v>
      </c>
      <c r="U203" t="str">
        <f>IF(Table134569[[#This Row],[Virgen]]="","",""",""")</f>
        <v/>
      </c>
      <c r="W203" t="str">
        <f>IF(Table134569[[#This Row],[Niños]]="","",""",""")</f>
        <v/>
      </c>
      <c r="Y203" t="str">
        <f>IF(Table134569[[#This Row],[Laudes/Vispera]]="","",""",""")</f>
        <v/>
      </c>
      <c r="AA203" t="str">
        <f>IF(Table134569[[#This Row],[Entrada]]="","",""",""")</f>
        <v/>
      </c>
      <c r="AC203" t="s">
        <v>1842</v>
      </c>
      <c r="AD203" s="22"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22"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311</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x14ac:dyDescent="0.25">
      <c r="A204">
        <v>152</v>
      </c>
      <c r="B204" t="s">
        <v>297</v>
      </c>
      <c r="C204">
        <v>203</v>
      </c>
      <c r="D204" t="s">
        <v>298</v>
      </c>
      <c r="E204" t="s">
        <v>299</v>
      </c>
      <c r="F204" t="s">
        <v>300</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676</v>
      </c>
      <c r="I204" t="s">
        <v>302</v>
      </c>
      <c r="J204" t="s">
        <v>303</v>
      </c>
      <c r="K204" t="s">
        <v>300</v>
      </c>
      <c r="L204" t="s">
        <v>677</v>
      </c>
      <c r="M204" t="s">
        <v>305</v>
      </c>
      <c r="N204" t="s">
        <v>306</v>
      </c>
      <c r="O204" t="s">
        <v>1841</v>
      </c>
      <c r="P204" t="s">
        <v>1840</v>
      </c>
      <c r="Q204" t="str">
        <f>IF(Table134569[[#This Row],[Pascua]]="","",""",""")</f>
        <v>","</v>
      </c>
      <c r="R204" t="s">
        <v>284</v>
      </c>
      <c r="S204" t="str">
        <f>IF(Table134569[[#This Row],[Pentecostés]]="","",""",""")</f>
        <v>","</v>
      </c>
      <c r="T204" t="s">
        <v>321</v>
      </c>
      <c r="U204" t="str">
        <f>IF(Table134569[[#This Row],[Virgen]]="","",""",""")</f>
        <v/>
      </c>
      <c r="W204" t="str">
        <f>IF(Table134569[[#This Row],[Niños]]="","",""",""")</f>
        <v/>
      </c>
      <c r="Y204" t="str">
        <f>IF(Table134569[[#This Row],[Laudes/Vispera]]="","",""",""")</f>
        <v/>
      </c>
      <c r="AA204" t="str">
        <f>IF(Table134569[[#This Row],[Entrada]]="","",""",""")</f>
        <v/>
      </c>
      <c r="AC204" t="s">
        <v>1842</v>
      </c>
      <c r="AD204" s="22"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22"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311</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x14ac:dyDescent="0.25">
      <c r="A205">
        <v>153</v>
      </c>
      <c r="B205" t="s">
        <v>297</v>
      </c>
      <c r="C205">
        <v>204</v>
      </c>
      <c r="D205" t="s">
        <v>298</v>
      </c>
      <c r="E205" t="s">
        <v>299</v>
      </c>
      <c r="F205" t="s">
        <v>300</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678</v>
      </c>
      <c r="I205" t="s">
        <v>302</v>
      </c>
      <c r="J205" t="s">
        <v>303</v>
      </c>
      <c r="K205" t="s">
        <v>300</v>
      </c>
      <c r="L205" t="s">
        <v>679</v>
      </c>
      <c r="M205" t="s">
        <v>305</v>
      </c>
      <c r="N205" t="s">
        <v>306</v>
      </c>
      <c r="O205" t="s">
        <v>1841</v>
      </c>
      <c r="P205" t="s">
        <v>1840</v>
      </c>
      <c r="Q205" t="str">
        <f>IF(Table134569[[#This Row],[Pascua]]="","",""",""")</f>
        <v>","</v>
      </c>
      <c r="R205" t="s">
        <v>286</v>
      </c>
      <c r="S205" t="str">
        <f>IF(Table134569[[#This Row],[Pentecostés]]="","",""",""")</f>
        <v>","</v>
      </c>
      <c r="T205" t="s">
        <v>314</v>
      </c>
      <c r="U205" t="str">
        <f>IF(Table134569[[#This Row],[Virgen]]="","",""",""")</f>
        <v/>
      </c>
      <c r="W205" t="str">
        <f>IF(Table134569[[#This Row],[Niños]]="","",""",""")</f>
        <v/>
      </c>
      <c r="Y205" t="str">
        <f>IF(Table134569[[#This Row],[Laudes/Vispera]]="","",""",""")</f>
        <v/>
      </c>
      <c r="AA205" t="str">
        <f>IF(Table134569[[#This Row],[Entrada]]="","",""",""")</f>
        <v/>
      </c>
      <c r="AC205" t="s">
        <v>1842</v>
      </c>
      <c r="AD205" s="22"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22"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311</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x14ac:dyDescent="0.25">
      <c r="A206">
        <v>235</v>
      </c>
      <c r="B206" t="s">
        <v>297</v>
      </c>
      <c r="C206">
        <v>205</v>
      </c>
      <c r="D206" t="s">
        <v>298</v>
      </c>
      <c r="E206" t="s">
        <v>299</v>
      </c>
      <c r="F206" t="s">
        <v>300</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680</v>
      </c>
      <c r="I206" t="s">
        <v>302</v>
      </c>
      <c r="J206" t="s">
        <v>303</v>
      </c>
      <c r="K206" t="s">
        <v>300</v>
      </c>
      <c r="L206" t="s">
        <v>681</v>
      </c>
      <c r="M206" t="s">
        <v>305</v>
      </c>
      <c r="N206" t="s">
        <v>306</v>
      </c>
      <c r="O206" t="s">
        <v>1841</v>
      </c>
      <c r="P206" s="8" t="s">
        <v>1099</v>
      </c>
      <c r="Q206" t="str">
        <f>IF(Table134569[[#This Row],[Pascua]]="","",""",""")</f>
        <v>","</v>
      </c>
      <c r="R206" t="s">
        <v>292</v>
      </c>
      <c r="S206" t="str">
        <f>IF(Table134569[[#This Row],[Pentecostés]]="","",""",""")</f>
        <v>","</v>
      </c>
      <c r="T206" t="s">
        <v>321</v>
      </c>
      <c r="U206" t="str">
        <f>IF(Table134569[[#This Row],[Virgen]]="","",""",""")</f>
        <v/>
      </c>
      <c r="W206" t="str">
        <f>IF(Table134569[[#This Row],[Niños]]="","",""",""")</f>
        <v/>
      </c>
      <c r="Y206" t="str">
        <f>IF(Table134569[[#This Row],[Laudes/Vispera]]="","",""",""")</f>
        <v/>
      </c>
      <c r="AA206" t="str">
        <f>IF(Table134569[[#This Row],[Entrada]]="","",""",""")</f>
        <v/>
      </c>
      <c r="AC206" t="s">
        <v>1842</v>
      </c>
      <c r="AD206" s="22"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22"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311</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x14ac:dyDescent="0.25">
      <c r="A207">
        <v>154</v>
      </c>
      <c r="B207" t="s">
        <v>297</v>
      </c>
      <c r="C207">
        <v>206</v>
      </c>
      <c r="D207" t="s">
        <v>298</v>
      </c>
      <c r="E207" t="s">
        <v>299</v>
      </c>
      <c r="F207" t="s">
        <v>300</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682</v>
      </c>
      <c r="I207" t="s">
        <v>302</v>
      </c>
      <c r="J207" t="s">
        <v>303</v>
      </c>
      <c r="K207" t="s">
        <v>300</v>
      </c>
      <c r="L207" t="s">
        <v>683</v>
      </c>
      <c r="M207" t="s">
        <v>305</v>
      </c>
      <c r="N207" t="s">
        <v>306</v>
      </c>
      <c r="O207" t="s">
        <v>1841</v>
      </c>
      <c r="P207" t="s">
        <v>1840</v>
      </c>
      <c r="Q207" t="str">
        <f>IF(Table134569[[#This Row],[Pascua]]="","",""",""")</f>
        <v>","</v>
      </c>
      <c r="R207" t="s">
        <v>344</v>
      </c>
      <c r="S207" t="str">
        <f>IF(Table134569[[#This Row],[Pentecostés]]="","",""",""")</f>
        <v>","</v>
      </c>
      <c r="T207" t="s">
        <v>282</v>
      </c>
      <c r="U207" t="str">
        <f>IF(Table134569[[#This Row],[Virgen]]="","",""",""")</f>
        <v/>
      </c>
      <c r="W207" t="str">
        <f>IF(Table134569[[#This Row],[Niños]]="","",""",""")</f>
        <v/>
      </c>
      <c r="Y207" t="str">
        <f>IF(Table134569[[#This Row],[Laudes/Vispera]]="","",""",""")</f>
        <v/>
      </c>
      <c r="AA207" t="str">
        <f>IF(Table134569[[#This Row],[Entrada]]="","",""",""")</f>
        <v/>
      </c>
      <c r="AC207" t="s">
        <v>1842</v>
      </c>
      <c r="AD207" s="22"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22"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311</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x14ac:dyDescent="0.25">
      <c r="A208">
        <v>155</v>
      </c>
      <c r="B208" t="s">
        <v>297</v>
      </c>
      <c r="C208">
        <v>207</v>
      </c>
      <c r="D208" t="s">
        <v>298</v>
      </c>
      <c r="E208" t="s">
        <v>299</v>
      </c>
      <c r="F208" t="s">
        <v>300</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684</v>
      </c>
      <c r="I208" t="s">
        <v>302</v>
      </c>
      <c r="J208" t="s">
        <v>303</v>
      </c>
      <c r="K208" t="s">
        <v>300</v>
      </c>
      <c r="L208" t="s">
        <v>263</v>
      </c>
      <c r="M208" t="s">
        <v>305</v>
      </c>
      <c r="N208" t="s">
        <v>306</v>
      </c>
      <c r="O208" t="s">
        <v>1841</v>
      </c>
      <c r="P208" t="s">
        <v>1840</v>
      </c>
      <c r="Q208" t="str">
        <f>IF(Table134569[[#This Row],[Pascua]]="","",""",""")</f>
        <v>","</v>
      </c>
      <c r="R208" t="s">
        <v>321</v>
      </c>
      <c r="S208" t="str">
        <f>IF(Table134569[[#This Row],[Pentecostés]]="","",""",""")</f>
        <v/>
      </c>
      <c r="U208" t="str">
        <f>IF(Table134569[[#This Row],[Virgen]]="","",""",""")</f>
        <v/>
      </c>
      <c r="W208" t="str">
        <f>IF(Table134569[[#This Row],[Niños]]="","",""",""")</f>
        <v/>
      </c>
      <c r="Y208" t="str">
        <f>IF(Table134569[[#This Row],[Laudes/Vispera]]="","",""",""")</f>
        <v/>
      </c>
      <c r="AA208" t="str">
        <f>IF(Table134569[[#This Row],[Entrada]]="","",""",""")</f>
        <v/>
      </c>
      <c r="AC208" t="s">
        <v>1842</v>
      </c>
      <c r="AD208" s="22"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22"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311</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x14ac:dyDescent="0.25">
      <c r="A209">
        <v>156</v>
      </c>
      <c r="B209" t="s">
        <v>297</v>
      </c>
      <c r="C209">
        <v>208</v>
      </c>
      <c r="D209" t="s">
        <v>298</v>
      </c>
      <c r="E209" t="s">
        <v>299</v>
      </c>
      <c r="F209" t="s">
        <v>300</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685</v>
      </c>
      <c r="I209" t="s">
        <v>302</v>
      </c>
      <c r="J209" t="s">
        <v>303</v>
      </c>
      <c r="K209" t="s">
        <v>300</v>
      </c>
      <c r="L209" t="s">
        <v>686</v>
      </c>
      <c r="M209" t="s">
        <v>305</v>
      </c>
      <c r="N209" t="s">
        <v>306</v>
      </c>
      <c r="O209" t="s">
        <v>1841</v>
      </c>
      <c r="P209" t="s">
        <v>1840</v>
      </c>
      <c r="Q209" t="str">
        <f>IF(Table134569[[#This Row],[Pascua]]="","",""",""")</f>
        <v>","</v>
      </c>
      <c r="R209" t="s">
        <v>320</v>
      </c>
      <c r="S209" t="str">
        <f>IF(Table134569[[#This Row],[Pentecostés]]="","",""",""")</f>
        <v>","</v>
      </c>
      <c r="T209" t="s">
        <v>321</v>
      </c>
      <c r="U209" t="str">
        <f>IF(Table134569[[#This Row],[Virgen]]="","",""",""")</f>
        <v/>
      </c>
      <c r="W209" t="str">
        <f>IF(Table134569[[#This Row],[Niños]]="","",""",""")</f>
        <v/>
      </c>
      <c r="Y209" t="str">
        <f>IF(Table134569[[#This Row],[Laudes/Vispera]]="","",""",""")</f>
        <v/>
      </c>
      <c r="AA209" t="str">
        <f>IF(Table134569[[#This Row],[Entrada]]="","",""",""")</f>
        <v/>
      </c>
      <c r="AC209" t="s">
        <v>1842</v>
      </c>
      <c r="AD209" s="22"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22"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311</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x14ac:dyDescent="0.25">
      <c r="A210">
        <v>244</v>
      </c>
      <c r="B210" t="s">
        <v>297</v>
      </c>
      <c r="C210">
        <v>209</v>
      </c>
      <c r="D210" t="s">
        <v>298</v>
      </c>
      <c r="E210" t="s">
        <v>299</v>
      </c>
      <c r="F210" t="s">
        <v>300</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687</v>
      </c>
      <c r="I210" t="s">
        <v>302</v>
      </c>
      <c r="J210" t="s">
        <v>303</v>
      </c>
      <c r="K210" t="s">
        <v>300</v>
      </c>
      <c r="L210" t="s">
        <v>688</v>
      </c>
      <c r="M210" t="s">
        <v>305</v>
      </c>
      <c r="N210" t="s">
        <v>306</v>
      </c>
      <c r="O210" t="s">
        <v>1841</v>
      </c>
      <c r="P210" s="4" t="s">
        <v>1839</v>
      </c>
      <c r="Q210" t="str">
        <f>IF(Table134569[[#This Row],[Pascua]]="","",""",""")</f>
        <v>","</v>
      </c>
      <c r="R210" t="s">
        <v>320</v>
      </c>
      <c r="S210" t="str">
        <f>IF(Table134569[[#This Row],[Pentecostés]]="","",""",""")</f>
        <v>","</v>
      </c>
      <c r="T210" t="s">
        <v>321</v>
      </c>
      <c r="U210" t="str">
        <f>IF(Table134569[[#This Row],[Virgen]]="","",""",""")</f>
        <v/>
      </c>
      <c r="W210" t="str">
        <f>IF(Table134569[[#This Row],[Niños]]="","",""",""")</f>
        <v/>
      </c>
      <c r="Y210" t="str">
        <f>IF(Table134569[[#This Row],[Laudes/Vispera]]="","",""",""")</f>
        <v/>
      </c>
      <c r="AA210" t="str">
        <f>IF(Table134569[[#This Row],[Entrada]]="","",""",""")</f>
        <v/>
      </c>
      <c r="AC210" t="s">
        <v>1842</v>
      </c>
      <c r="AD210" s="22"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22"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311</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x14ac:dyDescent="0.25">
      <c r="A211">
        <v>157</v>
      </c>
      <c r="B211" t="s">
        <v>297</v>
      </c>
      <c r="C211">
        <v>210</v>
      </c>
      <c r="D211" t="s">
        <v>298</v>
      </c>
      <c r="E211" t="s">
        <v>299</v>
      </c>
      <c r="F211" t="s">
        <v>300</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689</v>
      </c>
      <c r="I211" t="s">
        <v>302</v>
      </c>
      <c r="J211" t="s">
        <v>303</v>
      </c>
      <c r="K211" t="s">
        <v>300</v>
      </c>
      <c r="L211" t="s">
        <v>690</v>
      </c>
      <c r="M211" t="s">
        <v>305</v>
      </c>
      <c r="N211" t="s">
        <v>306</v>
      </c>
      <c r="O211" t="s">
        <v>1841</v>
      </c>
      <c r="P211" t="s">
        <v>1840</v>
      </c>
      <c r="Q211" t="str">
        <f>IF(Table134569[[#This Row],[Pascua]]="","",""",""")</f>
        <v>","</v>
      </c>
      <c r="R211" t="s">
        <v>314</v>
      </c>
      <c r="S211" t="str">
        <f>IF(Table134569[[#This Row],[Pentecostés]]="","",""",""")</f>
        <v>","</v>
      </c>
      <c r="T211" t="s">
        <v>321</v>
      </c>
      <c r="U211" t="str">
        <f>IF(Table134569[[#This Row],[Virgen]]="","",""",""")</f>
        <v/>
      </c>
      <c r="W211" t="str">
        <f>IF(Table134569[[#This Row],[Niños]]="","",""",""")</f>
        <v/>
      </c>
      <c r="Y211" t="str">
        <f>IF(Table134569[[#This Row],[Laudes/Vispera]]="","",""",""")</f>
        <v/>
      </c>
      <c r="AA211" t="str">
        <f>IF(Table134569[[#This Row],[Entrada]]="","",""",""")</f>
        <v/>
      </c>
      <c r="AC211" t="s">
        <v>1842</v>
      </c>
      <c r="AD211" s="22"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22"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311</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x14ac:dyDescent="0.25">
      <c r="A212">
        <v>220</v>
      </c>
      <c r="B212" t="s">
        <v>297</v>
      </c>
      <c r="C212">
        <v>211</v>
      </c>
      <c r="D212" t="s">
        <v>298</v>
      </c>
      <c r="E212" t="s">
        <v>299</v>
      </c>
      <c r="F212" t="s">
        <v>300</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691</v>
      </c>
      <c r="I212" t="s">
        <v>302</v>
      </c>
      <c r="J212" t="s">
        <v>303</v>
      </c>
      <c r="K212" t="s">
        <v>300</v>
      </c>
      <c r="L212" t="s">
        <v>692</v>
      </c>
      <c r="M212" t="s">
        <v>305</v>
      </c>
      <c r="N212" t="s">
        <v>306</v>
      </c>
      <c r="O212" t="s">
        <v>1841</v>
      </c>
      <c r="P212" s="7" t="s">
        <v>1101</v>
      </c>
      <c r="Q212" t="str">
        <f>IF(Table134569[[#This Row],[Pascua]]="","",""",""")</f>
        <v>","</v>
      </c>
      <c r="R212" t="s">
        <v>286</v>
      </c>
      <c r="S212" t="str">
        <f>IF(Table134569[[#This Row],[Pentecostés]]="","",""",""")</f>
        <v/>
      </c>
      <c r="U212" t="str">
        <f>IF(Table134569[[#This Row],[Virgen]]="","",""",""")</f>
        <v/>
      </c>
      <c r="W212" t="str">
        <f>IF(Table134569[[#This Row],[Niños]]="","",""",""")</f>
        <v/>
      </c>
      <c r="Y212" t="str">
        <f>IF(Table134569[[#This Row],[Laudes/Vispera]]="","",""",""")</f>
        <v/>
      </c>
      <c r="AA212" t="str">
        <f>IF(Table134569[[#This Row],[Entrada]]="","",""",""")</f>
        <v/>
      </c>
      <c r="AC212" t="s">
        <v>1842</v>
      </c>
      <c r="AD212" s="22"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22"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311</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x14ac:dyDescent="0.25">
      <c r="A213">
        <v>158</v>
      </c>
      <c r="B213" t="s">
        <v>297</v>
      </c>
      <c r="C213">
        <v>212</v>
      </c>
      <c r="D213" t="s">
        <v>298</v>
      </c>
      <c r="E213" t="s">
        <v>299</v>
      </c>
      <c r="F213" t="s">
        <v>300</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693</v>
      </c>
      <c r="I213" t="s">
        <v>302</v>
      </c>
      <c r="J213" t="s">
        <v>303</v>
      </c>
      <c r="K213" t="s">
        <v>300</v>
      </c>
      <c r="L213" t="s">
        <v>694</v>
      </c>
      <c r="M213" t="s">
        <v>305</v>
      </c>
      <c r="N213" t="s">
        <v>306</v>
      </c>
      <c r="O213" t="s">
        <v>1841</v>
      </c>
      <c r="P213" t="s">
        <v>1840</v>
      </c>
      <c r="Q213" t="str">
        <f>IF(Table134569[[#This Row],[Pascua]]="","",""",""")</f>
        <v>","</v>
      </c>
      <c r="R213" t="s">
        <v>320</v>
      </c>
      <c r="S213" t="str">
        <f>IF(Table134569[[#This Row],[Pentecostés]]="","",""",""")</f>
        <v>","</v>
      </c>
      <c r="T213" t="s">
        <v>286</v>
      </c>
      <c r="U213" t="str">
        <f>IF(Table134569[[#This Row],[Virgen]]="","",""",""")</f>
        <v/>
      </c>
      <c r="W213" t="str">
        <f>IF(Table134569[[#This Row],[Niños]]="","",""",""")</f>
        <v/>
      </c>
      <c r="Y213" t="str">
        <f>IF(Table134569[[#This Row],[Laudes/Vispera]]="","",""",""")</f>
        <v/>
      </c>
      <c r="AA213" t="str">
        <f>IF(Table134569[[#This Row],[Entrada]]="","",""",""")</f>
        <v/>
      </c>
      <c r="AC213" t="s">
        <v>1842</v>
      </c>
      <c r="AD213" s="22"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22"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311</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x14ac:dyDescent="0.25">
      <c r="A214">
        <v>159</v>
      </c>
      <c r="B214" t="s">
        <v>297</v>
      </c>
      <c r="C214">
        <v>213</v>
      </c>
      <c r="D214" t="s">
        <v>298</v>
      </c>
      <c r="E214" t="s">
        <v>299</v>
      </c>
      <c r="F214" t="s">
        <v>300</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695</v>
      </c>
      <c r="I214" t="s">
        <v>302</v>
      </c>
      <c r="J214" t="s">
        <v>303</v>
      </c>
      <c r="K214" t="s">
        <v>300</v>
      </c>
      <c r="L214" t="s">
        <v>696</v>
      </c>
      <c r="M214" t="s">
        <v>305</v>
      </c>
      <c r="N214" t="s">
        <v>306</v>
      </c>
      <c r="O214" t="s">
        <v>1841</v>
      </c>
      <c r="P214" t="s">
        <v>1840</v>
      </c>
      <c r="Q214" t="str">
        <f>IF(Table134569[[#This Row],[Pascua]]="","",""",""")</f>
        <v>","</v>
      </c>
      <c r="R214" t="s">
        <v>282</v>
      </c>
      <c r="S214" t="str">
        <f>IF(Table134569[[#This Row],[Pentecostés]]="","",""",""")</f>
        <v/>
      </c>
      <c r="U214" t="str">
        <f>IF(Table134569[[#This Row],[Virgen]]="","",""",""")</f>
        <v/>
      </c>
      <c r="W214" t="str">
        <f>IF(Table134569[[#This Row],[Niños]]="","",""",""")</f>
        <v/>
      </c>
      <c r="Y214" t="str">
        <f>IF(Table134569[[#This Row],[Laudes/Vispera]]="","",""",""")</f>
        <v/>
      </c>
      <c r="AA214" t="str">
        <f>IF(Table134569[[#This Row],[Entrada]]="","",""",""")</f>
        <v/>
      </c>
      <c r="AC214" t="s">
        <v>1842</v>
      </c>
      <c r="AD214" s="22"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22"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311</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x14ac:dyDescent="0.25">
      <c r="A215">
        <v>236</v>
      </c>
      <c r="B215" t="s">
        <v>297</v>
      </c>
      <c r="C215">
        <v>214</v>
      </c>
      <c r="D215" t="s">
        <v>298</v>
      </c>
      <c r="E215" t="s">
        <v>299</v>
      </c>
      <c r="F215" t="s">
        <v>300</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697</v>
      </c>
      <c r="I215" t="s">
        <v>302</v>
      </c>
      <c r="J215" t="s">
        <v>303</v>
      </c>
      <c r="K215" t="s">
        <v>300</v>
      </c>
      <c r="L215" t="s">
        <v>698</v>
      </c>
      <c r="M215" t="s">
        <v>305</v>
      </c>
      <c r="N215" t="s">
        <v>306</v>
      </c>
      <c r="O215" t="s">
        <v>1841</v>
      </c>
      <c r="P215" s="8" t="s">
        <v>1099</v>
      </c>
      <c r="Q215" t="str">
        <f>IF(Table134569[[#This Row],[Pascua]]="","",""",""")</f>
        <v>","</v>
      </c>
      <c r="R215" t="s">
        <v>282</v>
      </c>
      <c r="S215" t="str">
        <f>IF(Table134569[[#This Row],[Pentecostés]]="","",""",""")</f>
        <v>","</v>
      </c>
      <c r="T215" t="s">
        <v>284</v>
      </c>
      <c r="U215" t="str">
        <f>IF(Table134569[[#This Row],[Virgen]]="","",""",""")</f>
        <v>","</v>
      </c>
      <c r="V215" t="s">
        <v>351</v>
      </c>
      <c r="W215" t="str">
        <f>IF(Table134569[[#This Row],[Niños]]="","",""",""")</f>
        <v/>
      </c>
      <c r="Y215" t="str">
        <f>IF(Table134569[[#This Row],[Laudes/Vispera]]="","",""",""")</f>
        <v/>
      </c>
      <c r="AA215" t="str">
        <f>IF(Table134569[[#This Row],[Entrada]]="","",""",""")</f>
        <v/>
      </c>
      <c r="AC215" t="s">
        <v>1842</v>
      </c>
      <c r="AD215" s="22"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22"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311</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x14ac:dyDescent="0.25">
      <c r="A216">
        <v>160</v>
      </c>
      <c r="B216" t="s">
        <v>297</v>
      </c>
      <c r="C216">
        <v>215</v>
      </c>
      <c r="D216" t="s">
        <v>298</v>
      </c>
      <c r="E216" t="s">
        <v>299</v>
      </c>
      <c r="F216" t="s">
        <v>300</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699</v>
      </c>
      <c r="I216" t="s">
        <v>302</v>
      </c>
      <c r="J216" t="s">
        <v>303</v>
      </c>
      <c r="K216" t="s">
        <v>300</v>
      </c>
      <c r="L216" t="s">
        <v>700</v>
      </c>
      <c r="M216" t="s">
        <v>305</v>
      </c>
      <c r="N216" t="s">
        <v>306</v>
      </c>
      <c r="O216" t="s">
        <v>1841</v>
      </c>
      <c r="P216" t="s">
        <v>1840</v>
      </c>
      <c r="Q216" t="str">
        <f>IF(Table134569[[#This Row],[Pascua]]="","",""",""")</f>
        <v>","</v>
      </c>
      <c r="R216" t="s">
        <v>309</v>
      </c>
      <c r="S216" t="str">
        <f>IF(Table134569[[#This Row],[Pentecostés]]="","",""",""")</f>
        <v/>
      </c>
      <c r="U216" t="str">
        <f>IF(Table134569[[#This Row],[Virgen]]="","",""",""")</f>
        <v/>
      </c>
      <c r="W216" t="str">
        <f>IF(Table134569[[#This Row],[Niños]]="","",""",""")</f>
        <v/>
      </c>
      <c r="Y216" t="str">
        <f>IF(Table134569[[#This Row],[Laudes/Vispera]]="","",""",""")</f>
        <v/>
      </c>
      <c r="AA216" t="str">
        <f>IF(Table134569[[#This Row],[Entrada]]="","",""",""")</f>
        <v/>
      </c>
      <c r="AC216" t="s">
        <v>1842</v>
      </c>
      <c r="AD216" s="22"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22"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311</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x14ac:dyDescent="0.25">
      <c r="A217">
        <v>161</v>
      </c>
      <c r="B217" t="s">
        <v>297</v>
      </c>
      <c r="C217">
        <v>216</v>
      </c>
      <c r="D217" t="s">
        <v>298</v>
      </c>
      <c r="E217" t="s">
        <v>299</v>
      </c>
      <c r="F217" t="s">
        <v>300</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701</v>
      </c>
      <c r="I217" t="s">
        <v>302</v>
      </c>
      <c r="J217" t="s">
        <v>303</v>
      </c>
      <c r="K217" t="s">
        <v>300</v>
      </c>
      <c r="L217" t="s">
        <v>702</v>
      </c>
      <c r="M217" t="s">
        <v>305</v>
      </c>
      <c r="N217" t="s">
        <v>306</v>
      </c>
      <c r="O217" t="s">
        <v>1841</v>
      </c>
      <c r="P217" t="s">
        <v>1840</v>
      </c>
      <c r="Q217" t="str">
        <f>IF(Table134569[[#This Row],[Pascua]]="","",""",""")</f>
        <v>","</v>
      </c>
      <c r="R217" t="s">
        <v>321</v>
      </c>
      <c r="S217" t="str">
        <f>IF(Table134569[[#This Row],[Pentecostés]]="","",""",""")</f>
        <v/>
      </c>
      <c r="U217" t="str">
        <f>IF(Table134569[[#This Row],[Virgen]]="","",""",""")</f>
        <v/>
      </c>
      <c r="W217" t="str">
        <f>IF(Table134569[[#This Row],[Niños]]="","",""",""")</f>
        <v/>
      </c>
      <c r="Y217" t="str">
        <f>IF(Table134569[[#This Row],[Laudes/Vispera]]="","",""",""")</f>
        <v/>
      </c>
      <c r="AA217" t="str">
        <f>IF(Table134569[[#This Row],[Entrada]]="","",""",""")</f>
        <v/>
      </c>
      <c r="AC217" t="s">
        <v>1842</v>
      </c>
      <c r="AD217" s="22"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22"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311</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x14ac:dyDescent="0.25">
      <c r="A218">
        <v>162</v>
      </c>
      <c r="B218" t="s">
        <v>297</v>
      </c>
      <c r="C218">
        <v>217</v>
      </c>
      <c r="D218" t="s">
        <v>298</v>
      </c>
      <c r="E218" t="s">
        <v>299</v>
      </c>
      <c r="F218" t="s">
        <v>300</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703</v>
      </c>
      <c r="I218" t="s">
        <v>302</v>
      </c>
      <c r="J218" t="s">
        <v>303</v>
      </c>
      <c r="K218" t="s">
        <v>300</v>
      </c>
      <c r="L218" t="s">
        <v>704</v>
      </c>
      <c r="M218" t="s">
        <v>305</v>
      </c>
      <c r="N218" t="s">
        <v>306</v>
      </c>
      <c r="O218" t="s">
        <v>1841</v>
      </c>
      <c r="P218" t="s">
        <v>1840</v>
      </c>
      <c r="Q218" t="str">
        <f>IF(Table134569[[#This Row],[Pascua]]="","",""",""")</f>
        <v>","</v>
      </c>
      <c r="R218" t="s">
        <v>320</v>
      </c>
      <c r="S218" t="str">
        <f>IF(Table134569[[#This Row],[Pentecostés]]="","",""",""")</f>
        <v>","</v>
      </c>
      <c r="T218" t="s">
        <v>321</v>
      </c>
      <c r="U218" t="str">
        <f>IF(Table134569[[#This Row],[Virgen]]="","",""",""")</f>
        <v/>
      </c>
      <c r="W218" t="str">
        <f>IF(Table134569[[#This Row],[Niños]]="","",""",""")</f>
        <v/>
      </c>
      <c r="Y218" t="str">
        <f>IF(Table134569[[#This Row],[Laudes/Vispera]]="","",""",""")</f>
        <v/>
      </c>
      <c r="AA218" t="str">
        <f>IF(Table134569[[#This Row],[Entrada]]="","",""",""")</f>
        <v/>
      </c>
      <c r="AC218" t="s">
        <v>1842</v>
      </c>
      <c r="AD218" s="22"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22"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311</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x14ac:dyDescent="0.25">
      <c r="A219">
        <v>163</v>
      </c>
      <c r="B219" t="s">
        <v>297</v>
      </c>
      <c r="C219">
        <v>218</v>
      </c>
      <c r="D219" t="s">
        <v>298</v>
      </c>
      <c r="E219" t="s">
        <v>299</v>
      </c>
      <c r="F219" t="s">
        <v>300</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705</v>
      </c>
      <c r="I219" t="s">
        <v>302</v>
      </c>
      <c r="J219" t="s">
        <v>303</v>
      </c>
      <c r="K219" t="s">
        <v>300</v>
      </c>
      <c r="L219" t="s">
        <v>706</v>
      </c>
      <c r="M219" t="s">
        <v>305</v>
      </c>
      <c r="N219" t="s">
        <v>306</v>
      </c>
      <c r="O219" t="s">
        <v>1841</v>
      </c>
      <c r="P219" t="s">
        <v>1840</v>
      </c>
      <c r="Q219" t="str">
        <f>IF(Table134569[[#This Row],[Pascua]]="","",""",""")</f>
        <v>","</v>
      </c>
      <c r="R219" t="s">
        <v>344</v>
      </c>
      <c r="S219" t="str">
        <f>IF(Table134569[[#This Row],[Pentecostés]]="","",""",""")</f>
        <v>","</v>
      </c>
      <c r="T219" t="s">
        <v>320</v>
      </c>
      <c r="U219" t="str">
        <f>IF(Table134569[[#This Row],[Virgen]]="","",""",""")</f>
        <v/>
      </c>
      <c r="W219" t="str">
        <f>IF(Table134569[[#This Row],[Niños]]="","",""",""")</f>
        <v/>
      </c>
      <c r="Y219" t="str">
        <f>IF(Table134569[[#This Row],[Laudes/Vispera]]="","",""",""")</f>
        <v/>
      </c>
      <c r="AA219" t="str">
        <f>IF(Table134569[[#This Row],[Entrada]]="","",""",""")</f>
        <v/>
      </c>
      <c r="AC219" t="s">
        <v>1842</v>
      </c>
      <c r="AD219" s="22"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22"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311</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x14ac:dyDescent="0.25">
      <c r="A220">
        <v>164</v>
      </c>
      <c r="B220" t="s">
        <v>297</v>
      </c>
      <c r="C220">
        <v>219</v>
      </c>
      <c r="D220" t="s">
        <v>298</v>
      </c>
      <c r="E220" t="s">
        <v>299</v>
      </c>
      <c r="F220" t="s">
        <v>300</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707</v>
      </c>
      <c r="I220" t="s">
        <v>302</v>
      </c>
      <c r="J220" t="s">
        <v>303</v>
      </c>
      <c r="K220" t="s">
        <v>300</v>
      </c>
      <c r="L220" t="s">
        <v>124</v>
      </c>
      <c r="M220" t="s">
        <v>305</v>
      </c>
      <c r="N220" t="s">
        <v>306</v>
      </c>
      <c r="O220" t="s">
        <v>1841</v>
      </c>
      <c r="P220" t="s">
        <v>1840</v>
      </c>
      <c r="Q220" t="str">
        <f>IF(Table134569[[#This Row],[Pascua]]="","",""",""")</f>
        <v>","</v>
      </c>
      <c r="R220" t="s">
        <v>282</v>
      </c>
      <c r="S220" t="str">
        <f>IF(Table134569[[#This Row],[Pentecostés]]="","",""",""")</f>
        <v>","</v>
      </c>
      <c r="T220" t="s">
        <v>286</v>
      </c>
      <c r="U220" t="str">
        <f>IF(Table134569[[#This Row],[Virgen]]="","",""",""")</f>
        <v>","</v>
      </c>
      <c r="V220" t="s">
        <v>2210</v>
      </c>
      <c r="W220" t="str">
        <f>IF(Table134569[[#This Row],[Niños]]="","",""",""")</f>
        <v/>
      </c>
      <c r="Y220" t="str">
        <f>IF(Table134569[[#This Row],[Laudes/Vispera]]="","",""",""")</f>
        <v/>
      </c>
      <c r="AA220" t="str">
        <f>IF(Table134569[[#This Row],[Entrada]]="","",""",""")</f>
        <v/>
      </c>
      <c r="AC220" t="s">
        <v>1842</v>
      </c>
      <c r="AD220" s="22"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22"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311</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x14ac:dyDescent="0.25">
      <c r="A221">
        <v>165</v>
      </c>
      <c r="B221" t="s">
        <v>297</v>
      </c>
      <c r="C221">
        <v>220</v>
      </c>
      <c r="D221" t="s">
        <v>298</v>
      </c>
      <c r="E221" t="s">
        <v>299</v>
      </c>
      <c r="F221" t="s">
        <v>300</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708</v>
      </c>
      <c r="I221" t="s">
        <v>302</v>
      </c>
      <c r="J221" t="s">
        <v>303</v>
      </c>
      <c r="K221" t="s">
        <v>300</v>
      </c>
      <c r="L221" t="s">
        <v>124</v>
      </c>
      <c r="M221" t="s">
        <v>305</v>
      </c>
      <c r="N221" t="s">
        <v>306</v>
      </c>
      <c r="O221" t="s">
        <v>1841</v>
      </c>
      <c r="P221" t="s">
        <v>1840</v>
      </c>
      <c r="Q221" t="str">
        <f>IF(Table134569[[#This Row],[Pascua]]="","",""",""")</f>
        <v>","</v>
      </c>
      <c r="R221" t="s">
        <v>320</v>
      </c>
      <c r="S221" t="str">
        <f>IF(Table134569[[#This Row],[Pentecostés]]="","",""",""")</f>
        <v>","</v>
      </c>
      <c r="T221" t="s">
        <v>292</v>
      </c>
      <c r="U221" t="str">
        <f>IF(Table134569[[#This Row],[Virgen]]="","",""",""")</f>
        <v>","</v>
      </c>
      <c r="V221" t="s">
        <v>321</v>
      </c>
      <c r="W221" t="str">
        <f>IF(Table134569[[#This Row],[Niños]]="","",""",""")</f>
        <v/>
      </c>
      <c r="Y221" t="str">
        <f>IF(Table134569[[#This Row],[Laudes/Vispera]]="","",""",""")</f>
        <v/>
      </c>
      <c r="AA221" t="str">
        <f>IF(Table134569[[#This Row],[Entrada]]="","",""",""")</f>
        <v/>
      </c>
      <c r="AC221" t="s">
        <v>1842</v>
      </c>
      <c r="AD221" s="22"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22"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311</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x14ac:dyDescent="0.25">
      <c r="A222">
        <v>166</v>
      </c>
      <c r="B222" t="s">
        <v>297</v>
      </c>
      <c r="C222">
        <v>221</v>
      </c>
      <c r="D222" t="s">
        <v>298</v>
      </c>
      <c r="E222" t="s">
        <v>299</v>
      </c>
      <c r="F222" t="s">
        <v>300</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709</v>
      </c>
      <c r="I222" t="s">
        <v>302</v>
      </c>
      <c r="J222" t="s">
        <v>303</v>
      </c>
      <c r="K222" t="s">
        <v>300</v>
      </c>
      <c r="L222" t="s">
        <v>710</v>
      </c>
      <c r="M222" t="s">
        <v>305</v>
      </c>
      <c r="N222" t="s">
        <v>306</v>
      </c>
      <c r="O222" t="s">
        <v>1841</v>
      </c>
      <c r="P222" t="s">
        <v>1840</v>
      </c>
      <c r="Q222" t="str">
        <f>IF(Table134569[[#This Row],[Pascua]]="","",""",""")</f>
        <v>","</v>
      </c>
      <c r="R222" t="s">
        <v>342</v>
      </c>
      <c r="S222" t="str">
        <f>IF(Table134569[[#This Row],[Pentecostés]]="","",""",""")</f>
        <v>","</v>
      </c>
      <c r="T222" t="s">
        <v>284</v>
      </c>
      <c r="U222" t="str">
        <f>IF(Table134569[[#This Row],[Virgen]]="","",""",""")</f>
        <v>","</v>
      </c>
      <c r="V222" t="s">
        <v>313</v>
      </c>
      <c r="W222" t="str">
        <f>IF(Table134569[[#This Row],[Niños]]="","",""",""")</f>
        <v>","</v>
      </c>
      <c r="X222" t="s">
        <v>321</v>
      </c>
      <c r="Y222" t="str">
        <f>IF(Table134569[[#This Row],[Laudes/Vispera]]="","",""",""")</f>
        <v/>
      </c>
      <c r="AA222" t="str">
        <f>IF(Table134569[[#This Row],[Entrada]]="","",""",""")</f>
        <v/>
      </c>
      <c r="AC222" t="s">
        <v>1842</v>
      </c>
      <c r="AD222" s="22"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22"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311</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x14ac:dyDescent="0.25">
      <c r="A223">
        <v>167</v>
      </c>
      <c r="B223" t="s">
        <v>297</v>
      </c>
      <c r="C223">
        <v>222</v>
      </c>
      <c r="D223" t="s">
        <v>298</v>
      </c>
      <c r="E223" t="s">
        <v>299</v>
      </c>
      <c r="F223" t="s">
        <v>300</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711</v>
      </c>
      <c r="I223" t="s">
        <v>302</v>
      </c>
      <c r="J223" t="s">
        <v>303</v>
      </c>
      <c r="K223" t="s">
        <v>300</v>
      </c>
      <c r="L223" t="s">
        <v>712</v>
      </c>
      <c r="M223" t="s">
        <v>305</v>
      </c>
      <c r="N223" t="s">
        <v>306</v>
      </c>
      <c r="O223" t="s">
        <v>1841</v>
      </c>
      <c r="P223" t="s">
        <v>1840</v>
      </c>
      <c r="Q223" t="str">
        <f>IF(Table134569[[#This Row],[Pascua]]="","",""",""")</f>
        <v>","</v>
      </c>
      <c r="R223" t="s">
        <v>344</v>
      </c>
      <c r="S223" t="str">
        <f>IF(Table134569[[#This Row],[Pentecostés]]="","",""",""")</f>
        <v>","</v>
      </c>
      <c r="T223" t="s">
        <v>284</v>
      </c>
      <c r="U223" t="str">
        <f>IF(Table134569[[#This Row],[Virgen]]="","",""",""")</f>
        <v>","</v>
      </c>
      <c r="V223" t="s">
        <v>286</v>
      </c>
      <c r="W223" t="str">
        <f>IF(Table134569[[#This Row],[Niños]]="","",""",""")</f>
        <v>","</v>
      </c>
      <c r="X223" t="s">
        <v>315</v>
      </c>
      <c r="Y223" t="str">
        <f>IF(Table134569[[#This Row],[Laudes/Vispera]]="","",""",""")</f>
        <v/>
      </c>
      <c r="AA223" t="str">
        <f>IF(Table134569[[#This Row],[Entrada]]="","",""",""")</f>
        <v/>
      </c>
      <c r="AC223" t="s">
        <v>1842</v>
      </c>
      <c r="AD223" s="22"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22"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311</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x14ac:dyDescent="0.25">
      <c r="A224">
        <v>168</v>
      </c>
      <c r="B224" t="s">
        <v>297</v>
      </c>
      <c r="C224">
        <v>223</v>
      </c>
      <c r="D224" t="s">
        <v>298</v>
      </c>
      <c r="E224" t="s">
        <v>299</v>
      </c>
      <c r="F224" t="s">
        <v>300</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713</v>
      </c>
      <c r="I224" t="s">
        <v>302</v>
      </c>
      <c r="J224" t="s">
        <v>303</v>
      </c>
      <c r="K224" t="s">
        <v>300</v>
      </c>
      <c r="L224" t="s">
        <v>714</v>
      </c>
      <c r="M224" t="s">
        <v>305</v>
      </c>
      <c r="N224" t="s">
        <v>306</v>
      </c>
      <c r="O224" t="s">
        <v>1841</v>
      </c>
      <c r="P224" t="s">
        <v>1840</v>
      </c>
      <c r="Q224" t="str">
        <f>IF(Table134569[[#This Row],[Pascua]]="","",""",""")</f>
        <v>","</v>
      </c>
      <c r="R224" t="s">
        <v>342</v>
      </c>
      <c r="S224" t="str">
        <f>IF(Table134569[[#This Row],[Pentecostés]]="","",""",""")</f>
        <v>","</v>
      </c>
      <c r="T224" t="s">
        <v>288</v>
      </c>
      <c r="U224" t="str">
        <f>IF(Table134569[[#This Row],[Virgen]]="","",""",""")</f>
        <v/>
      </c>
      <c r="W224" t="str">
        <f>IF(Table134569[[#This Row],[Niños]]="","",""",""")</f>
        <v/>
      </c>
      <c r="Y224" t="str">
        <f>IF(Table134569[[#This Row],[Laudes/Vispera]]="","",""",""")</f>
        <v/>
      </c>
      <c r="AA224" t="str">
        <f>IF(Table134569[[#This Row],[Entrada]]="","",""",""")</f>
        <v/>
      </c>
      <c r="AC224" t="s">
        <v>1842</v>
      </c>
      <c r="AD224" s="22"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22"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311</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x14ac:dyDescent="0.25">
      <c r="A225">
        <v>169</v>
      </c>
      <c r="B225" t="s">
        <v>297</v>
      </c>
      <c r="C225">
        <v>224</v>
      </c>
      <c r="D225" t="s">
        <v>298</v>
      </c>
      <c r="E225" t="s">
        <v>299</v>
      </c>
      <c r="F225" t="s">
        <v>300</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715</v>
      </c>
      <c r="I225" t="s">
        <v>302</v>
      </c>
      <c r="J225" t="s">
        <v>303</v>
      </c>
      <c r="K225" t="s">
        <v>300</v>
      </c>
      <c r="L225" t="s">
        <v>686</v>
      </c>
      <c r="M225" t="s">
        <v>305</v>
      </c>
      <c r="N225" t="s">
        <v>306</v>
      </c>
      <c r="O225" t="s">
        <v>1841</v>
      </c>
      <c r="P225" t="s">
        <v>1840</v>
      </c>
      <c r="Q225" t="str">
        <f>IF(Table134569[[#This Row],[Pascua]]="","",""",""")</f>
        <v>","</v>
      </c>
      <c r="R225" t="s">
        <v>342</v>
      </c>
      <c r="S225" t="str">
        <f>IF(Table134569[[#This Row],[Pentecostés]]="","",""",""")</f>
        <v>","</v>
      </c>
      <c r="T225" t="s">
        <v>288</v>
      </c>
      <c r="U225" t="str">
        <f>IF(Table134569[[#This Row],[Virgen]]="","",""",""")</f>
        <v/>
      </c>
      <c r="W225" t="str">
        <f>IF(Table134569[[#This Row],[Niños]]="","",""",""")</f>
        <v/>
      </c>
      <c r="Y225" t="str">
        <f>IF(Table134569[[#This Row],[Laudes/Vispera]]="","",""",""")</f>
        <v/>
      </c>
      <c r="AA225" t="str">
        <f>IF(Table134569[[#This Row],[Entrada]]="","",""",""")</f>
        <v/>
      </c>
      <c r="AC225" t="s">
        <v>1842</v>
      </c>
      <c r="AD225" s="22"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22"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311</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x14ac:dyDescent="0.25">
      <c r="A226">
        <v>170</v>
      </c>
      <c r="B226" t="s">
        <v>297</v>
      </c>
      <c r="C226">
        <v>225</v>
      </c>
      <c r="D226" t="s">
        <v>298</v>
      </c>
      <c r="E226" t="s">
        <v>299</v>
      </c>
      <c r="F226" t="s">
        <v>300</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716</v>
      </c>
      <c r="I226" t="s">
        <v>302</v>
      </c>
      <c r="J226" t="s">
        <v>303</v>
      </c>
      <c r="K226" t="s">
        <v>300</v>
      </c>
      <c r="L226" t="s">
        <v>717</v>
      </c>
      <c r="M226" t="s">
        <v>305</v>
      </c>
      <c r="N226" t="s">
        <v>306</v>
      </c>
      <c r="O226" t="s">
        <v>1841</v>
      </c>
      <c r="P226" t="s">
        <v>1840</v>
      </c>
      <c r="Q226" t="str">
        <f>IF(Table134569[[#This Row],[Pascua]]="","",""",""")</f>
        <v>","</v>
      </c>
      <c r="R226" t="s">
        <v>292</v>
      </c>
      <c r="S226" t="str">
        <f>IF(Table134569[[#This Row],[Pentecostés]]="","",""",""")</f>
        <v>","</v>
      </c>
      <c r="T226" t="s">
        <v>321</v>
      </c>
      <c r="U226" t="str">
        <f>IF(Table134569[[#This Row],[Virgen]]="","",""",""")</f>
        <v/>
      </c>
      <c r="W226" t="str">
        <f>IF(Table134569[[#This Row],[Niños]]="","",""",""")</f>
        <v/>
      </c>
      <c r="Y226" t="str">
        <f>IF(Table134569[[#This Row],[Laudes/Vispera]]="","",""",""")</f>
        <v/>
      </c>
      <c r="AA226" t="str">
        <f>IF(Table134569[[#This Row],[Entrada]]="","",""",""")</f>
        <v/>
      </c>
      <c r="AC226" t="s">
        <v>1842</v>
      </c>
      <c r="AD226" s="22"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22"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311</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x14ac:dyDescent="0.25">
      <c r="A227">
        <v>171</v>
      </c>
      <c r="B227" t="s">
        <v>297</v>
      </c>
      <c r="C227">
        <v>226</v>
      </c>
      <c r="D227" t="s">
        <v>298</v>
      </c>
      <c r="E227" t="s">
        <v>299</v>
      </c>
      <c r="F227" t="s">
        <v>300</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718</v>
      </c>
      <c r="I227" t="s">
        <v>302</v>
      </c>
      <c r="J227" t="s">
        <v>303</v>
      </c>
      <c r="K227" t="s">
        <v>300</v>
      </c>
      <c r="L227" t="s">
        <v>719</v>
      </c>
      <c r="M227" t="s">
        <v>305</v>
      </c>
      <c r="N227" t="s">
        <v>306</v>
      </c>
      <c r="O227" t="s">
        <v>1841</v>
      </c>
      <c r="P227" t="s">
        <v>1840</v>
      </c>
      <c r="Q227" t="str">
        <f>IF(Table134569[[#This Row],[Pascua]]="","",""",""")</f>
        <v>","</v>
      </c>
      <c r="R227" t="s">
        <v>284</v>
      </c>
      <c r="S227" t="str">
        <f>IF(Table134569[[#This Row],[Pentecostés]]="","",""",""")</f>
        <v/>
      </c>
      <c r="U227" t="str">
        <f>IF(Table134569[[#This Row],[Virgen]]="","",""",""")</f>
        <v/>
      </c>
      <c r="W227" t="str">
        <f>IF(Table134569[[#This Row],[Niños]]="","",""",""")</f>
        <v/>
      </c>
      <c r="Y227" t="str">
        <f>IF(Table134569[[#This Row],[Laudes/Vispera]]="","",""",""")</f>
        <v/>
      </c>
      <c r="AA227" t="str">
        <f>IF(Table134569[[#This Row],[Entrada]]="","",""",""")</f>
        <v/>
      </c>
      <c r="AC227" t="s">
        <v>1842</v>
      </c>
      <c r="AD227" s="22"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22"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311</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x14ac:dyDescent="0.25">
      <c r="A228">
        <v>172</v>
      </c>
      <c r="B228" t="s">
        <v>297</v>
      </c>
      <c r="C228">
        <v>227</v>
      </c>
      <c r="D228" t="s">
        <v>298</v>
      </c>
      <c r="E228" t="s">
        <v>299</v>
      </c>
      <c r="F228" t="s">
        <v>300</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720</v>
      </c>
      <c r="I228" t="s">
        <v>302</v>
      </c>
      <c r="J228" t="s">
        <v>303</v>
      </c>
      <c r="K228" t="s">
        <v>300</v>
      </c>
      <c r="L228" t="s">
        <v>721</v>
      </c>
      <c r="M228" t="s">
        <v>305</v>
      </c>
      <c r="N228" t="s">
        <v>306</v>
      </c>
      <c r="O228" t="s">
        <v>1841</v>
      </c>
      <c r="P228" t="s">
        <v>1840</v>
      </c>
      <c r="Q228" t="str">
        <f>IF(Table134569[[#This Row],[Pascua]]="","",""",""")</f>
        <v>","</v>
      </c>
      <c r="R228" t="s">
        <v>344</v>
      </c>
      <c r="S228" t="str">
        <f>IF(Table134569[[#This Row],[Pentecostés]]="","",""",""")</f>
        <v>","</v>
      </c>
      <c r="T228" t="s">
        <v>314</v>
      </c>
      <c r="U228" t="str">
        <f>IF(Table134569[[#This Row],[Virgen]]="","",""",""")</f>
        <v>","</v>
      </c>
      <c r="V228" t="s">
        <v>315</v>
      </c>
      <c r="W228" t="str">
        <f>IF(Table134569[[#This Row],[Niños]]="","",""",""")</f>
        <v/>
      </c>
      <c r="Y228" t="str">
        <f>IF(Table134569[[#This Row],[Laudes/Vispera]]="","",""",""")</f>
        <v/>
      </c>
      <c r="AA228" t="str">
        <f>IF(Table134569[[#This Row],[Entrada]]="","",""",""")</f>
        <v/>
      </c>
      <c r="AC228" t="s">
        <v>1842</v>
      </c>
      <c r="AD228" s="22"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22"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311</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x14ac:dyDescent="0.25">
      <c r="A229">
        <v>173</v>
      </c>
      <c r="B229" t="s">
        <v>297</v>
      </c>
      <c r="C229">
        <v>228</v>
      </c>
      <c r="D229" t="s">
        <v>298</v>
      </c>
      <c r="E229" t="s">
        <v>299</v>
      </c>
      <c r="F229" t="s">
        <v>300</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722</v>
      </c>
      <c r="I229" t="s">
        <v>302</v>
      </c>
      <c r="J229" t="s">
        <v>303</v>
      </c>
      <c r="K229" t="s">
        <v>300</v>
      </c>
      <c r="L229" t="s">
        <v>723</v>
      </c>
      <c r="M229" t="s">
        <v>305</v>
      </c>
      <c r="N229" t="s">
        <v>306</v>
      </c>
      <c r="O229" t="s">
        <v>1841</v>
      </c>
      <c r="P229" t="s">
        <v>1840</v>
      </c>
      <c r="Q229" t="str">
        <f>IF(Table134569[[#This Row],[Pascua]]="","",""",""")</f>
        <v>","</v>
      </c>
      <c r="R229" t="s">
        <v>284</v>
      </c>
      <c r="S229" t="str">
        <f>IF(Table134569[[#This Row],[Pentecostés]]="","",""",""")</f>
        <v/>
      </c>
      <c r="U229" t="str">
        <f>IF(Table134569[[#This Row],[Virgen]]="","",""",""")</f>
        <v/>
      </c>
      <c r="W229" t="str">
        <f>IF(Table134569[[#This Row],[Niños]]="","",""",""")</f>
        <v/>
      </c>
      <c r="Y229" t="str">
        <f>IF(Table134569[[#This Row],[Laudes/Vispera]]="","",""",""")</f>
        <v/>
      </c>
      <c r="AA229" t="str">
        <f>IF(Table134569[[#This Row],[Entrada]]="","",""",""")</f>
        <v/>
      </c>
      <c r="AC229" t="s">
        <v>1842</v>
      </c>
      <c r="AD229" s="22"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22"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311</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x14ac:dyDescent="0.25">
      <c r="A230">
        <v>174</v>
      </c>
      <c r="B230" t="s">
        <v>297</v>
      </c>
      <c r="C230">
        <v>229</v>
      </c>
      <c r="D230" t="s">
        <v>298</v>
      </c>
      <c r="E230" t="s">
        <v>299</v>
      </c>
      <c r="F230" t="s">
        <v>300</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724</v>
      </c>
      <c r="I230" t="s">
        <v>302</v>
      </c>
      <c r="J230" t="s">
        <v>303</v>
      </c>
      <c r="K230" t="s">
        <v>300</v>
      </c>
      <c r="L230" t="s">
        <v>124</v>
      </c>
      <c r="M230" t="s">
        <v>305</v>
      </c>
      <c r="N230" t="s">
        <v>306</v>
      </c>
      <c r="O230" t="s">
        <v>1841</v>
      </c>
      <c r="P230" t="s">
        <v>1840</v>
      </c>
      <c r="Q230" t="str">
        <f>IF(Table134569[[#This Row],[Pascua]]="","",""",""")</f>
        <v>","</v>
      </c>
      <c r="R230" t="s">
        <v>344</v>
      </c>
      <c r="S230" t="str">
        <f>IF(Table134569[[#This Row],[Pentecostés]]="","",""",""")</f>
        <v>","</v>
      </c>
      <c r="T230" t="s">
        <v>284</v>
      </c>
      <c r="U230" t="str">
        <f>IF(Table134569[[#This Row],[Virgen]]="","",""",""")</f>
        <v>","</v>
      </c>
      <c r="V230" t="s">
        <v>321</v>
      </c>
      <c r="W230" t="str">
        <f>IF(Table134569[[#This Row],[Niños]]="","",""",""")</f>
        <v>","</v>
      </c>
      <c r="X230" t="s">
        <v>315</v>
      </c>
      <c r="Y230" t="str">
        <f>IF(Table134569[[#This Row],[Laudes/Vispera]]="","",""",""")</f>
        <v/>
      </c>
      <c r="AA230" t="str">
        <f>IF(Table134569[[#This Row],[Entrada]]="","",""",""")</f>
        <v/>
      </c>
      <c r="AC230" t="s">
        <v>1842</v>
      </c>
      <c r="AD230" s="22"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22"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311</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x14ac:dyDescent="0.25">
      <c r="A231">
        <v>175</v>
      </c>
      <c r="B231" t="s">
        <v>297</v>
      </c>
      <c r="C231">
        <v>230</v>
      </c>
      <c r="D231" t="s">
        <v>298</v>
      </c>
      <c r="E231" t="s">
        <v>299</v>
      </c>
      <c r="F231" t="s">
        <v>300</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725</v>
      </c>
      <c r="I231" t="s">
        <v>302</v>
      </c>
      <c r="J231" t="s">
        <v>303</v>
      </c>
      <c r="K231" t="s">
        <v>300</v>
      </c>
      <c r="L231" t="s">
        <v>726</v>
      </c>
      <c r="M231" t="s">
        <v>305</v>
      </c>
      <c r="N231" t="s">
        <v>306</v>
      </c>
      <c r="O231" t="s">
        <v>1841</v>
      </c>
      <c r="P231" t="s">
        <v>1840</v>
      </c>
      <c r="Q231" t="str">
        <f>IF(Table134569[[#This Row],[Pascua]]="","",""",""")</f>
        <v>","</v>
      </c>
      <c r="R231" t="s">
        <v>286</v>
      </c>
      <c r="S231" t="str">
        <f>IF(Table134569[[#This Row],[Pentecostés]]="","",""",""")</f>
        <v/>
      </c>
      <c r="U231" t="str">
        <f>IF(Table134569[[#This Row],[Virgen]]="","",""",""")</f>
        <v/>
      </c>
      <c r="W231" t="str">
        <f>IF(Table134569[[#This Row],[Niños]]="","",""",""")</f>
        <v/>
      </c>
      <c r="Y231" t="str">
        <f>IF(Table134569[[#This Row],[Laudes/Vispera]]="","",""",""")</f>
        <v/>
      </c>
      <c r="AA231" t="str">
        <f>IF(Table134569[[#This Row],[Entrada]]="","",""",""")</f>
        <v/>
      </c>
      <c r="AC231" t="s">
        <v>1842</v>
      </c>
      <c r="AD231" s="22"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22"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311</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x14ac:dyDescent="0.25">
      <c r="A232">
        <v>176</v>
      </c>
      <c r="B232" t="s">
        <v>297</v>
      </c>
      <c r="C232">
        <v>231</v>
      </c>
      <c r="D232" t="s">
        <v>298</v>
      </c>
      <c r="E232" t="s">
        <v>299</v>
      </c>
      <c r="F232" t="s">
        <v>300</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727</v>
      </c>
      <c r="I232" t="s">
        <v>302</v>
      </c>
      <c r="J232" t="s">
        <v>303</v>
      </c>
      <c r="K232" t="s">
        <v>300</v>
      </c>
      <c r="L232" t="s">
        <v>728</v>
      </c>
      <c r="M232" t="s">
        <v>305</v>
      </c>
      <c r="N232" t="s">
        <v>306</v>
      </c>
      <c r="O232" t="s">
        <v>1841</v>
      </c>
      <c r="P232" t="s">
        <v>1840</v>
      </c>
      <c r="Q232" t="str">
        <f>IF(Table134569[[#This Row],[Pascua]]="","",""",""")</f>
        <v>","</v>
      </c>
      <c r="R232" t="s">
        <v>344</v>
      </c>
      <c r="S232" t="str">
        <f>IF(Table134569[[#This Row],[Pentecostés]]="","",""",""")</f>
        <v>","</v>
      </c>
      <c r="T232" t="s">
        <v>288</v>
      </c>
      <c r="U232" t="str">
        <f>IF(Table134569[[#This Row],[Virgen]]="","",""",""")</f>
        <v>","</v>
      </c>
      <c r="V232" t="s">
        <v>315</v>
      </c>
      <c r="W232" t="str">
        <f>IF(Table134569[[#This Row],[Niños]]="","",""",""")</f>
        <v/>
      </c>
      <c r="Y232" t="str">
        <f>IF(Table134569[[#This Row],[Laudes/Vispera]]="","",""",""")</f>
        <v/>
      </c>
      <c r="AA232" t="str">
        <f>IF(Table134569[[#This Row],[Entrada]]="","",""",""")</f>
        <v/>
      </c>
      <c r="AC232" t="s">
        <v>1842</v>
      </c>
      <c r="AD232" s="22"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22"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311</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x14ac:dyDescent="0.25">
      <c r="A233">
        <v>177</v>
      </c>
      <c r="B233" t="s">
        <v>297</v>
      </c>
      <c r="C233">
        <v>232</v>
      </c>
      <c r="D233" t="s">
        <v>298</v>
      </c>
      <c r="E233" t="s">
        <v>299</v>
      </c>
      <c r="F233" t="s">
        <v>300</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729</v>
      </c>
      <c r="I233" t="s">
        <v>302</v>
      </c>
      <c r="J233" t="s">
        <v>303</v>
      </c>
      <c r="K233" t="s">
        <v>300</v>
      </c>
      <c r="L233" t="s">
        <v>730</v>
      </c>
      <c r="M233" t="s">
        <v>305</v>
      </c>
      <c r="N233" t="s">
        <v>306</v>
      </c>
      <c r="O233" t="s">
        <v>1841</v>
      </c>
      <c r="P233" t="s">
        <v>1840</v>
      </c>
      <c r="Q233" t="str">
        <f>IF(Table134569[[#This Row],[Pascua]]="","",""",""")</f>
        <v>","</v>
      </c>
      <c r="R233" t="s">
        <v>315</v>
      </c>
      <c r="S233" t="str">
        <f>IF(Table134569[[#This Row],[Pentecostés]]="","",""",""")</f>
        <v/>
      </c>
      <c r="U233" t="str">
        <f>IF(Table134569[[#This Row],[Virgen]]="","",""",""")</f>
        <v/>
      </c>
      <c r="W233" t="str">
        <f>IF(Table134569[[#This Row],[Niños]]="","",""",""")</f>
        <v/>
      </c>
      <c r="Y233" t="str">
        <f>IF(Table134569[[#This Row],[Laudes/Vispera]]="","",""",""")</f>
        <v/>
      </c>
      <c r="AA233" t="str">
        <f>IF(Table134569[[#This Row],[Entrada]]="","",""",""")</f>
        <v/>
      </c>
      <c r="AC233" t="s">
        <v>1842</v>
      </c>
      <c r="AD233" s="22"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22"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311</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x14ac:dyDescent="0.25">
      <c r="A234">
        <v>178</v>
      </c>
      <c r="B234" t="s">
        <v>297</v>
      </c>
      <c r="C234">
        <v>233</v>
      </c>
      <c r="D234" t="s">
        <v>298</v>
      </c>
      <c r="E234" t="s">
        <v>299</v>
      </c>
      <c r="F234" t="s">
        <v>300</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731</v>
      </c>
      <c r="I234" t="s">
        <v>302</v>
      </c>
      <c r="J234" t="s">
        <v>303</v>
      </c>
      <c r="K234" t="s">
        <v>300</v>
      </c>
      <c r="L234" t="s">
        <v>732</v>
      </c>
      <c r="M234" t="s">
        <v>305</v>
      </c>
      <c r="N234" t="s">
        <v>306</v>
      </c>
      <c r="O234" t="s">
        <v>1841</v>
      </c>
      <c r="P234" t="s">
        <v>1840</v>
      </c>
      <c r="Q234" t="str">
        <f>IF(Table134569[[#This Row],[Pascua]]="","",""",""")</f>
        <v>","</v>
      </c>
      <c r="R234" t="s">
        <v>342</v>
      </c>
      <c r="S234" t="str">
        <f>IF(Table134569[[#This Row],[Pentecostés]]="","",""",""")</f>
        <v>","</v>
      </c>
      <c r="T234" t="s">
        <v>288</v>
      </c>
      <c r="U234" t="str">
        <f>IF(Table134569[[#This Row],[Virgen]]="","",""",""")</f>
        <v/>
      </c>
      <c r="W234" t="str">
        <f>IF(Table134569[[#This Row],[Niños]]="","",""",""")</f>
        <v/>
      </c>
      <c r="Y234" t="str">
        <f>IF(Table134569[[#This Row],[Laudes/Vispera]]="","",""",""")</f>
        <v/>
      </c>
      <c r="AA234" t="str">
        <f>IF(Table134569[[#This Row],[Entrada]]="","",""",""")</f>
        <v/>
      </c>
      <c r="AC234" t="s">
        <v>1842</v>
      </c>
      <c r="AD234" s="22"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22"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311</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x14ac:dyDescent="0.25">
      <c r="A235">
        <v>245</v>
      </c>
      <c r="B235" t="s">
        <v>297</v>
      </c>
      <c r="C235">
        <v>234</v>
      </c>
      <c r="D235" t="s">
        <v>298</v>
      </c>
      <c r="E235" t="s">
        <v>299</v>
      </c>
      <c r="F235" t="s">
        <v>300</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733</v>
      </c>
      <c r="I235" t="s">
        <v>302</v>
      </c>
      <c r="J235" t="s">
        <v>303</v>
      </c>
      <c r="K235" t="s">
        <v>300</v>
      </c>
      <c r="L235" t="s">
        <v>734</v>
      </c>
      <c r="M235" t="s">
        <v>305</v>
      </c>
      <c r="N235" t="s">
        <v>306</v>
      </c>
      <c r="O235" t="s">
        <v>1841</v>
      </c>
      <c r="P235" t="s">
        <v>1840</v>
      </c>
      <c r="Q235" t="str">
        <f>IF(Table134569[[#This Row],[Pascua]]="","",""",""")</f>
        <v>","</v>
      </c>
      <c r="R235" t="s">
        <v>320</v>
      </c>
      <c r="S235" t="str">
        <f>IF(Table134569[[#This Row],[Pentecostés]]="","",""",""")</f>
        <v>","</v>
      </c>
      <c r="T235" t="s">
        <v>309</v>
      </c>
      <c r="U235" t="str">
        <f>IF(Table134569[[#This Row],[Virgen]]="","",""",""")</f>
        <v>","</v>
      </c>
      <c r="V235" t="s">
        <v>321</v>
      </c>
      <c r="W235" t="str">
        <f>IF(Table134569[[#This Row],[Niños]]="","",""",""")</f>
        <v/>
      </c>
      <c r="Y235" t="str">
        <f>IF(Table134569[[#This Row],[Laudes/Vispera]]="","",""",""")</f>
        <v/>
      </c>
      <c r="AA235" t="str">
        <f>IF(Table134569[[#This Row],[Entrada]]="","",""",""")</f>
        <v/>
      </c>
      <c r="AC235" t="s">
        <v>1842</v>
      </c>
      <c r="AD235" s="22"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22"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311</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x14ac:dyDescent="0.25">
      <c r="A236">
        <v>246</v>
      </c>
      <c r="B236" t="s">
        <v>297</v>
      </c>
      <c r="C236">
        <v>235</v>
      </c>
      <c r="D236" t="s">
        <v>298</v>
      </c>
      <c r="E236" t="s">
        <v>299</v>
      </c>
      <c r="F236" t="s">
        <v>300</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735</v>
      </c>
      <c r="I236" t="s">
        <v>302</v>
      </c>
      <c r="J236" t="s">
        <v>303</v>
      </c>
      <c r="K236" t="s">
        <v>300</v>
      </c>
      <c r="L236" t="s">
        <v>736</v>
      </c>
      <c r="M236" t="s">
        <v>305</v>
      </c>
      <c r="N236" t="s">
        <v>306</v>
      </c>
      <c r="O236" t="s">
        <v>1841</v>
      </c>
      <c r="P236" s="8" t="s">
        <v>1099</v>
      </c>
      <c r="Q236" t="str">
        <f>IF(Table134569[[#This Row],[Pascua]]="","",""",""")</f>
        <v>","</v>
      </c>
      <c r="R236" t="s">
        <v>321</v>
      </c>
      <c r="S236" t="str">
        <f>IF(Table134569[[#This Row],[Pentecostés]]="","",""",""")</f>
        <v/>
      </c>
      <c r="U236" t="str">
        <f>IF(Table134569[[#This Row],[Virgen]]="","",""",""")</f>
        <v/>
      </c>
      <c r="W236" t="str">
        <f>IF(Table134569[[#This Row],[Niños]]="","",""",""")</f>
        <v/>
      </c>
      <c r="Y236" t="str">
        <f>IF(Table134569[[#This Row],[Laudes/Vispera]]="","",""",""")</f>
        <v/>
      </c>
      <c r="AA236" t="str">
        <f>IF(Table134569[[#This Row],[Entrada]]="","",""",""")</f>
        <v/>
      </c>
      <c r="AC236" t="s">
        <v>1842</v>
      </c>
      <c r="AD236" s="22"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22"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311</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x14ac:dyDescent="0.25">
      <c r="B237" t="s">
        <v>297</v>
      </c>
      <c r="D237" t="s">
        <v>298</v>
      </c>
      <c r="E237" t="s">
        <v>299</v>
      </c>
      <c r="F237" t="s">
        <v>300</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302</v>
      </c>
      <c r="J237" t="s">
        <v>303</v>
      </c>
      <c r="K237" t="s">
        <v>300</v>
      </c>
      <c r="M237" t="s">
        <v>305</v>
      </c>
      <c r="N237" t="s">
        <v>306</v>
      </c>
      <c r="O237" t="s">
        <v>1841</v>
      </c>
      <c r="Q237" t="str">
        <f>IF(Table134569[[#This Row],[Pascua]]="","",""",""")</f>
        <v>","</v>
      </c>
      <c r="R237" t="s">
        <v>292</v>
      </c>
      <c r="S237" t="str">
        <f>IF(Table134569[[#This Row],[Pentecostés]]="","",""",""")</f>
        <v>","</v>
      </c>
      <c r="T237" t="s">
        <v>314</v>
      </c>
      <c r="U237" t="str">
        <f>IF(Table134569[[#This Row],[Virgen]]="","",""",""")</f>
        <v>","</v>
      </c>
      <c r="V237" t="s">
        <v>321</v>
      </c>
      <c r="W237" t="str">
        <f>IF(Table134569[[#This Row],[Niños]]="","",""",""")</f>
        <v/>
      </c>
      <c r="Y237" t="str">
        <f>IF(Table134569[[#This Row],[Laudes/Vispera]]="","",""",""")</f>
        <v/>
      </c>
      <c r="AA237" t="str">
        <f>IF(Table134569[[#This Row],[Entrada]]="","",""",""")</f>
        <v/>
      </c>
      <c r="AC237" t="s">
        <v>1842</v>
      </c>
      <c r="AD237" s="22"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22"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311</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x14ac:dyDescent="0.25">
      <c r="B238" t="s">
        <v>297</v>
      </c>
      <c r="D238" t="s">
        <v>298</v>
      </c>
      <c r="E238" t="s">
        <v>299</v>
      </c>
      <c r="F238" t="s">
        <v>300</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302</v>
      </c>
      <c r="J238" t="s">
        <v>303</v>
      </c>
      <c r="K238" t="s">
        <v>300</v>
      </c>
      <c r="M238" t="s">
        <v>305</v>
      </c>
      <c r="N238" t="s">
        <v>306</v>
      </c>
      <c r="O238" t="s">
        <v>1841</v>
      </c>
      <c r="Q238" t="str">
        <f>IF(Table134569[[#This Row],[Pascua]]="","",""",""")</f>
        <v>","</v>
      </c>
      <c r="R238" t="s">
        <v>320</v>
      </c>
      <c r="S238" t="str">
        <f>IF(Table134569[[#This Row],[Pentecostés]]="","",""",""")</f>
        <v>","</v>
      </c>
      <c r="T238" t="s">
        <v>309</v>
      </c>
      <c r="U238" t="str">
        <f>IF(Table134569[[#This Row],[Virgen]]="","",""",""")</f>
        <v>","</v>
      </c>
      <c r="V238" t="s">
        <v>292</v>
      </c>
      <c r="W238" t="str">
        <f>IF(Table134569[[#This Row],[Niños]]="","",""",""")</f>
        <v>","</v>
      </c>
      <c r="X238" t="s">
        <v>313</v>
      </c>
      <c r="Y238" t="str">
        <f>IF(Table134569[[#This Row],[Laudes/Vispera]]="","",""",""")</f>
        <v>","</v>
      </c>
      <c r="Z238" t="s">
        <v>315</v>
      </c>
      <c r="AA238" t="str">
        <f>IF(Table134569[[#This Row],[Entrada]]="","",""",""")</f>
        <v/>
      </c>
      <c r="AC238" t="s">
        <v>1842</v>
      </c>
      <c r="AD238" s="22"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22"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311</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x14ac:dyDescent="0.25">
      <c r="B239" t="s">
        <v>297</v>
      </c>
      <c r="D239" t="s">
        <v>298</v>
      </c>
      <c r="E239" t="s">
        <v>299</v>
      </c>
      <c r="F239" t="s">
        <v>300</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302</v>
      </c>
      <c r="J239" t="s">
        <v>303</v>
      </c>
      <c r="K239" t="s">
        <v>300</v>
      </c>
      <c r="M239" t="s">
        <v>305</v>
      </c>
      <c r="N239" t="s">
        <v>306</v>
      </c>
      <c r="O239" t="s">
        <v>1841</v>
      </c>
      <c r="P239" s="4"/>
      <c r="Q239" t="str">
        <f>IF(Table134569[[#This Row],[Pascua]]="","",""",""")</f>
        <v>","</v>
      </c>
      <c r="R239" t="s">
        <v>734</v>
      </c>
      <c r="S239" t="str">
        <f>IF(Table134569[[#This Row],[Pentecostés]]="","",""",""")</f>
        <v/>
      </c>
      <c r="U239" t="str">
        <f>IF(Table134569[[#This Row],[Virgen]]="","",""",""")</f>
        <v/>
      </c>
      <c r="W239" t="str">
        <f>IF(Table134569[[#This Row],[Niños]]="","",""",""")</f>
        <v/>
      </c>
      <c r="Y239" t="str">
        <f>IF(Table134569[[#This Row],[Laudes/Vispera]]="","",""",""")</f>
        <v/>
      </c>
      <c r="AA239" t="str">
        <f>IF(Table134569[[#This Row],[Entrada]]="","",""",""")</f>
        <v/>
      </c>
      <c r="AC239" t="s">
        <v>1842</v>
      </c>
      <c r="AD239" s="22"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22"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311</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x14ac:dyDescent="0.25">
      <c r="B240" t="s">
        <v>297</v>
      </c>
      <c r="D240" t="s">
        <v>298</v>
      </c>
      <c r="E240" t="s">
        <v>299</v>
      </c>
      <c r="F240" t="s">
        <v>300</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302</v>
      </c>
      <c r="J240" t="s">
        <v>303</v>
      </c>
      <c r="K240" t="s">
        <v>300</v>
      </c>
      <c r="M240" t="s">
        <v>305</v>
      </c>
      <c r="N240" t="s">
        <v>306</v>
      </c>
      <c r="O240" t="s">
        <v>1841</v>
      </c>
      <c r="P240" s="4"/>
      <c r="Q240" t="str">
        <f>IF(Table134569[[#This Row],[Pascua]]="","",""",""")</f>
        <v>","</v>
      </c>
      <c r="R240" t="s">
        <v>737</v>
      </c>
      <c r="S240" t="str">
        <f>IF(Table134569[[#This Row],[Pentecostés]]="","",""",""")</f>
        <v/>
      </c>
      <c r="U240" t="str">
        <f>IF(Table134569[[#This Row],[Virgen]]="","",""",""")</f>
        <v/>
      </c>
      <c r="W240" t="str">
        <f>IF(Table134569[[#This Row],[Niños]]="","",""",""")</f>
        <v/>
      </c>
      <c r="Y240" t="str">
        <f>IF(Table134569[[#This Row],[Laudes/Vispera]]="","",""",""")</f>
        <v/>
      </c>
      <c r="AA240" t="str">
        <f>IF(Table134569[[#This Row],[Entrada]]="","",""",""")</f>
        <v/>
      </c>
      <c r="AC240" t="s">
        <v>1842</v>
      </c>
      <c r="AD240" s="22"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22" t="s">
        <v>738</v>
      </c>
      <c r="AF240" t="s">
        <v>311</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47"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17"/>
      <c r="B1" s="17"/>
      <c r="C1" s="102" t="str" cm="1">
        <f t="array" aca="1" ref="C1" ca="1">MID(CELL("filename", B1), FIND("]", CELL("filename", B1)) + 1, 255)</f>
        <v>Buscador</v>
      </c>
      <c r="D1" s="102"/>
      <c r="E1" s="102"/>
      <c r="F1" s="102"/>
      <c r="G1" s="102"/>
      <c r="H1" s="102"/>
      <c r="I1" s="102"/>
    </row>
    <row r="2" spans="1:43" x14ac:dyDescent="0.25">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x14ac:dyDescent="0.25">
      <c r="A3" t="s">
        <v>264</v>
      </c>
      <c r="B3" t="s">
        <v>265</v>
      </c>
      <c r="C3" t="s">
        <v>266</v>
      </c>
      <c r="D3" t="s">
        <v>267</v>
      </c>
      <c r="E3" t="s">
        <v>268</v>
      </c>
      <c r="F3" t="s">
        <v>269</v>
      </c>
      <c r="G3" t="s">
        <v>270</v>
      </c>
      <c r="H3" t="s">
        <v>271</v>
      </c>
      <c r="I3" t="s">
        <v>272</v>
      </c>
      <c r="J3" t="s">
        <v>273</v>
      </c>
      <c r="K3" t="s">
        <v>274</v>
      </c>
      <c r="L3" t="s">
        <v>275</v>
      </c>
      <c r="M3" t="s">
        <v>276</v>
      </c>
      <c r="N3" t="s">
        <v>277</v>
      </c>
      <c r="O3" t="s">
        <v>278</v>
      </c>
      <c r="P3" t="s">
        <v>279</v>
      </c>
      <c r="Q3" t="s">
        <v>280</v>
      </c>
      <c r="R3" s="2" t="s">
        <v>281</v>
      </c>
      <c r="S3" t="s">
        <v>282</v>
      </c>
      <c r="T3" s="2" t="s">
        <v>283</v>
      </c>
      <c r="U3" t="s">
        <v>284</v>
      </c>
      <c r="V3" s="2" t="s">
        <v>285</v>
      </c>
      <c r="W3" t="s">
        <v>286</v>
      </c>
      <c r="X3" s="2" t="s">
        <v>287</v>
      </c>
      <c r="Y3" t="s">
        <v>288</v>
      </c>
      <c r="Z3" s="2" t="s">
        <v>289</v>
      </c>
      <c r="AA3" t="s">
        <v>290</v>
      </c>
      <c r="AB3" s="3" t="s">
        <v>291</v>
      </c>
      <c r="AC3" t="s">
        <v>292</v>
      </c>
      <c r="AD3" t="s">
        <v>293</v>
      </c>
      <c r="AE3" t="s">
        <v>1096</v>
      </c>
      <c r="AF3" t="s">
        <v>1832</v>
      </c>
      <c r="AG3" t="s">
        <v>1826</v>
      </c>
      <c r="AH3" t="s">
        <v>294</v>
      </c>
      <c r="AI3" t="s">
        <v>295</v>
      </c>
      <c r="AJ3" t="s">
        <v>1094</v>
      </c>
      <c r="AK3" t="s">
        <v>296</v>
      </c>
      <c r="AL3" t="s">
        <v>139</v>
      </c>
      <c r="AM3" t="s">
        <v>740</v>
      </c>
      <c r="AN3" t="s">
        <v>741</v>
      </c>
      <c r="AO3" t="s">
        <v>742</v>
      </c>
      <c r="AP3" t="s">
        <v>739</v>
      </c>
      <c r="AQ3" t="s">
        <v>743</v>
      </c>
    </row>
    <row r="4" spans="1:43" x14ac:dyDescent="0.25">
      <c r="A4">
        <v>237</v>
      </c>
      <c r="B4" t="s">
        <v>297</v>
      </c>
      <c r="C4">
        <v>1</v>
      </c>
      <c r="D4" t="s">
        <v>298</v>
      </c>
      <c r="E4" t="s">
        <v>299</v>
      </c>
      <c r="F4" t="s">
        <v>300</v>
      </c>
      <c r="G4" t="s">
        <v>301</v>
      </c>
      <c r="H4" t="s">
        <v>302</v>
      </c>
      <c r="I4" t="s">
        <v>303</v>
      </c>
      <c r="J4" t="s">
        <v>300</v>
      </c>
      <c r="K4" t="s">
        <v>304</v>
      </c>
      <c r="L4" t="s">
        <v>305</v>
      </c>
      <c r="M4" t="s">
        <v>306</v>
      </c>
      <c r="N4" t="s">
        <v>300</v>
      </c>
      <c r="O4" s="4" t="s">
        <v>1100</v>
      </c>
      <c r="P4" t="s">
        <v>300</v>
      </c>
      <c r="Q4" t="s">
        <v>307</v>
      </c>
      <c r="R4" t="s">
        <v>300</v>
      </c>
      <c r="S4" t="s">
        <v>282</v>
      </c>
      <c r="T4" t="s">
        <v>308</v>
      </c>
      <c r="U4" t="s">
        <v>309</v>
      </c>
      <c r="V4" t="s">
        <v>308</v>
      </c>
      <c r="W4" t="s">
        <v>292</v>
      </c>
      <c r="AD4" t="s">
        <v>310</v>
      </c>
      <c r="AE4" s="22"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22" t="s">
        <v>1833</v>
      </c>
      <c r="AG4" s="22"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311</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x14ac:dyDescent="0.25">
      <c r="A5">
        <v>1</v>
      </c>
      <c r="B5" t="s">
        <v>297</v>
      </c>
      <c r="C5">
        <v>2</v>
      </c>
      <c r="D5" t="s">
        <v>298</v>
      </c>
      <c r="E5" t="s">
        <v>299</v>
      </c>
      <c r="F5" t="s">
        <v>300</v>
      </c>
      <c r="G5" t="s">
        <v>2160</v>
      </c>
      <c r="H5" t="s">
        <v>302</v>
      </c>
      <c r="I5" t="s">
        <v>303</v>
      </c>
      <c r="J5" t="s">
        <v>300</v>
      </c>
      <c r="K5" t="s">
        <v>312</v>
      </c>
      <c r="L5" t="s">
        <v>305</v>
      </c>
      <c r="M5" t="s">
        <v>306</v>
      </c>
      <c r="N5" t="s">
        <v>300</v>
      </c>
      <c r="O5" t="s">
        <v>1102</v>
      </c>
      <c r="P5" t="s">
        <v>300</v>
      </c>
      <c r="Q5" t="s">
        <v>307</v>
      </c>
      <c r="R5" t="s">
        <v>300</v>
      </c>
      <c r="S5" s="5" t="s">
        <v>282</v>
      </c>
      <c r="T5" t="s">
        <v>308</v>
      </c>
      <c r="U5" s="5" t="s">
        <v>284</v>
      </c>
      <c r="V5" t="s">
        <v>308</v>
      </c>
      <c r="W5" s="5" t="s">
        <v>292</v>
      </c>
      <c r="X5" t="s">
        <v>308</v>
      </c>
      <c r="Y5" s="5" t="s">
        <v>313</v>
      </c>
      <c r="Z5" t="s">
        <v>308</v>
      </c>
      <c r="AA5" t="s">
        <v>314</v>
      </c>
      <c r="AB5" t="s">
        <v>308</v>
      </c>
      <c r="AC5" t="s">
        <v>315</v>
      </c>
      <c r="AD5" t="s">
        <v>310</v>
      </c>
      <c r="AE5" s="22"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22" t="s">
        <v>1833</v>
      </c>
      <c r="AG5" s="22"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311</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x14ac:dyDescent="0.25">
      <c r="A6">
        <v>2</v>
      </c>
      <c r="B6" t="s">
        <v>297</v>
      </c>
      <c r="C6">
        <v>3</v>
      </c>
      <c r="D6" t="s">
        <v>298</v>
      </c>
      <c r="E6" t="s">
        <v>299</v>
      </c>
      <c r="F6" t="s">
        <v>300</v>
      </c>
      <c r="G6" t="s">
        <v>316</v>
      </c>
      <c r="H6" t="s">
        <v>302</v>
      </c>
      <c r="I6" t="s">
        <v>303</v>
      </c>
      <c r="J6" t="s">
        <v>300</v>
      </c>
      <c r="K6" t="s">
        <v>317</v>
      </c>
      <c r="L6" t="s">
        <v>305</v>
      </c>
      <c r="M6" t="s">
        <v>306</v>
      </c>
      <c r="N6" t="s">
        <v>300</v>
      </c>
      <c r="O6" t="s">
        <v>1102</v>
      </c>
      <c r="P6" t="s">
        <v>300</v>
      </c>
      <c r="Q6" t="s">
        <v>307</v>
      </c>
      <c r="R6" t="s">
        <v>300</v>
      </c>
      <c r="S6" t="s">
        <v>315</v>
      </c>
      <c r="AD6" t="s">
        <v>310</v>
      </c>
      <c r="AE6" s="22"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22" t="s">
        <v>1833</v>
      </c>
      <c r="AG6" s="22"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311</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x14ac:dyDescent="0.25">
      <c r="A7">
        <v>3</v>
      </c>
      <c r="B7" t="s">
        <v>297</v>
      </c>
      <c r="C7">
        <v>4</v>
      </c>
      <c r="D7" t="s">
        <v>298</v>
      </c>
      <c r="E7" t="s">
        <v>299</v>
      </c>
      <c r="F7" t="s">
        <v>300</v>
      </c>
      <c r="G7" t="s">
        <v>318</v>
      </c>
      <c r="H7" t="s">
        <v>302</v>
      </c>
      <c r="I7" t="s">
        <v>303</v>
      </c>
      <c r="J7" t="s">
        <v>300</v>
      </c>
      <c r="K7" t="s">
        <v>319</v>
      </c>
      <c r="L7" t="s">
        <v>305</v>
      </c>
      <c r="M7" t="s">
        <v>306</v>
      </c>
      <c r="N7" t="s">
        <v>300</v>
      </c>
      <c r="O7" t="s">
        <v>1102</v>
      </c>
      <c r="P7" t="s">
        <v>300</v>
      </c>
      <c r="Q7" t="s">
        <v>307</v>
      </c>
      <c r="R7" t="s">
        <v>300</v>
      </c>
      <c r="S7" t="s">
        <v>320</v>
      </c>
      <c r="T7" t="s">
        <v>308</v>
      </c>
      <c r="U7" t="s">
        <v>321</v>
      </c>
      <c r="AD7" t="s">
        <v>310</v>
      </c>
      <c r="AE7" s="22"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22" t="s">
        <v>1833</v>
      </c>
      <c r="AG7" s="22"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311</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x14ac:dyDescent="0.25">
      <c r="A8">
        <v>4</v>
      </c>
      <c r="B8" t="s">
        <v>297</v>
      </c>
      <c r="C8">
        <v>5</v>
      </c>
      <c r="D8" t="s">
        <v>298</v>
      </c>
      <c r="E8" t="s">
        <v>299</v>
      </c>
      <c r="F8" t="s">
        <v>300</v>
      </c>
      <c r="G8" t="s">
        <v>322</v>
      </c>
      <c r="H8" t="s">
        <v>302</v>
      </c>
      <c r="I8" t="s">
        <v>303</v>
      </c>
      <c r="J8" t="s">
        <v>300</v>
      </c>
      <c r="K8" t="s">
        <v>323</v>
      </c>
      <c r="L8" t="s">
        <v>305</v>
      </c>
      <c r="M8" t="s">
        <v>306</v>
      </c>
      <c r="N8" t="s">
        <v>300</v>
      </c>
      <c r="O8" t="s">
        <v>1102</v>
      </c>
      <c r="P8" t="s">
        <v>300</v>
      </c>
      <c r="Q8" t="s">
        <v>307</v>
      </c>
      <c r="R8" t="s">
        <v>300</v>
      </c>
      <c r="S8" t="s">
        <v>320</v>
      </c>
      <c r="T8" t="s">
        <v>308</v>
      </c>
      <c r="U8" t="s">
        <v>321</v>
      </c>
      <c r="AD8" t="s">
        <v>310</v>
      </c>
      <c r="AE8" s="22"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22" t="s">
        <v>1833</v>
      </c>
      <c r="AG8" s="22"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311</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x14ac:dyDescent="0.25">
      <c r="A9">
        <v>5</v>
      </c>
      <c r="B9" t="s">
        <v>297</v>
      </c>
      <c r="C9">
        <v>6</v>
      </c>
      <c r="D9" t="s">
        <v>298</v>
      </c>
      <c r="E9" t="s">
        <v>299</v>
      </c>
      <c r="F9" t="s">
        <v>300</v>
      </c>
      <c r="G9" t="s">
        <v>324</v>
      </c>
      <c r="H9" t="s">
        <v>302</v>
      </c>
      <c r="I9" t="s">
        <v>303</v>
      </c>
      <c r="J9" t="s">
        <v>300</v>
      </c>
      <c r="K9" t="s">
        <v>325</v>
      </c>
      <c r="L9" t="s">
        <v>305</v>
      </c>
      <c r="M9" t="s">
        <v>306</v>
      </c>
      <c r="N9" t="s">
        <v>300</v>
      </c>
      <c r="O9" t="s">
        <v>1102</v>
      </c>
      <c r="P9" t="s">
        <v>300</v>
      </c>
      <c r="Q9" t="s">
        <v>307</v>
      </c>
      <c r="R9" t="s">
        <v>300</v>
      </c>
      <c r="S9" t="s">
        <v>320</v>
      </c>
      <c r="T9" t="s">
        <v>308</v>
      </c>
      <c r="U9" t="s">
        <v>321</v>
      </c>
      <c r="AD9" t="s">
        <v>310</v>
      </c>
      <c r="AE9" s="22"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22" t="s">
        <v>1833</v>
      </c>
      <c r="AG9" s="22"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311</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x14ac:dyDescent="0.25">
      <c r="A10">
        <v>6</v>
      </c>
      <c r="B10" t="s">
        <v>297</v>
      </c>
      <c r="C10">
        <v>7</v>
      </c>
      <c r="D10" t="s">
        <v>298</v>
      </c>
      <c r="E10" t="s">
        <v>299</v>
      </c>
      <c r="F10" t="s">
        <v>300</v>
      </c>
      <c r="G10" t="s">
        <v>326</v>
      </c>
      <c r="H10" t="s">
        <v>302</v>
      </c>
      <c r="I10" t="s">
        <v>303</v>
      </c>
      <c r="J10" t="s">
        <v>300</v>
      </c>
      <c r="K10" t="s">
        <v>327</v>
      </c>
      <c r="L10" t="s">
        <v>305</v>
      </c>
      <c r="M10" t="s">
        <v>306</v>
      </c>
      <c r="N10" t="s">
        <v>300</v>
      </c>
      <c r="O10" t="s">
        <v>1102</v>
      </c>
      <c r="P10" t="s">
        <v>300</v>
      </c>
      <c r="Q10" t="s">
        <v>307</v>
      </c>
      <c r="R10" t="s">
        <v>300</v>
      </c>
      <c r="S10" t="s">
        <v>320</v>
      </c>
      <c r="T10" t="s">
        <v>308</v>
      </c>
      <c r="U10" t="s">
        <v>309</v>
      </c>
      <c r="V10" t="s">
        <v>308</v>
      </c>
      <c r="W10" t="s">
        <v>321</v>
      </c>
      <c r="AD10" t="s">
        <v>310</v>
      </c>
      <c r="AE10" s="22"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22" t="s">
        <v>1833</v>
      </c>
      <c r="AG10" s="22"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311</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x14ac:dyDescent="0.25">
      <c r="A11">
        <v>7</v>
      </c>
      <c r="B11" t="s">
        <v>297</v>
      </c>
      <c r="C11">
        <v>8</v>
      </c>
      <c r="D11" t="s">
        <v>298</v>
      </c>
      <c r="E11" t="s">
        <v>299</v>
      </c>
      <c r="F11" t="s">
        <v>300</v>
      </c>
      <c r="G11" t="s">
        <v>328</v>
      </c>
      <c r="H11" t="s">
        <v>302</v>
      </c>
      <c r="I11" t="s">
        <v>303</v>
      </c>
      <c r="J11" t="s">
        <v>300</v>
      </c>
      <c r="K11" t="s">
        <v>329</v>
      </c>
      <c r="L11" t="s">
        <v>305</v>
      </c>
      <c r="M11" t="s">
        <v>306</v>
      </c>
      <c r="N11" t="s">
        <v>300</v>
      </c>
      <c r="O11" t="s">
        <v>1102</v>
      </c>
      <c r="P11" t="s">
        <v>300</v>
      </c>
      <c r="Q11" t="s">
        <v>307</v>
      </c>
      <c r="R11" t="s">
        <v>300</v>
      </c>
      <c r="S11" t="s">
        <v>309</v>
      </c>
      <c r="T11" t="s">
        <v>308</v>
      </c>
      <c r="U11" t="s">
        <v>313</v>
      </c>
      <c r="V11" t="s">
        <v>308</v>
      </c>
      <c r="W11" t="s">
        <v>315</v>
      </c>
      <c r="AD11" t="s">
        <v>310</v>
      </c>
      <c r="AE11" s="22"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22" t="s">
        <v>1833</v>
      </c>
      <c r="AG11" s="22"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311</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x14ac:dyDescent="0.25">
      <c r="A12">
        <v>8</v>
      </c>
      <c r="B12" t="s">
        <v>297</v>
      </c>
      <c r="C12">
        <v>9</v>
      </c>
      <c r="D12" t="s">
        <v>298</v>
      </c>
      <c r="E12" t="s">
        <v>299</v>
      </c>
      <c r="F12" t="s">
        <v>300</v>
      </c>
      <c r="G12" t="s">
        <v>330</v>
      </c>
      <c r="H12" t="s">
        <v>302</v>
      </c>
      <c r="I12" t="s">
        <v>303</v>
      </c>
      <c r="J12" t="s">
        <v>300</v>
      </c>
      <c r="K12" t="s">
        <v>331</v>
      </c>
      <c r="L12" t="s">
        <v>305</v>
      </c>
      <c r="M12" t="s">
        <v>306</v>
      </c>
      <c r="N12" t="s">
        <v>300</v>
      </c>
      <c r="O12" t="s">
        <v>1102</v>
      </c>
      <c r="P12" t="s">
        <v>300</v>
      </c>
      <c r="Q12" t="s">
        <v>307</v>
      </c>
      <c r="R12" t="s">
        <v>300</v>
      </c>
      <c r="S12" t="s">
        <v>309</v>
      </c>
      <c r="T12" t="s">
        <v>308</v>
      </c>
      <c r="U12" t="s">
        <v>292</v>
      </c>
      <c r="V12" t="s">
        <v>308</v>
      </c>
      <c r="W12" t="s">
        <v>321</v>
      </c>
      <c r="AD12" t="s">
        <v>310</v>
      </c>
      <c r="AE12" s="22"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22" t="s">
        <v>1833</v>
      </c>
      <c r="AG12" s="22"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311</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x14ac:dyDescent="0.25">
      <c r="A13">
        <v>179</v>
      </c>
      <c r="B13" t="s">
        <v>297</v>
      </c>
      <c r="C13">
        <v>10</v>
      </c>
      <c r="D13" t="s">
        <v>298</v>
      </c>
      <c r="E13" t="s">
        <v>299</v>
      </c>
      <c r="F13" t="s">
        <v>300</v>
      </c>
      <c r="G13" s="6" t="s">
        <v>332</v>
      </c>
      <c r="H13" t="s">
        <v>302</v>
      </c>
      <c r="I13" t="s">
        <v>303</v>
      </c>
      <c r="J13" t="s">
        <v>300</v>
      </c>
      <c r="K13" t="s">
        <v>333</v>
      </c>
      <c r="L13" t="s">
        <v>305</v>
      </c>
      <c r="M13" t="s">
        <v>306</v>
      </c>
      <c r="N13" t="s">
        <v>300</v>
      </c>
      <c r="O13" s="7" t="s">
        <v>1101</v>
      </c>
      <c r="P13" t="s">
        <v>300</v>
      </c>
      <c r="Q13" t="s">
        <v>307</v>
      </c>
      <c r="R13" t="s">
        <v>300</v>
      </c>
      <c r="S13" t="s">
        <v>309</v>
      </c>
      <c r="T13" t="s">
        <v>308</v>
      </c>
      <c r="U13" t="s">
        <v>314</v>
      </c>
      <c r="V13" t="s">
        <v>308</v>
      </c>
      <c r="W13" t="s">
        <v>321</v>
      </c>
      <c r="AD13" t="s">
        <v>310</v>
      </c>
      <c r="AE13" s="22"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22" t="s">
        <v>1833</v>
      </c>
      <c r="AG13" s="22"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311</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x14ac:dyDescent="0.25">
      <c r="A14">
        <v>9</v>
      </c>
      <c r="B14" t="s">
        <v>297</v>
      </c>
      <c r="C14">
        <v>11</v>
      </c>
      <c r="D14" t="s">
        <v>298</v>
      </c>
      <c r="E14" t="s">
        <v>299</v>
      </c>
      <c r="F14" t="s">
        <v>300</v>
      </c>
      <c r="G14" t="s">
        <v>334</v>
      </c>
      <c r="H14" t="s">
        <v>302</v>
      </c>
      <c r="I14" t="s">
        <v>303</v>
      </c>
      <c r="J14" t="s">
        <v>300</v>
      </c>
      <c r="K14" t="s">
        <v>335</v>
      </c>
      <c r="L14" t="s">
        <v>305</v>
      </c>
      <c r="M14" t="s">
        <v>306</v>
      </c>
      <c r="N14" t="s">
        <v>300</v>
      </c>
      <c r="O14" t="s">
        <v>1102</v>
      </c>
      <c r="P14" t="s">
        <v>300</v>
      </c>
      <c r="Q14" t="s">
        <v>307</v>
      </c>
      <c r="R14" t="s">
        <v>300</v>
      </c>
      <c r="S14" t="s">
        <v>282</v>
      </c>
      <c r="AD14" t="s">
        <v>310</v>
      </c>
      <c r="AE14" s="22"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22" t="s">
        <v>1833</v>
      </c>
      <c r="AG14" s="22"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311</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x14ac:dyDescent="0.25">
      <c r="A15">
        <v>238</v>
      </c>
      <c r="B15" t="s">
        <v>297</v>
      </c>
      <c r="C15">
        <v>12</v>
      </c>
      <c r="D15" t="s">
        <v>298</v>
      </c>
      <c r="E15" t="s">
        <v>299</v>
      </c>
      <c r="F15" t="s">
        <v>300</v>
      </c>
      <c r="G15" t="s">
        <v>336</v>
      </c>
      <c r="H15" t="s">
        <v>302</v>
      </c>
      <c r="I15" t="s">
        <v>303</v>
      </c>
      <c r="J15" t="s">
        <v>300</v>
      </c>
      <c r="K15" t="s">
        <v>337</v>
      </c>
      <c r="L15" t="s">
        <v>305</v>
      </c>
      <c r="M15" t="s">
        <v>306</v>
      </c>
      <c r="N15" t="s">
        <v>300</v>
      </c>
      <c r="O15" s="4" t="s">
        <v>1100</v>
      </c>
      <c r="P15" t="s">
        <v>300</v>
      </c>
      <c r="Q15" t="s">
        <v>307</v>
      </c>
      <c r="R15" t="s">
        <v>300</v>
      </c>
      <c r="S15" t="s">
        <v>320</v>
      </c>
      <c r="T15" t="s">
        <v>308</v>
      </c>
      <c r="U15" t="s">
        <v>309</v>
      </c>
      <c r="V15" t="s">
        <v>308</v>
      </c>
      <c r="W15" t="s">
        <v>321</v>
      </c>
      <c r="AD15" t="s">
        <v>310</v>
      </c>
      <c r="AE15" s="22"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22" t="s">
        <v>1833</v>
      </c>
      <c r="AG15" s="22"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311</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x14ac:dyDescent="0.25">
      <c r="A16">
        <v>10</v>
      </c>
      <c r="B16" t="s">
        <v>297</v>
      </c>
      <c r="C16">
        <v>13</v>
      </c>
      <c r="D16" t="s">
        <v>298</v>
      </c>
      <c r="E16" t="s">
        <v>299</v>
      </c>
      <c r="F16" t="s">
        <v>300</v>
      </c>
      <c r="G16" t="s">
        <v>338</v>
      </c>
      <c r="H16" t="s">
        <v>302</v>
      </c>
      <c r="I16" t="s">
        <v>303</v>
      </c>
      <c r="J16" t="s">
        <v>300</v>
      </c>
      <c r="K16" t="s">
        <v>339</v>
      </c>
      <c r="L16" t="s">
        <v>305</v>
      </c>
      <c r="M16" t="s">
        <v>306</v>
      </c>
      <c r="N16" t="s">
        <v>300</v>
      </c>
      <c r="O16" t="s">
        <v>1102</v>
      </c>
      <c r="P16" t="s">
        <v>300</v>
      </c>
      <c r="Q16" t="s">
        <v>307</v>
      </c>
      <c r="R16" t="s">
        <v>300</v>
      </c>
      <c r="S16" t="s">
        <v>309</v>
      </c>
      <c r="T16" t="s">
        <v>308</v>
      </c>
      <c r="U16" t="s">
        <v>321</v>
      </c>
      <c r="AD16" t="s">
        <v>310</v>
      </c>
      <c r="AE16" s="22"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22" t="s">
        <v>1833</v>
      </c>
      <c r="AG16" s="22"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311</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x14ac:dyDescent="0.25">
      <c r="A17">
        <v>11</v>
      </c>
      <c r="B17" t="s">
        <v>297</v>
      </c>
      <c r="C17">
        <v>14</v>
      </c>
      <c r="D17" t="s">
        <v>298</v>
      </c>
      <c r="E17" t="s">
        <v>299</v>
      </c>
      <c r="F17" t="s">
        <v>300</v>
      </c>
      <c r="G17" t="s">
        <v>340</v>
      </c>
      <c r="H17" t="s">
        <v>302</v>
      </c>
      <c r="I17" t="s">
        <v>303</v>
      </c>
      <c r="J17" t="s">
        <v>300</v>
      </c>
      <c r="K17" t="s">
        <v>341</v>
      </c>
      <c r="L17" t="s">
        <v>305</v>
      </c>
      <c r="M17" t="s">
        <v>306</v>
      </c>
      <c r="N17" t="s">
        <v>300</v>
      </c>
      <c r="O17" t="s">
        <v>1102</v>
      </c>
      <c r="P17" t="s">
        <v>300</v>
      </c>
      <c r="Q17" t="s">
        <v>307</v>
      </c>
      <c r="R17" t="s">
        <v>300</v>
      </c>
      <c r="S17" t="s">
        <v>342</v>
      </c>
      <c r="T17" t="s">
        <v>308</v>
      </c>
      <c r="U17" t="s">
        <v>288</v>
      </c>
      <c r="AD17" t="s">
        <v>310</v>
      </c>
      <c r="AE17" s="22"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22" t="s">
        <v>1833</v>
      </c>
      <c r="AG17" s="22"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311</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x14ac:dyDescent="0.25">
      <c r="A18">
        <v>12</v>
      </c>
      <c r="B18" t="s">
        <v>297</v>
      </c>
      <c r="C18">
        <v>15</v>
      </c>
      <c r="D18" t="s">
        <v>298</v>
      </c>
      <c r="E18" t="s">
        <v>299</v>
      </c>
      <c r="F18" t="s">
        <v>300</v>
      </c>
      <c r="G18" t="s">
        <v>343</v>
      </c>
      <c r="H18" t="s">
        <v>302</v>
      </c>
      <c r="I18" t="s">
        <v>303</v>
      </c>
      <c r="J18" t="s">
        <v>300</v>
      </c>
      <c r="K18" t="s">
        <v>124</v>
      </c>
      <c r="L18" t="s">
        <v>305</v>
      </c>
      <c r="M18" t="s">
        <v>306</v>
      </c>
      <c r="N18" t="s">
        <v>300</v>
      </c>
      <c r="O18" t="s">
        <v>1102</v>
      </c>
      <c r="P18" t="s">
        <v>300</v>
      </c>
      <c r="Q18" t="s">
        <v>307</v>
      </c>
      <c r="R18" t="s">
        <v>300</v>
      </c>
      <c r="S18" t="s">
        <v>344</v>
      </c>
      <c r="T18" t="s">
        <v>308</v>
      </c>
      <c r="U18" t="s">
        <v>342</v>
      </c>
      <c r="V18" t="s">
        <v>308</v>
      </c>
      <c r="W18" t="s">
        <v>345</v>
      </c>
      <c r="AD18" t="s">
        <v>310</v>
      </c>
      <c r="AE18" s="22"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22" t="s">
        <v>1833</v>
      </c>
      <c r="AG18" s="22"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311</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x14ac:dyDescent="0.25">
      <c r="A19">
        <v>180</v>
      </c>
      <c r="B19" t="s">
        <v>297</v>
      </c>
      <c r="C19">
        <v>16</v>
      </c>
      <c r="D19" t="s">
        <v>298</v>
      </c>
      <c r="E19" t="s">
        <v>299</v>
      </c>
      <c r="F19" t="s">
        <v>300</v>
      </c>
      <c r="G19" t="s">
        <v>346</v>
      </c>
      <c r="H19" t="s">
        <v>302</v>
      </c>
      <c r="I19" t="s">
        <v>303</v>
      </c>
      <c r="J19" t="s">
        <v>300</v>
      </c>
      <c r="K19" t="s">
        <v>347</v>
      </c>
      <c r="L19" t="s">
        <v>305</v>
      </c>
      <c r="M19" t="s">
        <v>306</v>
      </c>
      <c r="N19" t="s">
        <v>300</v>
      </c>
      <c r="O19" s="7" t="s">
        <v>1101</v>
      </c>
      <c r="P19" t="s">
        <v>300</v>
      </c>
      <c r="Q19" t="s">
        <v>307</v>
      </c>
      <c r="R19" t="s">
        <v>300</v>
      </c>
      <c r="S19" t="s">
        <v>282</v>
      </c>
      <c r="AD19" t="s">
        <v>310</v>
      </c>
      <c r="AE19" s="22"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22" t="s">
        <v>1833</v>
      </c>
      <c r="AG19" s="22"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311</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x14ac:dyDescent="0.25">
      <c r="A20">
        <v>181</v>
      </c>
      <c r="B20" t="s">
        <v>297</v>
      </c>
      <c r="C20">
        <v>17</v>
      </c>
      <c r="D20" t="s">
        <v>298</v>
      </c>
      <c r="E20" t="s">
        <v>299</v>
      </c>
      <c r="F20" t="s">
        <v>300</v>
      </c>
      <c r="G20" t="s">
        <v>2165</v>
      </c>
      <c r="H20" t="s">
        <v>302</v>
      </c>
      <c r="I20" t="s">
        <v>303</v>
      </c>
      <c r="J20" t="s">
        <v>300</v>
      </c>
      <c r="K20" t="s">
        <v>348</v>
      </c>
      <c r="L20" t="s">
        <v>305</v>
      </c>
      <c r="M20" t="s">
        <v>306</v>
      </c>
      <c r="N20" t="s">
        <v>300</v>
      </c>
      <c r="O20" s="7" t="s">
        <v>1101</v>
      </c>
      <c r="P20" t="s">
        <v>300</v>
      </c>
      <c r="Q20" t="s">
        <v>307</v>
      </c>
      <c r="R20" t="s">
        <v>300</v>
      </c>
      <c r="S20" t="s">
        <v>282</v>
      </c>
      <c r="T20" t="s">
        <v>308</v>
      </c>
      <c r="U20" t="s">
        <v>309</v>
      </c>
      <c r="V20" t="s">
        <v>308</v>
      </c>
      <c r="W20" t="s">
        <v>314</v>
      </c>
      <c r="X20" t="s">
        <v>308</v>
      </c>
      <c r="Y20" t="s">
        <v>321</v>
      </c>
      <c r="AD20" t="s">
        <v>310</v>
      </c>
      <c r="AE20" s="22"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22" t="s">
        <v>1833</v>
      </c>
      <c r="AG20" s="22" t="str">
        <f>VLOOKUP(Table13456221243[[#This Row],['#Pg]],Table14[['#]:[ARCHIVO]],6,FALSE)</f>
        <v>aleluya Pascual cristo jesús ha resucitado. aleluya.</v>
      </c>
      <c r="AH20" t="s">
        <v>311</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x14ac:dyDescent="0.25">
      <c r="A21">
        <v>13</v>
      </c>
      <c r="B21" t="s">
        <v>297</v>
      </c>
      <c r="C21">
        <v>18</v>
      </c>
      <c r="D21" t="s">
        <v>298</v>
      </c>
      <c r="E21" t="s">
        <v>299</v>
      </c>
      <c r="F21" t="s">
        <v>300</v>
      </c>
      <c r="G21" t="s">
        <v>349</v>
      </c>
      <c r="H21" t="s">
        <v>302</v>
      </c>
      <c r="I21" t="s">
        <v>303</v>
      </c>
      <c r="J21" t="s">
        <v>300</v>
      </c>
      <c r="K21" t="s">
        <v>350</v>
      </c>
      <c r="L21" t="s">
        <v>305</v>
      </c>
      <c r="M21" t="s">
        <v>306</v>
      </c>
      <c r="N21" t="s">
        <v>300</v>
      </c>
      <c r="O21" t="s">
        <v>1102</v>
      </c>
      <c r="P21" t="s">
        <v>300</v>
      </c>
      <c r="Q21" t="s">
        <v>307</v>
      </c>
      <c r="R21" t="s">
        <v>300</v>
      </c>
      <c r="S21" t="s">
        <v>282</v>
      </c>
      <c r="T21" t="s">
        <v>308</v>
      </c>
      <c r="U21" t="s">
        <v>288</v>
      </c>
      <c r="V21" t="s">
        <v>308</v>
      </c>
      <c r="W21" t="s">
        <v>351</v>
      </c>
      <c r="X21" t="s">
        <v>308</v>
      </c>
      <c r="Y21" t="s">
        <v>321</v>
      </c>
      <c r="AD21" t="s">
        <v>310</v>
      </c>
      <c r="AE21" s="22"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22" t="s">
        <v>1833</v>
      </c>
      <c r="AG21" s="22"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311</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x14ac:dyDescent="0.25">
      <c r="A22">
        <v>14</v>
      </c>
      <c r="B22" t="s">
        <v>297</v>
      </c>
      <c r="C22">
        <v>19</v>
      </c>
      <c r="D22" t="s">
        <v>298</v>
      </c>
      <c r="E22" t="s">
        <v>299</v>
      </c>
      <c r="F22" t="s">
        <v>300</v>
      </c>
      <c r="G22" t="s">
        <v>352</v>
      </c>
      <c r="H22" t="s">
        <v>302</v>
      </c>
      <c r="I22" t="s">
        <v>303</v>
      </c>
      <c r="J22" t="s">
        <v>300</v>
      </c>
      <c r="K22" t="s">
        <v>353</v>
      </c>
      <c r="L22" t="s">
        <v>305</v>
      </c>
      <c r="M22" t="s">
        <v>306</v>
      </c>
      <c r="N22" t="s">
        <v>300</v>
      </c>
      <c r="O22" t="s">
        <v>1102</v>
      </c>
      <c r="P22" t="s">
        <v>300</v>
      </c>
      <c r="Q22" t="s">
        <v>307</v>
      </c>
      <c r="R22" t="s">
        <v>300</v>
      </c>
      <c r="S22" t="s">
        <v>309</v>
      </c>
      <c r="T22" t="s">
        <v>308</v>
      </c>
      <c r="U22" t="s">
        <v>313</v>
      </c>
      <c r="V22" t="s">
        <v>308</v>
      </c>
      <c r="W22" t="s">
        <v>315</v>
      </c>
      <c r="AD22" t="s">
        <v>310</v>
      </c>
      <c r="AE22" s="22"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22" t="s">
        <v>1833</v>
      </c>
      <c r="AG22" s="22"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311</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x14ac:dyDescent="0.25">
      <c r="A23">
        <v>15</v>
      </c>
      <c r="B23" t="s">
        <v>297</v>
      </c>
      <c r="C23">
        <v>20</v>
      </c>
      <c r="D23" t="s">
        <v>298</v>
      </c>
      <c r="E23" t="s">
        <v>299</v>
      </c>
      <c r="F23" t="s">
        <v>300</v>
      </c>
      <c r="G23" t="s">
        <v>354</v>
      </c>
      <c r="H23" t="s">
        <v>302</v>
      </c>
      <c r="I23" t="s">
        <v>303</v>
      </c>
      <c r="J23" t="s">
        <v>300</v>
      </c>
      <c r="K23" t="s">
        <v>128</v>
      </c>
      <c r="L23" t="s">
        <v>305</v>
      </c>
      <c r="M23" t="s">
        <v>306</v>
      </c>
      <c r="N23" t="s">
        <v>300</v>
      </c>
      <c r="O23" t="s">
        <v>1102</v>
      </c>
      <c r="P23" t="s">
        <v>300</v>
      </c>
      <c r="Q23" t="s">
        <v>307</v>
      </c>
      <c r="R23" t="s">
        <v>300</v>
      </c>
      <c r="S23" t="s">
        <v>292</v>
      </c>
      <c r="T23" t="s">
        <v>308</v>
      </c>
      <c r="U23" t="s">
        <v>321</v>
      </c>
      <c r="AD23" t="s">
        <v>310</v>
      </c>
      <c r="AE23" s="22"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22" t="s">
        <v>1833</v>
      </c>
      <c r="AG23" s="22"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311</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x14ac:dyDescent="0.25">
      <c r="A24">
        <v>16</v>
      </c>
      <c r="B24" t="s">
        <v>297</v>
      </c>
      <c r="C24">
        <v>21</v>
      </c>
      <c r="D24" t="s">
        <v>298</v>
      </c>
      <c r="E24" t="s">
        <v>299</v>
      </c>
      <c r="F24" t="s">
        <v>300</v>
      </c>
      <c r="G24" t="s">
        <v>355</v>
      </c>
      <c r="H24" t="s">
        <v>302</v>
      </c>
      <c r="I24" t="s">
        <v>303</v>
      </c>
      <c r="J24" t="s">
        <v>300</v>
      </c>
      <c r="K24" t="s">
        <v>356</v>
      </c>
      <c r="L24" t="s">
        <v>305</v>
      </c>
      <c r="M24" t="s">
        <v>306</v>
      </c>
      <c r="N24" t="s">
        <v>300</v>
      </c>
      <c r="O24" t="s">
        <v>1102</v>
      </c>
      <c r="P24" t="s">
        <v>300</v>
      </c>
      <c r="Q24" t="s">
        <v>307</v>
      </c>
      <c r="R24" t="s">
        <v>300</v>
      </c>
      <c r="S24" t="s">
        <v>292</v>
      </c>
      <c r="T24" t="s">
        <v>308</v>
      </c>
      <c r="U24" t="s">
        <v>315</v>
      </c>
      <c r="AD24" t="s">
        <v>310</v>
      </c>
      <c r="AE24" s="22"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22" t="s">
        <v>1833</v>
      </c>
      <c r="AG24" s="22"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311</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x14ac:dyDescent="0.25">
      <c r="A25">
        <v>17</v>
      </c>
      <c r="B25" t="s">
        <v>297</v>
      </c>
      <c r="C25">
        <v>22</v>
      </c>
      <c r="D25" t="s">
        <v>298</v>
      </c>
      <c r="E25" t="s">
        <v>299</v>
      </c>
      <c r="F25" t="s">
        <v>300</v>
      </c>
      <c r="G25" t="s">
        <v>357</v>
      </c>
      <c r="H25" t="s">
        <v>302</v>
      </c>
      <c r="I25" t="s">
        <v>303</v>
      </c>
      <c r="J25" t="s">
        <v>300</v>
      </c>
      <c r="K25" t="s">
        <v>358</v>
      </c>
      <c r="L25" t="s">
        <v>305</v>
      </c>
      <c r="M25" t="s">
        <v>306</v>
      </c>
      <c r="N25" t="s">
        <v>300</v>
      </c>
      <c r="O25" t="s">
        <v>1102</v>
      </c>
      <c r="P25" t="s">
        <v>300</v>
      </c>
      <c r="Q25" t="s">
        <v>307</v>
      </c>
      <c r="R25" t="s">
        <v>300</v>
      </c>
      <c r="S25" t="s">
        <v>320</v>
      </c>
      <c r="T25" t="s">
        <v>308</v>
      </c>
      <c r="U25" t="s">
        <v>309</v>
      </c>
      <c r="V25" t="s">
        <v>308</v>
      </c>
      <c r="W25" t="s">
        <v>321</v>
      </c>
      <c r="X25" t="s">
        <v>308</v>
      </c>
      <c r="AD25" t="s">
        <v>310</v>
      </c>
      <c r="AE25" s="22"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22" t="s">
        <v>1833</v>
      </c>
      <c r="AG25" s="22"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311</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x14ac:dyDescent="0.25">
      <c r="A26">
        <v>18</v>
      </c>
      <c r="B26" t="s">
        <v>297</v>
      </c>
      <c r="C26">
        <v>23</v>
      </c>
      <c r="D26" t="s">
        <v>298</v>
      </c>
      <c r="E26" t="s">
        <v>299</v>
      </c>
      <c r="F26" t="s">
        <v>300</v>
      </c>
      <c r="G26" t="s">
        <v>359</v>
      </c>
      <c r="H26" t="s">
        <v>302</v>
      </c>
      <c r="I26" t="s">
        <v>303</v>
      </c>
      <c r="J26" t="s">
        <v>300</v>
      </c>
      <c r="K26" t="s">
        <v>360</v>
      </c>
      <c r="L26" t="s">
        <v>305</v>
      </c>
      <c r="M26" t="s">
        <v>306</v>
      </c>
      <c r="N26" t="s">
        <v>300</v>
      </c>
      <c r="O26" t="s">
        <v>1102</v>
      </c>
      <c r="P26" t="s">
        <v>300</v>
      </c>
      <c r="Q26" t="s">
        <v>307</v>
      </c>
      <c r="R26" t="s">
        <v>300</v>
      </c>
      <c r="S26" t="s">
        <v>320</v>
      </c>
      <c r="AD26" t="s">
        <v>310</v>
      </c>
      <c r="AE26" s="22"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22" t="s">
        <v>1833</v>
      </c>
      <c r="AG26" s="22"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311</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x14ac:dyDescent="0.25">
      <c r="A27">
        <v>182</v>
      </c>
      <c r="B27" t="s">
        <v>297</v>
      </c>
      <c r="C27">
        <v>24</v>
      </c>
      <c r="D27" t="s">
        <v>298</v>
      </c>
      <c r="E27" t="s">
        <v>299</v>
      </c>
      <c r="F27" t="s">
        <v>300</v>
      </c>
      <c r="G27" t="s">
        <v>361</v>
      </c>
      <c r="H27" t="s">
        <v>302</v>
      </c>
      <c r="I27" t="s">
        <v>303</v>
      </c>
      <c r="J27" t="s">
        <v>300</v>
      </c>
      <c r="K27" t="s">
        <v>362</v>
      </c>
      <c r="L27" t="s">
        <v>305</v>
      </c>
      <c r="M27" t="s">
        <v>306</v>
      </c>
      <c r="N27" t="s">
        <v>300</v>
      </c>
      <c r="O27" s="7" t="s">
        <v>1101</v>
      </c>
      <c r="P27" t="s">
        <v>300</v>
      </c>
      <c r="Q27" t="s">
        <v>307</v>
      </c>
      <c r="R27" t="s">
        <v>300</v>
      </c>
      <c r="S27" t="s">
        <v>282</v>
      </c>
      <c r="T27" t="s">
        <v>308</v>
      </c>
      <c r="U27" t="s">
        <v>288</v>
      </c>
      <c r="V27" t="s">
        <v>308</v>
      </c>
      <c r="W27" t="s">
        <v>2209</v>
      </c>
      <c r="X27" t="s">
        <v>308</v>
      </c>
      <c r="Y27" t="s">
        <v>321</v>
      </c>
      <c r="AD27" t="s">
        <v>310</v>
      </c>
      <c r="AE27" s="22"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22" t="s">
        <v>1833</v>
      </c>
      <c r="AG27" s="22"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311</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x14ac:dyDescent="0.25">
      <c r="A28">
        <v>19</v>
      </c>
      <c r="B28" t="s">
        <v>297</v>
      </c>
      <c r="C28">
        <v>25</v>
      </c>
      <c r="D28" t="s">
        <v>298</v>
      </c>
      <c r="E28" t="s">
        <v>299</v>
      </c>
      <c r="F28" t="s">
        <v>300</v>
      </c>
      <c r="G28" t="s">
        <v>363</v>
      </c>
      <c r="H28" t="s">
        <v>302</v>
      </c>
      <c r="I28" t="s">
        <v>303</v>
      </c>
      <c r="J28" t="s">
        <v>300</v>
      </c>
      <c r="K28" t="s">
        <v>364</v>
      </c>
      <c r="L28" t="s">
        <v>305</v>
      </c>
      <c r="M28" t="s">
        <v>306</v>
      </c>
      <c r="N28" t="s">
        <v>300</v>
      </c>
      <c r="O28" t="s">
        <v>1102</v>
      </c>
      <c r="P28" t="s">
        <v>300</v>
      </c>
      <c r="Q28" t="s">
        <v>307</v>
      </c>
      <c r="R28" t="s">
        <v>300</v>
      </c>
      <c r="S28" t="s">
        <v>320</v>
      </c>
      <c r="AD28" t="s">
        <v>310</v>
      </c>
      <c r="AE28" s="22"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22" t="s">
        <v>1833</v>
      </c>
      <c r="AG28" s="22"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311</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x14ac:dyDescent="0.25">
      <c r="A29">
        <v>20</v>
      </c>
      <c r="B29" t="s">
        <v>297</v>
      </c>
      <c r="C29">
        <v>26</v>
      </c>
      <c r="D29" t="s">
        <v>298</v>
      </c>
      <c r="E29" t="s">
        <v>299</v>
      </c>
      <c r="F29" t="s">
        <v>300</v>
      </c>
      <c r="G29" t="s">
        <v>365</v>
      </c>
      <c r="H29" t="s">
        <v>302</v>
      </c>
      <c r="I29" t="s">
        <v>303</v>
      </c>
      <c r="J29" t="s">
        <v>300</v>
      </c>
      <c r="K29" t="s">
        <v>366</v>
      </c>
      <c r="L29" t="s">
        <v>305</v>
      </c>
      <c r="M29" t="s">
        <v>306</v>
      </c>
      <c r="N29" t="s">
        <v>300</v>
      </c>
      <c r="O29" t="s">
        <v>1102</v>
      </c>
      <c r="P29" t="s">
        <v>300</v>
      </c>
      <c r="Q29" t="s">
        <v>307</v>
      </c>
      <c r="R29" t="s">
        <v>300</v>
      </c>
      <c r="S29" t="s">
        <v>286</v>
      </c>
      <c r="T29" t="s">
        <v>308</v>
      </c>
      <c r="U29" t="s">
        <v>315</v>
      </c>
      <c r="AD29" t="s">
        <v>310</v>
      </c>
      <c r="AE29" s="22"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22" t="s">
        <v>1833</v>
      </c>
      <c r="AG29" s="22"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311</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x14ac:dyDescent="0.25">
      <c r="A30">
        <v>21</v>
      </c>
      <c r="B30" t="s">
        <v>297</v>
      </c>
      <c r="C30">
        <v>27</v>
      </c>
      <c r="D30" t="s">
        <v>298</v>
      </c>
      <c r="E30" t="s">
        <v>299</v>
      </c>
      <c r="F30" t="s">
        <v>300</v>
      </c>
      <c r="G30" t="s">
        <v>367</v>
      </c>
      <c r="H30" t="s">
        <v>302</v>
      </c>
      <c r="I30" t="s">
        <v>303</v>
      </c>
      <c r="J30" t="s">
        <v>300</v>
      </c>
      <c r="K30" t="s">
        <v>368</v>
      </c>
      <c r="L30" t="s">
        <v>305</v>
      </c>
      <c r="M30" t="s">
        <v>306</v>
      </c>
      <c r="N30" t="s">
        <v>300</v>
      </c>
      <c r="O30" t="s">
        <v>1102</v>
      </c>
      <c r="P30" t="s">
        <v>300</v>
      </c>
      <c r="Q30" t="s">
        <v>307</v>
      </c>
      <c r="R30" t="s">
        <v>300</v>
      </c>
      <c r="S30" t="s">
        <v>286</v>
      </c>
      <c r="T30" t="s">
        <v>308</v>
      </c>
      <c r="U30" t="s">
        <v>314</v>
      </c>
      <c r="V30" t="s">
        <v>308</v>
      </c>
      <c r="W30" t="s">
        <v>315</v>
      </c>
      <c r="AD30" t="s">
        <v>310</v>
      </c>
      <c r="AE30" s="22"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22" t="s">
        <v>1833</v>
      </c>
      <c r="AG30" s="22"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311</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x14ac:dyDescent="0.25">
      <c r="A31">
        <v>22</v>
      </c>
      <c r="B31" t="s">
        <v>297</v>
      </c>
      <c r="C31">
        <v>28</v>
      </c>
      <c r="D31" t="s">
        <v>298</v>
      </c>
      <c r="E31" t="s">
        <v>299</v>
      </c>
      <c r="F31" t="s">
        <v>300</v>
      </c>
      <c r="G31" t="s">
        <v>369</v>
      </c>
      <c r="H31" t="s">
        <v>302</v>
      </c>
      <c r="I31" t="s">
        <v>303</v>
      </c>
      <c r="J31" t="s">
        <v>300</v>
      </c>
      <c r="K31" t="s">
        <v>370</v>
      </c>
      <c r="L31" t="s">
        <v>305</v>
      </c>
      <c r="M31" t="s">
        <v>306</v>
      </c>
      <c r="N31" t="s">
        <v>300</v>
      </c>
      <c r="O31" t="s">
        <v>1102</v>
      </c>
      <c r="P31" t="s">
        <v>300</v>
      </c>
      <c r="Q31" t="s">
        <v>307</v>
      </c>
      <c r="R31" t="s">
        <v>300</v>
      </c>
      <c r="S31" t="s">
        <v>320</v>
      </c>
      <c r="T31" t="s">
        <v>308</v>
      </c>
      <c r="U31" t="s">
        <v>309</v>
      </c>
      <c r="V31" t="s">
        <v>308</v>
      </c>
      <c r="W31" t="s">
        <v>321</v>
      </c>
      <c r="AD31" t="s">
        <v>310</v>
      </c>
      <c r="AE31" s="22"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22" t="s">
        <v>1833</v>
      </c>
      <c r="AG31" s="22"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311</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x14ac:dyDescent="0.25">
      <c r="A32">
        <v>23</v>
      </c>
      <c r="B32" t="s">
        <v>297</v>
      </c>
      <c r="C32">
        <v>29</v>
      </c>
      <c r="D32" t="s">
        <v>298</v>
      </c>
      <c r="E32" t="s">
        <v>299</v>
      </c>
      <c r="F32" t="s">
        <v>300</v>
      </c>
      <c r="G32" t="s">
        <v>371</v>
      </c>
      <c r="H32" t="s">
        <v>302</v>
      </c>
      <c r="I32" t="s">
        <v>303</v>
      </c>
      <c r="J32" t="s">
        <v>300</v>
      </c>
      <c r="K32" t="s">
        <v>372</v>
      </c>
      <c r="L32" t="s">
        <v>305</v>
      </c>
      <c r="M32" t="s">
        <v>306</v>
      </c>
      <c r="N32" t="s">
        <v>300</v>
      </c>
      <c r="O32" t="s">
        <v>1102</v>
      </c>
      <c r="P32" t="s">
        <v>300</v>
      </c>
      <c r="Q32" t="s">
        <v>307</v>
      </c>
      <c r="R32" t="s">
        <v>300</v>
      </c>
      <c r="S32" t="s">
        <v>351</v>
      </c>
      <c r="T32" t="s">
        <v>308</v>
      </c>
      <c r="U32" t="s">
        <v>313</v>
      </c>
      <c r="V32" t="s">
        <v>308</v>
      </c>
      <c r="W32" t="s">
        <v>314</v>
      </c>
      <c r="X32" t="s">
        <v>308</v>
      </c>
      <c r="Y32" t="s">
        <v>321</v>
      </c>
      <c r="AD32" t="s">
        <v>310</v>
      </c>
      <c r="AE32" s="22"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22" t="s">
        <v>1833</v>
      </c>
      <c r="AG32" s="22"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311</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x14ac:dyDescent="0.25">
      <c r="A33">
        <v>24</v>
      </c>
      <c r="B33" t="s">
        <v>297</v>
      </c>
      <c r="C33">
        <v>30</v>
      </c>
      <c r="D33" t="s">
        <v>298</v>
      </c>
      <c r="E33" t="s">
        <v>299</v>
      </c>
      <c r="F33" t="s">
        <v>300</v>
      </c>
      <c r="G33" t="s">
        <v>373</v>
      </c>
      <c r="H33" t="s">
        <v>302</v>
      </c>
      <c r="I33" t="s">
        <v>303</v>
      </c>
      <c r="J33" t="s">
        <v>300</v>
      </c>
      <c r="K33" t="s">
        <v>374</v>
      </c>
      <c r="L33" t="s">
        <v>305</v>
      </c>
      <c r="M33" t="s">
        <v>306</v>
      </c>
      <c r="N33" t="s">
        <v>300</v>
      </c>
      <c r="O33" t="s">
        <v>1102</v>
      </c>
      <c r="P33" t="s">
        <v>300</v>
      </c>
      <c r="Q33" t="s">
        <v>307</v>
      </c>
      <c r="R33" t="s">
        <v>300</v>
      </c>
      <c r="S33" t="s">
        <v>320</v>
      </c>
      <c r="T33" t="s">
        <v>308</v>
      </c>
      <c r="U33" t="s">
        <v>309</v>
      </c>
      <c r="V33" t="s">
        <v>308</v>
      </c>
      <c r="W33" t="s">
        <v>321</v>
      </c>
      <c r="AD33" t="s">
        <v>310</v>
      </c>
      <c r="AE33" s="22"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22" t="s">
        <v>1833</v>
      </c>
      <c r="AG33" s="22"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311</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x14ac:dyDescent="0.25">
      <c r="A34">
        <v>25</v>
      </c>
      <c r="B34" t="s">
        <v>297</v>
      </c>
      <c r="C34">
        <v>31</v>
      </c>
      <c r="D34" t="s">
        <v>298</v>
      </c>
      <c r="E34" t="s">
        <v>299</v>
      </c>
      <c r="F34" t="s">
        <v>300</v>
      </c>
      <c r="G34" t="s">
        <v>375</v>
      </c>
      <c r="H34" t="s">
        <v>302</v>
      </c>
      <c r="I34" t="s">
        <v>303</v>
      </c>
      <c r="J34" t="s">
        <v>300</v>
      </c>
      <c r="K34" t="s">
        <v>376</v>
      </c>
      <c r="L34" t="s">
        <v>305</v>
      </c>
      <c r="M34" t="s">
        <v>306</v>
      </c>
      <c r="N34" t="s">
        <v>300</v>
      </c>
      <c r="O34" t="s">
        <v>1102</v>
      </c>
      <c r="P34" t="s">
        <v>300</v>
      </c>
      <c r="Q34" t="s">
        <v>307</v>
      </c>
      <c r="R34" t="s">
        <v>300</v>
      </c>
      <c r="S34" t="s">
        <v>320</v>
      </c>
      <c r="T34" t="s">
        <v>308</v>
      </c>
      <c r="U34" t="s">
        <v>309</v>
      </c>
      <c r="V34" t="s">
        <v>308</v>
      </c>
      <c r="W34" t="s">
        <v>321</v>
      </c>
      <c r="AD34" t="s">
        <v>310</v>
      </c>
      <c r="AE34" s="22"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22" t="s">
        <v>1833</v>
      </c>
      <c r="AG34" s="22"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311</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x14ac:dyDescent="0.25">
      <c r="A35">
        <v>26</v>
      </c>
      <c r="B35" t="s">
        <v>297</v>
      </c>
      <c r="C35">
        <v>32</v>
      </c>
      <c r="D35" t="s">
        <v>298</v>
      </c>
      <c r="E35" t="s">
        <v>299</v>
      </c>
      <c r="F35" t="s">
        <v>300</v>
      </c>
      <c r="G35" t="s">
        <v>377</v>
      </c>
      <c r="H35" t="s">
        <v>302</v>
      </c>
      <c r="I35" t="s">
        <v>303</v>
      </c>
      <c r="J35" t="s">
        <v>300</v>
      </c>
      <c r="K35" t="s">
        <v>378</v>
      </c>
      <c r="L35" t="s">
        <v>305</v>
      </c>
      <c r="M35" t="s">
        <v>306</v>
      </c>
      <c r="N35" t="s">
        <v>300</v>
      </c>
      <c r="O35" t="s">
        <v>1102</v>
      </c>
      <c r="P35" t="s">
        <v>300</v>
      </c>
      <c r="Q35" t="s">
        <v>307</v>
      </c>
      <c r="R35" t="s">
        <v>300</v>
      </c>
      <c r="S35" t="s">
        <v>282</v>
      </c>
      <c r="AD35" t="s">
        <v>310</v>
      </c>
      <c r="AE35" s="22"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22" t="s">
        <v>1833</v>
      </c>
      <c r="AG35" s="22"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311</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x14ac:dyDescent="0.25">
      <c r="A36">
        <v>183</v>
      </c>
      <c r="B36" t="s">
        <v>297</v>
      </c>
      <c r="C36">
        <v>33</v>
      </c>
      <c r="D36" t="s">
        <v>298</v>
      </c>
      <c r="E36" t="s">
        <v>299</v>
      </c>
      <c r="F36" t="s">
        <v>300</v>
      </c>
      <c r="G36" t="s">
        <v>379</v>
      </c>
      <c r="H36" t="s">
        <v>302</v>
      </c>
      <c r="I36" t="s">
        <v>303</v>
      </c>
      <c r="J36" t="s">
        <v>300</v>
      </c>
      <c r="K36" t="s">
        <v>2180</v>
      </c>
      <c r="L36" t="s">
        <v>305</v>
      </c>
      <c r="M36" t="s">
        <v>306</v>
      </c>
      <c r="N36" t="s">
        <v>300</v>
      </c>
      <c r="O36" s="7" t="s">
        <v>1101</v>
      </c>
      <c r="P36" t="s">
        <v>300</v>
      </c>
      <c r="Q36" t="s">
        <v>307</v>
      </c>
      <c r="R36" t="s">
        <v>300</v>
      </c>
      <c r="AD36" t="s">
        <v>310</v>
      </c>
      <c r="AE36" s="22"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22" t="s">
        <v>1833</v>
      </c>
      <c r="AG36" s="22"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311</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x14ac:dyDescent="0.25">
      <c r="A37">
        <v>27</v>
      </c>
      <c r="B37" t="s">
        <v>297</v>
      </c>
      <c r="C37">
        <v>34</v>
      </c>
      <c r="D37" t="s">
        <v>298</v>
      </c>
      <c r="E37" t="s">
        <v>299</v>
      </c>
      <c r="F37" t="s">
        <v>300</v>
      </c>
      <c r="G37" t="s">
        <v>380</v>
      </c>
      <c r="H37" t="s">
        <v>302</v>
      </c>
      <c r="I37" t="s">
        <v>303</v>
      </c>
      <c r="J37" t="s">
        <v>300</v>
      </c>
      <c r="K37" t="s">
        <v>381</v>
      </c>
      <c r="L37" t="s">
        <v>305</v>
      </c>
      <c r="M37" t="s">
        <v>306</v>
      </c>
      <c r="N37" t="s">
        <v>300</v>
      </c>
      <c r="O37" t="s">
        <v>1102</v>
      </c>
      <c r="P37" t="s">
        <v>300</v>
      </c>
      <c r="Q37" t="s">
        <v>307</v>
      </c>
      <c r="R37" t="s">
        <v>300</v>
      </c>
      <c r="S37" t="s">
        <v>382</v>
      </c>
      <c r="AD37" t="s">
        <v>310</v>
      </c>
      <c r="AE37" s="22"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22" t="s">
        <v>1833</v>
      </c>
      <c r="AG37" s="22"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311</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x14ac:dyDescent="0.25">
      <c r="A38">
        <v>28</v>
      </c>
      <c r="B38" t="s">
        <v>297</v>
      </c>
      <c r="C38">
        <v>35</v>
      </c>
      <c r="D38" t="s">
        <v>298</v>
      </c>
      <c r="E38" t="s">
        <v>299</v>
      </c>
      <c r="F38" t="s">
        <v>300</v>
      </c>
      <c r="G38" t="s">
        <v>383</v>
      </c>
      <c r="H38" t="s">
        <v>302</v>
      </c>
      <c r="I38" t="s">
        <v>303</v>
      </c>
      <c r="J38" t="s">
        <v>300</v>
      </c>
      <c r="K38" t="s">
        <v>384</v>
      </c>
      <c r="L38" t="s">
        <v>305</v>
      </c>
      <c r="M38" t="s">
        <v>306</v>
      </c>
      <c r="N38" t="s">
        <v>300</v>
      </c>
      <c r="O38" t="s">
        <v>1102</v>
      </c>
      <c r="P38" t="s">
        <v>300</v>
      </c>
      <c r="Q38" t="s">
        <v>307</v>
      </c>
      <c r="R38" t="s">
        <v>300</v>
      </c>
      <c r="S38" t="s">
        <v>286</v>
      </c>
      <c r="T38" t="s">
        <v>308</v>
      </c>
      <c r="U38" t="s">
        <v>292</v>
      </c>
      <c r="V38" t="s">
        <v>308</v>
      </c>
      <c r="W38" t="s">
        <v>314</v>
      </c>
      <c r="X38" t="s">
        <v>308</v>
      </c>
      <c r="Y38" t="s">
        <v>315</v>
      </c>
      <c r="AD38" t="s">
        <v>310</v>
      </c>
      <c r="AE38" s="22"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22" t="s">
        <v>1833</v>
      </c>
      <c r="AG38" s="22"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311</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x14ac:dyDescent="0.25">
      <c r="A39">
        <v>29</v>
      </c>
      <c r="B39" t="s">
        <v>297</v>
      </c>
      <c r="C39">
        <v>36</v>
      </c>
      <c r="D39" t="s">
        <v>298</v>
      </c>
      <c r="E39" t="s">
        <v>299</v>
      </c>
      <c r="F39" t="s">
        <v>300</v>
      </c>
      <c r="G39" t="s">
        <v>385</v>
      </c>
      <c r="H39" t="s">
        <v>302</v>
      </c>
      <c r="I39" t="s">
        <v>303</v>
      </c>
      <c r="J39" t="s">
        <v>300</v>
      </c>
      <c r="K39" t="s">
        <v>386</v>
      </c>
      <c r="L39" t="s">
        <v>305</v>
      </c>
      <c r="M39" t="s">
        <v>306</v>
      </c>
      <c r="N39" t="s">
        <v>300</v>
      </c>
      <c r="O39" t="s">
        <v>1102</v>
      </c>
      <c r="P39" t="s">
        <v>300</v>
      </c>
      <c r="Q39" t="s">
        <v>307</v>
      </c>
      <c r="R39" t="s">
        <v>300</v>
      </c>
      <c r="S39" t="s">
        <v>309</v>
      </c>
      <c r="T39" t="s">
        <v>308</v>
      </c>
      <c r="U39" t="s">
        <v>321</v>
      </c>
      <c r="AD39" t="s">
        <v>310</v>
      </c>
      <c r="AE39" s="22"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22" t="s">
        <v>1833</v>
      </c>
      <c r="AG39" s="22"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311</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x14ac:dyDescent="0.25">
      <c r="A40">
        <v>30</v>
      </c>
      <c r="B40" t="s">
        <v>297</v>
      </c>
      <c r="C40">
        <v>37</v>
      </c>
      <c r="D40" t="s">
        <v>298</v>
      </c>
      <c r="E40" t="s">
        <v>299</v>
      </c>
      <c r="F40" t="s">
        <v>300</v>
      </c>
      <c r="G40" t="s">
        <v>387</v>
      </c>
      <c r="H40" t="s">
        <v>302</v>
      </c>
      <c r="I40" t="s">
        <v>303</v>
      </c>
      <c r="J40" t="s">
        <v>300</v>
      </c>
      <c r="K40" t="s">
        <v>388</v>
      </c>
      <c r="L40" t="s">
        <v>305</v>
      </c>
      <c r="M40" t="s">
        <v>306</v>
      </c>
      <c r="N40" t="s">
        <v>300</v>
      </c>
      <c r="O40" t="s">
        <v>1102</v>
      </c>
      <c r="P40" t="s">
        <v>300</v>
      </c>
      <c r="Q40" t="s">
        <v>307</v>
      </c>
      <c r="R40" t="s">
        <v>300</v>
      </c>
      <c r="AD40" t="s">
        <v>310</v>
      </c>
      <c r="AE40" s="22"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22" t="s">
        <v>1833</v>
      </c>
      <c r="AG40" s="22"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311</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x14ac:dyDescent="0.25">
      <c r="A41">
        <v>31</v>
      </c>
      <c r="B41" t="s">
        <v>297</v>
      </c>
      <c r="C41">
        <v>38</v>
      </c>
      <c r="D41" t="s">
        <v>298</v>
      </c>
      <c r="E41" t="s">
        <v>299</v>
      </c>
      <c r="F41" t="s">
        <v>300</v>
      </c>
      <c r="G41" t="s">
        <v>389</v>
      </c>
      <c r="H41" t="s">
        <v>302</v>
      </c>
      <c r="I41" t="s">
        <v>303</v>
      </c>
      <c r="J41" t="s">
        <v>300</v>
      </c>
      <c r="K41" t="s">
        <v>390</v>
      </c>
      <c r="L41" t="s">
        <v>305</v>
      </c>
      <c r="M41" t="s">
        <v>306</v>
      </c>
      <c r="N41" t="s">
        <v>300</v>
      </c>
      <c r="O41" t="s">
        <v>1102</v>
      </c>
      <c r="P41" t="s">
        <v>300</v>
      </c>
      <c r="Q41" t="s">
        <v>307</v>
      </c>
      <c r="R41" t="s">
        <v>300</v>
      </c>
      <c r="S41" t="s">
        <v>309</v>
      </c>
      <c r="T41" t="s">
        <v>308</v>
      </c>
      <c r="U41" t="s">
        <v>315</v>
      </c>
      <c r="AD41" t="s">
        <v>310</v>
      </c>
      <c r="AE41" s="22"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22" t="s">
        <v>1833</v>
      </c>
      <c r="AG41" s="22"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311</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x14ac:dyDescent="0.25">
      <c r="A42">
        <v>32</v>
      </c>
      <c r="B42" t="s">
        <v>297</v>
      </c>
      <c r="C42">
        <v>39</v>
      </c>
      <c r="D42" t="s">
        <v>298</v>
      </c>
      <c r="E42" t="s">
        <v>299</v>
      </c>
      <c r="F42" t="s">
        <v>300</v>
      </c>
      <c r="G42" t="s">
        <v>391</v>
      </c>
      <c r="H42" t="s">
        <v>302</v>
      </c>
      <c r="I42" t="s">
        <v>303</v>
      </c>
      <c r="J42" t="s">
        <v>300</v>
      </c>
      <c r="K42" t="s">
        <v>392</v>
      </c>
      <c r="L42" t="s">
        <v>305</v>
      </c>
      <c r="M42" t="s">
        <v>306</v>
      </c>
      <c r="N42" t="s">
        <v>300</v>
      </c>
      <c r="O42" t="s">
        <v>1102</v>
      </c>
      <c r="P42" t="s">
        <v>300</v>
      </c>
      <c r="Q42" t="s">
        <v>307</v>
      </c>
      <c r="R42" t="s">
        <v>300</v>
      </c>
      <c r="S42" t="s">
        <v>320</v>
      </c>
      <c r="T42" t="s">
        <v>308</v>
      </c>
      <c r="U42" t="s">
        <v>309</v>
      </c>
      <c r="V42" t="s">
        <v>308</v>
      </c>
      <c r="W42" t="s">
        <v>321</v>
      </c>
      <c r="AD42" t="s">
        <v>310</v>
      </c>
      <c r="AE42" s="22"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22" t="s">
        <v>1833</v>
      </c>
      <c r="AG42" s="22"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311</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x14ac:dyDescent="0.25">
      <c r="A43">
        <v>33</v>
      </c>
      <c r="B43" t="s">
        <v>297</v>
      </c>
      <c r="C43">
        <v>40</v>
      </c>
      <c r="D43" t="s">
        <v>298</v>
      </c>
      <c r="E43" t="s">
        <v>299</v>
      </c>
      <c r="F43" t="s">
        <v>300</v>
      </c>
      <c r="G43" t="s">
        <v>393</v>
      </c>
      <c r="H43" t="s">
        <v>302</v>
      </c>
      <c r="I43" t="s">
        <v>303</v>
      </c>
      <c r="J43" t="s">
        <v>300</v>
      </c>
      <c r="K43" t="s">
        <v>394</v>
      </c>
      <c r="L43" t="s">
        <v>305</v>
      </c>
      <c r="M43" t="s">
        <v>306</v>
      </c>
      <c r="N43" t="s">
        <v>300</v>
      </c>
      <c r="O43" t="s">
        <v>1102</v>
      </c>
      <c r="P43" t="s">
        <v>300</v>
      </c>
      <c r="Q43" t="s">
        <v>307</v>
      </c>
      <c r="R43" t="s">
        <v>300</v>
      </c>
      <c r="S43" t="s">
        <v>309</v>
      </c>
      <c r="T43" t="s">
        <v>308</v>
      </c>
      <c r="U43" t="s">
        <v>292</v>
      </c>
      <c r="V43" t="s">
        <v>308</v>
      </c>
      <c r="W43" t="s">
        <v>314</v>
      </c>
      <c r="X43" t="s">
        <v>308</v>
      </c>
      <c r="Y43" t="s">
        <v>321</v>
      </c>
      <c r="AD43" t="s">
        <v>310</v>
      </c>
      <c r="AE43" s="22"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22" t="s">
        <v>1833</v>
      </c>
      <c r="AG43" s="22"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311</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x14ac:dyDescent="0.25">
      <c r="A44">
        <v>34</v>
      </c>
      <c r="B44" t="s">
        <v>297</v>
      </c>
      <c r="C44">
        <v>41</v>
      </c>
      <c r="D44" t="s">
        <v>298</v>
      </c>
      <c r="E44" t="s">
        <v>299</v>
      </c>
      <c r="F44" t="s">
        <v>300</v>
      </c>
      <c r="G44" t="s">
        <v>395</v>
      </c>
      <c r="H44" t="s">
        <v>302</v>
      </c>
      <c r="I44" t="s">
        <v>303</v>
      </c>
      <c r="J44" t="s">
        <v>300</v>
      </c>
      <c r="K44" t="s">
        <v>396</v>
      </c>
      <c r="L44" t="s">
        <v>305</v>
      </c>
      <c r="M44" t="s">
        <v>306</v>
      </c>
      <c r="N44" t="s">
        <v>300</v>
      </c>
      <c r="O44" t="s">
        <v>1102</v>
      </c>
      <c r="P44" t="s">
        <v>300</v>
      </c>
      <c r="Q44" t="s">
        <v>307</v>
      </c>
      <c r="R44" t="s">
        <v>300</v>
      </c>
      <c r="S44" t="s">
        <v>309</v>
      </c>
      <c r="T44" t="s">
        <v>308</v>
      </c>
      <c r="U44" t="s">
        <v>321</v>
      </c>
      <c r="AD44" t="s">
        <v>310</v>
      </c>
      <c r="AE44" s="22"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22" t="s">
        <v>1833</v>
      </c>
      <c r="AG44" s="22"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311</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x14ac:dyDescent="0.25">
      <c r="A45">
        <v>35</v>
      </c>
      <c r="B45" t="s">
        <v>297</v>
      </c>
      <c r="C45">
        <v>42</v>
      </c>
      <c r="D45" t="s">
        <v>298</v>
      </c>
      <c r="E45" t="s">
        <v>299</v>
      </c>
      <c r="F45" t="s">
        <v>300</v>
      </c>
      <c r="G45" t="s">
        <v>397</v>
      </c>
      <c r="H45" t="s">
        <v>302</v>
      </c>
      <c r="I45" t="s">
        <v>303</v>
      </c>
      <c r="J45" t="s">
        <v>300</v>
      </c>
      <c r="K45" t="s">
        <v>398</v>
      </c>
      <c r="L45" t="s">
        <v>305</v>
      </c>
      <c r="M45" t="s">
        <v>306</v>
      </c>
      <c r="N45" t="s">
        <v>300</v>
      </c>
      <c r="O45" t="s">
        <v>1102</v>
      </c>
      <c r="P45" t="s">
        <v>300</v>
      </c>
      <c r="Q45" t="s">
        <v>307</v>
      </c>
      <c r="R45" t="s">
        <v>300</v>
      </c>
      <c r="S45" t="s">
        <v>282</v>
      </c>
      <c r="T45" t="s">
        <v>308</v>
      </c>
      <c r="U45" t="s">
        <v>321</v>
      </c>
      <c r="AD45" t="s">
        <v>310</v>
      </c>
      <c r="AE45" s="22"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22" t="s">
        <v>1833</v>
      </c>
      <c r="AG45" s="22"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311</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x14ac:dyDescent="0.25">
      <c r="A46">
        <v>36</v>
      </c>
      <c r="B46" t="s">
        <v>297</v>
      </c>
      <c r="C46">
        <v>43</v>
      </c>
      <c r="D46" t="s">
        <v>298</v>
      </c>
      <c r="E46" t="s">
        <v>299</v>
      </c>
      <c r="F46" t="s">
        <v>300</v>
      </c>
      <c r="G46" t="s">
        <v>399</v>
      </c>
      <c r="H46" t="s">
        <v>302</v>
      </c>
      <c r="I46" t="s">
        <v>303</v>
      </c>
      <c r="J46" t="s">
        <v>300</v>
      </c>
      <c r="K46" t="s">
        <v>400</v>
      </c>
      <c r="L46" t="s">
        <v>305</v>
      </c>
      <c r="M46" t="s">
        <v>306</v>
      </c>
      <c r="N46" t="s">
        <v>300</v>
      </c>
      <c r="O46" t="s">
        <v>1102</v>
      </c>
      <c r="P46" t="s">
        <v>300</v>
      </c>
      <c r="Q46" t="s">
        <v>307</v>
      </c>
      <c r="R46" t="s">
        <v>300</v>
      </c>
      <c r="S46" t="s">
        <v>315</v>
      </c>
      <c r="AD46" t="s">
        <v>310</v>
      </c>
      <c r="AE46" s="22"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22" t="s">
        <v>1833</v>
      </c>
      <c r="AG46" s="22"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311</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x14ac:dyDescent="0.25">
      <c r="A47">
        <v>185</v>
      </c>
      <c r="B47" t="s">
        <v>297</v>
      </c>
      <c r="C47">
        <v>44</v>
      </c>
      <c r="D47" t="s">
        <v>298</v>
      </c>
      <c r="E47" t="s">
        <v>299</v>
      </c>
      <c r="F47" t="s">
        <v>300</v>
      </c>
      <c r="G47" t="s">
        <v>401</v>
      </c>
      <c r="H47" t="s">
        <v>302</v>
      </c>
      <c r="I47" t="s">
        <v>303</v>
      </c>
      <c r="J47" t="s">
        <v>300</v>
      </c>
      <c r="K47" t="s">
        <v>402</v>
      </c>
      <c r="L47" t="s">
        <v>305</v>
      </c>
      <c r="M47" t="s">
        <v>306</v>
      </c>
      <c r="N47" t="s">
        <v>300</v>
      </c>
      <c r="O47" s="7" t="s">
        <v>1101</v>
      </c>
      <c r="P47" t="s">
        <v>300</v>
      </c>
      <c r="Q47" t="s">
        <v>307</v>
      </c>
      <c r="R47" t="s">
        <v>300</v>
      </c>
      <c r="S47" t="s">
        <v>315</v>
      </c>
      <c r="AD47" t="s">
        <v>310</v>
      </c>
      <c r="AE47" s="22"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22" t="s">
        <v>1833</v>
      </c>
      <c r="AG47" s="22"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311</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x14ac:dyDescent="0.25">
      <c r="A48">
        <v>37</v>
      </c>
      <c r="B48" t="s">
        <v>297</v>
      </c>
      <c r="C48">
        <v>45</v>
      </c>
      <c r="D48" t="s">
        <v>298</v>
      </c>
      <c r="E48" t="s">
        <v>299</v>
      </c>
      <c r="F48" t="s">
        <v>300</v>
      </c>
      <c r="G48" t="s">
        <v>403</v>
      </c>
      <c r="H48" t="s">
        <v>302</v>
      </c>
      <c r="I48" t="s">
        <v>303</v>
      </c>
      <c r="J48" t="s">
        <v>300</v>
      </c>
      <c r="K48" t="s">
        <v>404</v>
      </c>
      <c r="L48" t="s">
        <v>305</v>
      </c>
      <c r="M48" t="s">
        <v>306</v>
      </c>
      <c r="N48" t="s">
        <v>300</v>
      </c>
      <c r="O48" t="s">
        <v>1102</v>
      </c>
      <c r="P48" t="s">
        <v>300</v>
      </c>
      <c r="Q48" t="s">
        <v>307</v>
      </c>
      <c r="R48" t="s">
        <v>300</v>
      </c>
      <c r="S48" t="s">
        <v>282</v>
      </c>
      <c r="T48" t="s">
        <v>308</v>
      </c>
      <c r="U48" t="s">
        <v>313</v>
      </c>
      <c r="AD48" t="s">
        <v>310</v>
      </c>
      <c r="AE48" s="22"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22" t="s">
        <v>1833</v>
      </c>
      <c r="AG48" s="22"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311</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x14ac:dyDescent="0.25">
      <c r="A49">
        <v>239</v>
      </c>
      <c r="B49" t="s">
        <v>297</v>
      </c>
      <c r="C49">
        <v>46</v>
      </c>
      <c r="D49" t="s">
        <v>298</v>
      </c>
      <c r="E49" t="s">
        <v>299</v>
      </c>
      <c r="F49" t="s">
        <v>300</v>
      </c>
      <c r="G49" t="s">
        <v>405</v>
      </c>
      <c r="H49" t="s">
        <v>302</v>
      </c>
      <c r="I49" t="s">
        <v>303</v>
      </c>
      <c r="J49" t="s">
        <v>300</v>
      </c>
      <c r="K49" t="s">
        <v>406</v>
      </c>
      <c r="L49" t="s">
        <v>305</v>
      </c>
      <c r="M49" t="s">
        <v>306</v>
      </c>
      <c r="N49" t="s">
        <v>300</v>
      </c>
      <c r="O49" s="4" t="s">
        <v>1100</v>
      </c>
      <c r="P49" t="s">
        <v>300</v>
      </c>
      <c r="Q49" t="s">
        <v>307</v>
      </c>
      <c r="R49" t="s">
        <v>300</v>
      </c>
      <c r="S49" t="s">
        <v>309</v>
      </c>
      <c r="T49" t="s">
        <v>308</v>
      </c>
      <c r="U49" t="s">
        <v>292</v>
      </c>
      <c r="V49" t="s">
        <v>308</v>
      </c>
      <c r="W49" t="s">
        <v>313</v>
      </c>
      <c r="AD49" t="s">
        <v>310</v>
      </c>
      <c r="AE49" s="22"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22" t="s">
        <v>1833</v>
      </c>
      <c r="AG49" s="22"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311</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x14ac:dyDescent="0.25">
      <c r="A50">
        <v>221</v>
      </c>
      <c r="B50" t="s">
        <v>297</v>
      </c>
      <c r="C50">
        <v>47</v>
      </c>
      <c r="D50" t="s">
        <v>298</v>
      </c>
      <c r="E50" t="s">
        <v>299</v>
      </c>
      <c r="F50" t="s">
        <v>300</v>
      </c>
      <c r="G50" t="s">
        <v>407</v>
      </c>
      <c r="H50" t="s">
        <v>302</v>
      </c>
      <c r="I50" t="s">
        <v>303</v>
      </c>
      <c r="J50" t="s">
        <v>300</v>
      </c>
      <c r="K50" t="s">
        <v>408</v>
      </c>
      <c r="L50" t="s">
        <v>305</v>
      </c>
      <c r="M50" t="s">
        <v>306</v>
      </c>
      <c r="N50" t="s">
        <v>300</v>
      </c>
      <c r="O50" s="8" t="s">
        <v>1099</v>
      </c>
      <c r="P50" t="s">
        <v>300</v>
      </c>
      <c r="Q50" t="s">
        <v>307</v>
      </c>
      <c r="R50" t="s">
        <v>300</v>
      </c>
      <c r="S50" t="s">
        <v>351</v>
      </c>
      <c r="T50" t="s">
        <v>308</v>
      </c>
      <c r="U50" t="s">
        <v>321</v>
      </c>
      <c r="AD50" t="s">
        <v>310</v>
      </c>
      <c r="AE50" s="22"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22" t="s">
        <v>1833</v>
      </c>
      <c r="AG50" s="22"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311</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x14ac:dyDescent="0.25">
      <c r="A51">
        <v>38</v>
      </c>
      <c r="B51" t="s">
        <v>297</v>
      </c>
      <c r="C51">
        <v>48</v>
      </c>
      <c r="D51" t="s">
        <v>298</v>
      </c>
      <c r="E51" t="s">
        <v>299</v>
      </c>
      <c r="F51" t="s">
        <v>300</v>
      </c>
      <c r="G51" t="s">
        <v>409</v>
      </c>
      <c r="H51" t="s">
        <v>302</v>
      </c>
      <c r="I51" t="s">
        <v>303</v>
      </c>
      <c r="J51" t="s">
        <v>300</v>
      </c>
      <c r="K51" t="s">
        <v>410</v>
      </c>
      <c r="L51" t="s">
        <v>305</v>
      </c>
      <c r="M51" t="s">
        <v>306</v>
      </c>
      <c r="N51" t="s">
        <v>300</v>
      </c>
      <c r="O51" t="s">
        <v>1102</v>
      </c>
      <c r="P51" t="s">
        <v>300</v>
      </c>
      <c r="Q51" t="s">
        <v>307</v>
      </c>
      <c r="R51" t="s">
        <v>300</v>
      </c>
      <c r="S51" t="s">
        <v>320</v>
      </c>
      <c r="T51" t="s">
        <v>308</v>
      </c>
      <c r="U51" t="s">
        <v>309</v>
      </c>
      <c r="V51" t="s">
        <v>308</v>
      </c>
      <c r="W51" t="s">
        <v>321</v>
      </c>
      <c r="AD51" t="s">
        <v>310</v>
      </c>
      <c r="AE51" s="22"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22" t="s">
        <v>1833</v>
      </c>
      <c r="AG51" s="22"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311</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x14ac:dyDescent="0.25">
      <c r="A52">
        <v>39</v>
      </c>
      <c r="B52" t="s">
        <v>297</v>
      </c>
      <c r="C52">
        <v>49</v>
      </c>
      <c r="D52" t="s">
        <v>298</v>
      </c>
      <c r="E52" t="s">
        <v>299</v>
      </c>
      <c r="F52" t="s">
        <v>300</v>
      </c>
      <c r="G52" t="s">
        <v>411</v>
      </c>
      <c r="H52" t="s">
        <v>302</v>
      </c>
      <c r="I52" t="s">
        <v>303</v>
      </c>
      <c r="J52" t="s">
        <v>300</v>
      </c>
      <c r="K52" t="s">
        <v>412</v>
      </c>
      <c r="L52" t="s">
        <v>305</v>
      </c>
      <c r="M52" t="s">
        <v>306</v>
      </c>
      <c r="N52" t="s">
        <v>300</v>
      </c>
      <c r="O52" t="s">
        <v>1102</v>
      </c>
      <c r="P52" t="s">
        <v>300</v>
      </c>
      <c r="Q52" t="s">
        <v>307</v>
      </c>
      <c r="R52" t="s">
        <v>300</v>
      </c>
      <c r="S52" t="s">
        <v>282</v>
      </c>
      <c r="T52" t="s">
        <v>308</v>
      </c>
      <c r="U52" t="s">
        <v>313</v>
      </c>
      <c r="V52" t="s">
        <v>308</v>
      </c>
      <c r="W52" t="s">
        <v>321</v>
      </c>
      <c r="AD52" t="s">
        <v>310</v>
      </c>
      <c r="AE52" s="22"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22" t="s">
        <v>1833</v>
      </c>
      <c r="AG52" s="22"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311</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x14ac:dyDescent="0.25">
      <c r="A53">
        <v>240</v>
      </c>
      <c r="B53" t="s">
        <v>297</v>
      </c>
      <c r="C53">
        <v>50</v>
      </c>
      <c r="D53" t="s">
        <v>298</v>
      </c>
      <c r="E53" t="s">
        <v>299</v>
      </c>
      <c r="F53" t="s">
        <v>300</v>
      </c>
      <c r="G53" t="s">
        <v>413</v>
      </c>
      <c r="H53" t="s">
        <v>302</v>
      </c>
      <c r="I53" t="s">
        <v>303</v>
      </c>
      <c r="J53" t="s">
        <v>300</v>
      </c>
      <c r="K53" t="s">
        <v>414</v>
      </c>
      <c r="L53" t="s">
        <v>305</v>
      </c>
      <c r="M53" t="s">
        <v>306</v>
      </c>
      <c r="N53" t="s">
        <v>300</v>
      </c>
      <c r="O53" s="4" t="s">
        <v>1100</v>
      </c>
      <c r="P53" t="s">
        <v>300</v>
      </c>
      <c r="Q53" t="s">
        <v>307</v>
      </c>
      <c r="R53" t="s">
        <v>300</v>
      </c>
      <c r="S53" t="s">
        <v>344</v>
      </c>
      <c r="T53" t="s">
        <v>308</v>
      </c>
      <c r="U53" t="s">
        <v>292</v>
      </c>
      <c r="V53" t="s">
        <v>308</v>
      </c>
      <c r="W53" t="s">
        <v>351</v>
      </c>
      <c r="X53" t="s">
        <v>308</v>
      </c>
      <c r="Y53" t="s">
        <v>314</v>
      </c>
      <c r="Z53" t="s">
        <v>308</v>
      </c>
      <c r="AA53" t="s">
        <v>321</v>
      </c>
      <c r="AD53" t="s">
        <v>310</v>
      </c>
      <c r="AE53" s="22"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22" t="s">
        <v>1833</v>
      </c>
      <c r="AG53" s="22"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311</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x14ac:dyDescent="0.25">
      <c r="A54">
        <v>40</v>
      </c>
      <c r="B54" t="s">
        <v>297</v>
      </c>
      <c r="C54">
        <v>51</v>
      </c>
      <c r="D54" t="s">
        <v>298</v>
      </c>
      <c r="E54" t="s">
        <v>299</v>
      </c>
      <c r="F54" t="s">
        <v>300</v>
      </c>
      <c r="G54" t="s">
        <v>415</v>
      </c>
      <c r="H54" t="s">
        <v>302</v>
      </c>
      <c r="I54" t="s">
        <v>303</v>
      </c>
      <c r="J54" t="s">
        <v>300</v>
      </c>
      <c r="K54" t="s">
        <v>159</v>
      </c>
      <c r="L54" t="s">
        <v>305</v>
      </c>
      <c r="M54" t="s">
        <v>306</v>
      </c>
      <c r="N54" t="s">
        <v>300</v>
      </c>
      <c r="O54" t="s">
        <v>1102</v>
      </c>
      <c r="P54" t="s">
        <v>300</v>
      </c>
      <c r="Q54" t="s">
        <v>307</v>
      </c>
      <c r="R54" t="s">
        <v>300</v>
      </c>
      <c r="S54" t="s">
        <v>2210</v>
      </c>
      <c r="AD54" t="s">
        <v>310</v>
      </c>
      <c r="AE54" s="22"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22" t="s">
        <v>1833</v>
      </c>
      <c r="AG54" s="22"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311</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x14ac:dyDescent="0.25">
      <c r="A55">
        <v>41</v>
      </c>
      <c r="B55" t="s">
        <v>297</v>
      </c>
      <c r="C55">
        <v>52</v>
      </c>
      <c r="D55" t="s">
        <v>298</v>
      </c>
      <c r="E55" t="s">
        <v>299</v>
      </c>
      <c r="F55" t="s">
        <v>300</v>
      </c>
      <c r="G55" t="s">
        <v>416</v>
      </c>
      <c r="H55" t="s">
        <v>302</v>
      </c>
      <c r="I55" t="s">
        <v>303</v>
      </c>
      <c r="J55" t="s">
        <v>300</v>
      </c>
      <c r="K55" t="s">
        <v>417</v>
      </c>
      <c r="L55" t="s">
        <v>305</v>
      </c>
      <c r="M55" t="s">
        <v>306</v>
      </c>
      <c r="N55" t="s">
        <v>300</v>
      </c>
      <c r="O55" t="s">
        <v>1102</v>
      </c>
      <c r="P55" t="s">
        <v>300</v>
      </c>
      <c r="Q55" t="s">
        <v>307</v>
      </c>
      <c r="R55" t="s">
        <v>300</v>
      </c>
      <c r="AD55" t="s">
        <v>310</v>
      </c>
      <c r="AE55" s="22"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22" t="s">
        <v>1833</v>
      </c>
      <c r="AG55" s="22"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311</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x14ac:dyDescent="0.25">
      <c r="A56">
        <v>186</v>
      </c>
      <c r="B56" t="s">
        <v>297</v>
      </c>
      <c r="C56">
        <v>53</v>
      </c>
      <c r="D56" t="s">
        <v>298</v>
      </c>
      <c r="E56" t="s">
        <v>299</v>
      </c>
      <c r="F56" t="s">
        <v>300</v>
      </c>
      <c r="G56" t="s">
        <v>418</v>
      </c>
      <c r="H56" t="s">
        <v>302</v>
      </c>
      <c r="I56" t="s">
        <v>303</v>
      </c>
      <c r="J56" t="s">
        <v>300</v>
      </c>
      <c r="K56" t="s">
        <v>419</v>
      </c>
      <c r="L56" t="s">
        <v>305</v>
      </c>
      <c r="M56" t="s">
        <v>306</v>
      </c>
      <c r="N56" t="s">
        <v>300</v>
      </c>
      <c r="O56" s="7" t="s">
        <v>1101</v>
      </c>
      <c r="P56" t="s">
        <v>300</v>
      </c>
      <c r="Q56" t="s">
        <v>307</v>
      </c>
      <c r="R56" t="s">
        <v>300</v>
      </c>
      <c r="S56" t="s">
        <v>292</v>
      </c>
      <c r="AD56" t="s">
        <v>310</v>
      </c>
      <c r="AE56" s="22"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22" t="s">
        <v>1833</v>
      </c>
      <c r="AG56" s="22"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311</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x14ac:dyDescent="0.25">
      <c r="A57">
        <v>187</v>
      </c>
      <c r="B57" t="s">
        <v>297</v>
      </c>
      <c r="C57">
        <v>54</v>
      </c>
      <c r="D57" t="s">
        <v>298</v>
      </c>
      <c r="E57" t="s">
        <v>299</v>
      </c>
      <c r="F57" t="s">
        <v>300</v>
      </c>
      <c r="G57" t="s">
        <v>420</v>
      </c>
      <c r="H57" t="s">
        <v>302</v>
      </c>
      <c r="I57" t="s">
        <v>303</v>
      </c>
      <c r="J57" t="s">
        <v>300</v>
      </c>
      <c r="K57" t="s">
        <v>421</v>
      </c>
      <c r="L57" t="s">
        <v>305</v>
      </c>
      <c r="M57" t="s">
        <v>306</v>
      </c>
      <c r="N57" t="s">
        <v>300</v>
      </c>
      <c r="O57" s="7" t="s">
        <v>1101</v>
      </c>
      <c r="P57" t="s">
        <v>300</v>
      </c>
      <c r="Q57" t="s">
        <v>307</v>
      </c>
      <c r="R57" t="s">
        <v>300</v>
      </c>
      <c r="S57" t="s">
        <v>282</v>
      </c>
      <c r="T57" t="s">
        <v>308</v>
      </c>
      <c r="U57" t="s">
        <v>309</v>
      </c>
      <c r="V57" t="s">
        <v>308</v>
      </c>
      <c r="W57" t="s">
        <v>313</v>
      </c>
      <c r="X57" t="s">
        <v>308</v>
      </c>
      <c r="Y57" t="s">
        <v>321</v>
      </c>
      <c r="AD57" t="s">
        <v>310</v>
      </c>
      <c r="AE57" s="22"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22" t="s">
        <v>1833</v>
      </c>
      <c r="AG57" s="22"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311</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x14ac:dyDescent="0.25">
      <c r="A58">
        <v>42</v>
      </c>
      <c r="B58" t="s">
        <v>297</v>
      </c>
      <c r="C58">
        <v>55</v>
      </c>
      <c r="D58" t="s">
        <v>298</v>
      </c>
      <c r="E58" t="s">
        <v>299</v>
      </c>
      <c r="F58" t="s">
        <v>300</v>
      </c>
      <c r="G58" t="s">
        <v>422</v>
      </c>
      <c r="H58" t="s">
        <v>302</v>
      </c>
      <c r="I58" t="s">
        <v>303</v>
      </c>
      <c r="J58" t="s">
        <v>300</v>
      </c>
      <c r="K58" t="s">
        <v>423</v>
      </c>
      <c r="L58" t="s">
        <v>305</v>
      </c>
      <c r="M58" t="s">
        <v>306</v>
      </c>
      <c r="N58" t="s">
        <v>300</v>
      </c>
      <c r="O58" t="s">
        <v>1102</v>
      </c>
      <c r="P58" t="s">
        <v>300</v>
      </c>
      <c r="Q58" t="s">
        <v>307</v>
      </c>
      <c r="R58" t="s">
        <v>300</v>
      </c>
      <c r="S58" t="s">
        <v>320</v>
      </c>
      <c r="T58" t="s">
        <v>308</v>
      </c>
      <c r="U58" t="s">
        <v>292</v>
      </c>
      <c r="V58" t="s">
        <v>308</v>
      </c>
      <c r="W58" t="s">
        <v>314</v>
      </c>
      <c r="X58" t="s">
        <v>308</v>
      </c>
      <c r="Y58" t="s">
        <v>321</v>
      </c>
      <c r="AD58" t="s">
        <v>310</v>
      </c>
      <c r="AE58" s="22"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22" t="s">
        <v>1833</v>
      </c>
      <c r="AG58" s="22" t="str">
        <f>VLOOKUP(Table13456221243[[#This Row],['#Pg]],Table14[['#]:[ARCHIVO]],6,FALSE)</f>
        <v>cristo es la luz juan 8,12; 14,6 cristo es la luz. él es la salvación cristo es el camino. cristo es la verdad. cristo es la vida.</v>
      </c>
      <c r="AH58" t="s">
        <v>311</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x14ac:dyDescent="0.25">
      <c r="A59">
        <v>222</v>
      </c>
      <c r="B59" t="s">
        <v>297</v>
      </c>
      <c r="C59">
        <v>56</v>
      </c>
      <c r="D59" t="s">
        <v>298</v>
      </c>
      <c r="E59" t="s">
        <v>299</v>
      </c>
      <c r="F59" t="s">
        <v>300</v>
      </c>
      <c r="G59" t="s">
        <v>424</v>
      </c>
      <c r="H59" t="s">
        <v>302</v>
      </c>
      <c r="I59" t="s">
        <v>303</v>
      </c>
      <c r="J59" t="s">
        <v>300</v>
      </c>
      <c r="K59" t="s">
        <v>425</v>
      </c>
      <c r="L59" t="s">
        <v>305</v>
      </c>
      <c r="M59" t="s">
        <v>306</v>
      </c>
      <c r="N59" t="s">
        <v>300</v>
      </c>
      <c r="O59" s="8" t="s">
        <v>1099</v>
      </c>
      <c r="P59" t="s">
        <v>300</v>
      </c>
      <c r="Q59" t="s">
        <v>307</v>
      </c>
      <c r="R59" t="s">
        <v>300</v>
      </c>
      <c r="S59" t="s">
        <v>282</v>
      </c>
      <c r="T59" t="s">
        <v>308</v>
      </c>
      <c r="U59" t="s">
        <v>309</v>
      </c>
      <c r="V59" t="s">
        <v>308</v>
      </c>
      <c r="W59" t="s">
        <v>321</v>
      </c>
      <c r="AD59" t="s">
        <v>310</v>
      </c>
      <c r="AE59" s="22"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22" t="s">
        <v>1833</v>
      </c>
      <c r="AG59" s="22"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311</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x14ac:dyDescent="0.25">
      <c r="A60">
        <v>43</v>
      </c>
      <c r="B60" t="s">
        <v>297</v>
      </c>
      <c r="C60">
        <v>57</v>
      </c>
      <c r="D60" t="s">
        <v>298</v>
      </c>
      <c r="E60" t="s">
        <v>299</v>
      </c>
      <c r="F60" t="s">
        <v>300</v>
      </c>
      <c r="G60" t="s">
        <v>426</v>
      </c>
      <c r="H60" t="s">
        <v>302</v>
      </c>
      <c r="I60" t="s">
        <v>303</v>
      </c>
      <c r="J60" t="s">
        <v>300</v>
      </c>
      <c r="K60" t="s">
        <v>427</v>
      </c>
      <c r="L60" t="s">
        <v>305</v>
      </c>
      <c r="M60" t="s">
        <v>306</v>
      </c>
      <c r="N60" t="s">
        <v>300</v>
      </c>
      <c r="O60" t="s">
        <v>1102</v>
      </c>
      <c r="P60" t="s">
        <v>300</v>
      </c>
      <c r="Q60" t="s">
        <v>307</v>
      </c>
      <c r="R60" t="s">
        <v>300</v>
      </c>
      <c r="S60" t="s">
        <v>282</v>
      </c>
      <c r="T60" t="s">
        <v>308</v>
      </c>
      <c r="U60" t="s">
        <v>351</v>
      </c>
      <c r="V60" t="s">
        <v>308</v>
      </c>
      <c r="W60" t="s">
        <v>314</v>
      </c>
      <c r="AD60" t="s">
        <v>310</v>
      </c>
      <c r="AE60" s="22"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22" t="s">
        <v>1833</v>
      </c>
      <c r="AG60" s="22"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311</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x14ac:dyDescent="0.25">
      <c r="A61">
        <v>44</v>
      </c>
      <c r="B61" t="s">
        <v>297</v>
      </c>
      <c r="C61">
        <v>58</v>
      </c>
      <c r="D61" t="s">
        <v>298</v>
      </c>
      <c r="E61" t="s">
        <v>299</v>
      </c>
      <c r="F61" t="s">
        <v>300</v>
      </c>
      <c r="G61" t="s">
        <v>428</v>
      </c>
      <c r="H61" t="s">
        <v>302</v>
      </c>
      <c r="I61" t="s">
        <v>303</v>
      </c>
      <c r="J61" t="s">
        <v>300</v>
      </c>
      <c r="K61" t="s">
        <v>429</v>
      </c>
      <c r="L61" t="s">
        <v>305</v>
      </c>
      <c r="M61" t="s">
        <v>306</v>
      </c>
      <c r="N61" t="s">
        <v>300</v>
      </c>
      <c r="O61" t="s">
        <v>1102</v>
      </c>
      <c r="P61" t="s">
        <v>300</v>
      </c>
      <c r="Q61" t="s">
        <v>307</v>
      </c>
      <c r="R61" t="s">
        <v>300</v>
      </c>
      <c r="S61" t="s">
        <v>282</v>
      </c>
      <c r="T61" t="s">
        <v>308</v>
      </c>
      <c r="U61" t="s">
        <v>351</v>
      </c>
      <c r="AD61" t="s">
        <v>310</v>
      </c>
      <c r="AE61" s="22"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22" t="s">
        <v>1833</v>
      </c>
      <c r="AG61" s="22"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311</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x14ac:dyDescent="0.25">
      <c r="A62">
        <v>45</v>
      </c>
      <c r="B62" t="s">
        <v>297</v>
      </c>
      <c r="C62">
        <v>59</v>
      </c>
      <c r="D62" t="s">
        <v>298</v>
      </c>
      <c r="E62" t="s">
        <v>299</v>
      </c>
      <c r="F62" t="s">
        <v>300</v>
      </c>
      <c r="G62" t="s">
        <v>430</v>
      </c>
      <c r="H62" t="s">
        <v>302</v>
      </c>
      <c r="I62" t="s">
        <v>303</v>
      </c>
      <c r="J62" t="s">
        <v>300</v>
      </c>
      <c r="K62" t="s">
        <v>431</v>
      </c>
      <c r="L62" t="s">
        <v>305</v>
      </c>
      <c r="M62" t="s">
        <v>306</v>
      </c>
      <c r="N62" t="s">
        <v>300</v>
      </c>
      <c r="O62" t="s">
        <v>1102</v>
      </c>
      <c r="P62" t="s">
        <v>300</v>
      </c>
      <c r="Q62" t="s">
        <v>307</v>
      </c>
      <c r="R62" t="s">
        <v>300</v>
      </c>
      <c r="S62" t="s">
        <v>320</v>
      </c>
      <c r="T62" t="s">
        <v>308</v>
      </c>
      <c r="U62" t="s">
        <v>321</v>
      </c>
      <c r="AD62" t="s">
        <v>310</v>
      </c>
      <c r="AE62" s="22"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22" t="s">
        <v>1833</v>
      </c>
      <c r="AG62" s="22"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311</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x14ac:dyDescent="0.25">
      <c r="A63">
        <v>47</v>
      </c>
      <c r="B63" t="s">
        <v>297</v>
      </c>
      <c r="C63">
        <v>60</v>
      </c>
      <c r="D63" t="s">
        <v>298</v>
      </c>
      <c r="E63" t="s">
        <v>299</v>
      </c>
      <c r="F63" t="s">
        <v>300</v>
      </c>
      <c r="G63" t="s">
        <v>432</v>
      </c>
      <c r="H63" t="s">
        <v>302</v>
      </c>
      <c r="I63" t="s">
        <v>303</v>
      </c>
      <c r="J63" t="s">
        <v>300</v>
      </c>
      <c r="K63" t="s">
        <v>433</v>
      </c>
      <c r="L63" t="s">
        <v>305</v>
      </c>
      <c r="M63" t="s">
        <v>306</v>
      </c>
      <c r="N63" t="s">
        <v>300</v>
      </c>
      <c r="O63" t="s">
        <v>1102</v>
      </c>
      <c r="P63" t="s">
        <v>300</v>
      </c>
      <c r="Q63" t="s">
        <v>307</v>
      </c>
      <c r="R63" t="s">
        <v>300</v>
      </c>
      <c r="S63" t="s">
        <v>344</v>
      </c>
      <c r="T63" t="s">
        <v>308</v>
      </c>
      <c r="U63" t="s">
        <v>286</v>
      </c>
      <c r="V63" t="s">
        <v>308</v>
      </c>
      <c r="W63" t="s">
        <v>321</v>
      </c>
      <c r="AD63" t="s">
        <v>310</v>
      </c>
      <c r="AE63" s="22"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22" t="s">
        <v>1833</v>
      </c>
      <c r="AG63" s="22"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311</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x14ac:dyDescent="0.25">
      <c r="A64">
        <v>223</v>
      </c>
      <c r="B64" t="s">
        <v>297</v>
      </c>
      <c r="C64">
        <v>61</v>
      </c>
      <c r="D64" t="s">
        <v>298</v>
      </c>
      <c r="E64" t="s">
        <v>299</v>
      </c>
      <c r="F64" t="s">
        <v>300</v>
      </c>
      <c r="G64" t="s">
        <v>434</v>
      </c>
      <c r="H64" t="s">
        <v>302</v>
      </c>
      <c r="I64" t="s">
        <v>303</v>
      </c>
      <c r="J64" t="s">
        <v>300</v>
      </c>
      <c r="K64" t="s">
        <v>435</v>
      </c>
      <c r="L64" t="s">
        <v>305</v>
      </c>
      <c r="M64" t="s">
        <v>306</v>
      </c>
      <c r="N64" t="s">
        <v>300</v>
      </c>
      <c r="O64" s="8" t="s">
        <v>1099</v>
      </c>
      <c r="P64" t="s">
        <v>300</v>
      </c>
      <c r="Q64" t="s">
        <v>307</v>
      </c>
      <c r="R64" t="s">
        <v>300</v>
      </c>
      <c r="S64" t="s">
        <v>320</v>
      </c>
      <c r="T64" t="s">
        <v>308</v>
      </c>
      <c r="U64" t="s">
        <v>292</v>
      </c>
      <c r="V64" t="s">
        <v>308</v>
      </c>
      <c r="W64" t="s">
        <v>321</v>
      </c>
      <c r="AD64" t="s">
        <v>310</v>
      </c>
      <c r="AE64" s="22"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22" t="s">
        <v>1833</v>
      </c>
      <c r="AG64" s="22"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311</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x14ac:dyDescent="0.25">
      <c r="A65">
        <v>48</v>
      </c>
      <c r="B65" t="s">
        <v>297</v>
      </c>
      <c r="C65">
        <v>62</v>
      </c>
      <c r="D65" t="s">
        <v>298</v>
      </c>
      <c r="E65" t="s">
        <v>299</v>
      </c>
      <c r="F65" t="s">
        <v>300</v>
      </c>
      <c r="G65" t="s">
        <v>436</v>
      </c>
      <c r="H65" t="s">
        <v>302</v>
      </c>
      <c r="I65" t="s">
        <v>303</v>
      </c>
      <c r="J65" t="s">
        <v>300</v>
      </c>
      <c r="K65" t="s">
        <v>437</v>
      </c>
      <c r="L65" t="s">
        <v>305</v>
      </c>
      <c r="M65" t="s">
        <v>306</v>
      </c>
      <c r="N65" t="s">
        <v>300</v>
      </c>
      <c r="O65" t="s">
        <v>1102</v>
      </c>
      <c r="P65" t="s">
        <v>300</v>
      </c>
      <c r="Q65" t="s">
        <v>307</v>
      </c>
      <c r="R65" t="s">
        <v>300</v>
      </c>
      <c r="S65" t="s">
        <v>309</v>
      </c>
      <c r="T65" t="s">
        <v>308</v>
      </c>
      <c r="U65" t="s">
        <v>321</v>
      </c>
      <c r="AD65" t="s">
        <v>310</v>
      </c>
      <c r="AE65" s="22"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22" t="s">
        <v>1833</v>
      </c>
      <c r="AG65" s="22"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311</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x14ac:dyDescent="0.25">
      <c r="A66">
        <v>49</v>
      </c>
      <c r="B66" t="s">
        <v>297</v>
      </c>
      <c r="C66">
        <v>63</v>
      </c>
      <c r="D66" t="s">
        <v>298</v>
      </c>
      <c r="E66" t="s">
        <v>299</v>
      </c>
      <c r="F66" t="s">
        <v>300</v>
      </c>
      <c r="G66" t="s">
        <v>438</v>
      </c>
      <c r="H66" t="s">
        <v>302</v>
      </c>
      <c r="I66" t="s">
        <v>303</v>
      </c>
      <c r="J66" t="s">
        <v>300</v>
      </c>
      <c r="K66" t="s">
        <v>439</v>
      </c>
      <c r="L66" t="s">
        <v>305</v>
      </c>
      <c r="M66" t="s">
        <v>306</v>
      </c>
      <c r="N66" t="s">
        <v>300</v>
      </c>
      <c r="O66" t="s">
        <v>1102</v>
      </c>
      <c r="P66" t="s">
        <v>300</v>
      </c>
      <c r="Q66" t="s">
        <v>307</v>
      </c>
      <c r="R66" t="s">
        <v>300</v>
      </c>
      <c r="S66" t="s">
        <v>314</v>
      </c>
      <c r="T66" t="s">
        <v>308</v>
      </c>
      <c r="U66" t="s">
        <v>315</v>
      </c>
      <c r="AD66" t="s">
        <v>310</v>
      </c>
      <c r="AE66" s="22"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22" t="s">
        <v>1833</v>
      </c>
      <c r="AG66" s="22"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311</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x14ac:dyDescent="0.25">
      <c r="A67">
        <v>50</v>
      </c>
      <c r="B67" t="s">
        <v>297</v>
      </c>
      <c r="C67">
        <v>64</v>
      </c>
      <c r="D67" t="s">
        <v>298</v>
      </c>
      <c r="E67" t="s">
        <v>299</v>
      </c>
      <c r="F67" t="s">
        <v>300</v>
      </c>
      <c r="G67" t="s">
        <v>440</v>
      </c>
      <c r="H67" t="s">
        <v>302</v>
      </c>
      <c r="I67" t="s">
        <v>303</v>
      </c>
      <c r="J67" t="s">
        <v>300</v>
      </c>
      <c r="K67" t="s">
        <v>441</v>
      </c>
      <c r="L67" t="s">
        <v>305</v>
      </c>
      <c r="M67" t="s">
        <v>306</v>
      </c>
      <c r="N67" t="s">
        <v>300</v>
      </c>
      <c r="O67" t="s">
        <v>1102</v>
      </c>
      <c r="P67" t="s">
        <v>300</v>
      </c>
      <c r="Q67" t="s">
        <v>307</v>
      </c>
      <c r="R67" t="s">
        <v>300</v>
      </c>
      <c r="S67" t="s">
        <v>309</v>
      </c>
      <c r="T67" t="s">
        <v>308</v>
      </c>
      <c r="U67" t="s">
        <v>321</v>
      </c>
      <c r="AD67" t="s">
        <v>310</v>
      </c>
      <c r="AE67" s="22"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22" t="s">
        <v>1833</v>
      </c>
      <c r="AG67" s="22"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311</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x14ac:dyDescent="0.25">
      <c r="A68">
        <v>51</v>
      </c>
      <c r="B68" t="s">
        <v>297</v>
      </c>
      <c r="C68">
        <v>65</v>
      </c>
      <c r="D68" t="s">
        <v>298</v>
      </c>
      <c r="E68" t="s">
        <v>299</v>
      </c>
      <c r="F68" t="s">
        <v>300</v>
      </c>
      <c r="G68" t="s">
        <v>442</v>
      </c>
      <c r="H68" t="s">
        <v>302</v>
      </c>
      <c r="I68" t="s">
        <v>303</v>
      </c>
      <c r="J68" t="s">
        <v>300</v>
      </c>
      <c r="K68" t="s">
        <v>443</v>
      </c>
      <c r="L68" t="s">
        <v>305</v>
      </c>
      <c r="M68" t="s">
        <v>306</v>
      </c>
      <c r="N68" t="s">
        <v>300</v>
      </c>
      <c r="O68" t="s">
        <v>1102</v>
      </c>
      <c r="P68" t="s">
        <v>300</v>
      </c>
      <c r="Q68" t="s">
        <v>307</v>
      </c>
      <c r="R68" t="s">
        <v>300</v>
      </c>
      <c r="S68" t="s">
        <v>321</v>
      </c>
      <c r="AD68" t="s">
        <v>310</v>
      </c>
      <c r="AE68" s="22"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22" t="s">
        <v>1833</v>
      </c>
      <c r="AG68" s="22"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311</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x14ac:dyDescent="0.25">
      <c r="A69">
        <v>52</v>
      </c>
      <c r="B69" t="s">
        <v>297</v>
      </c>
      <c r="C69">
        <v>66</v>
      </c>
      <c r="D69" t="s">
        <v>298</v>
      </c>
      <c r="E69" t="s">
        <v>299</v>
      </c>
      <c r="F69" t="s">
        <v>300</v>
      </c>
      <c r="G69" t="s">
        <v>444</v>
      </c>
      <c r="H69" t="s">
        <v>302</v>
      </c>
      <c r="I69" t="s">
        <v>303</v>
      </c>
      <c r="J69" t="s">
        <v>300</v>
      </c>
      <c r="K69" t="s">
        <v>445</v>
      </c>
      <c r="L69" t="s">
        <v>305</v>
      </c>
      <c r="M69" t="s">
        <v>306</v>
      </c>
      <c r="N69" t="s">
        <v>300</v>
      </c>
      <c r="O69" t="s">
        <v>1102</v>
      </c>
      <c r="P69" t="s">
        <v>300</v>
      </c>
      <c r="Q69" t="s">
        <v>307</v>
      </c>
      <c r="R69" t="s">
        <v>300</v>
      </c>
      <c r="S69" t="s">
        <v>282</v>
      </c>
      <c r="T69" t="s">
        <v>308</v>
      </c>
      <c r="U69" t="s">
        <v>292</v>
      </c>
      <c r="V69" t="s">
        <v>308</v>
      </c>
      <c r="W69" t="s">
        <v>315</v>
      </c>
      <c r="AD69" t="s">
        <v>310</v>
      </c>
      <c r="AE69" s="22"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22" t="s">
        <v>1833</v>
      </c>
      <c r="AG69" s="22"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311</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x14ac:dyDescent="0.25">
      <c r="A70">
        <v>53</v>
      </c>
      <c r="B70" t="s">
        <v>297</v>
      </c>
      <c r="C70">
        <v>67</v>
      </c>
      <c r="D70" t="s">
        <v>298</v>
      </c>
      <c r="E70" t="s">
        <v>299</v>
      </c>
      <c r="F70" t="s">
        <v>300</v>
      </c>
      <c r="G70" t="s">
        <v>446</v>
      </c>
      <c r="H70" t="s">
        <v>302</v>
      </c>
      <c r="I70" t="s">
        <v>303</v>
      </c>
      <c r="J70" t="s">
        <v>300</v>
      </c>
      <c r="K70" t="s">
        <v>447</v>
      </c>
      <c r="L70" t="s">
        <v>305</v>
      </c>
      <c r="M70" t="s">
        <v>306</v>
      </c>
      <c r="N70" t="s">
        <v>300</v>
      </c>
      <c r="O70" t="s">
        <v>1102</v>
      </c>
      <c r="P70" t="s">
        <v>300</v>
      </c>
      <c r="Q70" t="s">
        <v>307</v>
      </c>
      <c r="R70" t="s">
        <v>300</v>
      </c>
      <c r="S70" t="s">
        <v>309</v>
      </c>
      <c r="T70" t="s">
        <v>308</v>
      </c>
      <c r="U70" t="s">
        <v>314</v>
      </c>
      <c r="V70" t="s">
        <v>308</v>
      </c>
      <c r="W70" t="s">
        <v>321</v>
      </c>
      <c r="X70" t="s">
        <v>308</v>
      </c>
      <c r="Y70" t="s">
        <v>315</v>
      </c>
      <c r="AD70" t="s">
        <v>310</v>
      </c>
      <c r="AE70" s="22"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22" t="s">
        <v>1833</v>
      </c>
      <c r="AG70" s="22"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311</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x14ac:dyDescent="0.25">
      <c r="A71">
        <v>54</v>
      </c>
      <c r="B71" t="s">
        <v>297</v>
      </c>
      <c r="C71">
        <v>68</v>
      </c>
      <c r="D71" t="s">
        <v>298</v>
      </c>
      <c r="E71" t="s">
        <v>299</v>
      </c>
      <c r="F71" t="s">
        <v>300</v>
      </c>
      <c r="G71" t="s">
        <v>448</v>
      </c>
      <c r="H71" t="s">
        <v>302</v>
      </c>
      <c r="I71" t="s">
        <v>303</v>
      </c>
      <c r="J71" t="s">
        <v>300</v>
      </c>
      <c r="K71" t="s">
        <v>449</v>
      </c>
      <c r="L71" t="s">
        <v>305</v>
      </c>
      <c r="M71" t="s">
        <v>306</v>
      </c>
      <c r="N71" t="s">
        <v>300</v>
      </c>
      <c r="O71" t="s">
        <v>1102</v>
      </c>
      <c r="P71" t="s">
        <v>300</v>
      </c>
      <c r="Q71" t="s">
        <v>307</v>
      </c>
      <c r="R71" t="s">
        <v>300</v>
      </c>
      <c r="S71" t="s">
        <v>282</v>
      </c>
      <c r="T71" t="s">
        <v>308</v>
      </c>
      <c r="U71" t="s">
        <v>313</v>
      </c>
      <c r="V71" t="s">
        <v>308</v>
      </c>
      <c r="W71" t="s">
        <v>321</v>
      </c>
      <c r="AD71" t="s">
        <v>310</v>
      </c>
      <c r="AE71" s="22"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22" t="s">
        <v>1833</v>
      </c>
      <c r="AG71" s="22"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311</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x14ac:dyDescent="0.25">
      <c r="A72">
        <v>55</v>
      </c>
      <c r="B72" t="s">
        <v>297</v>
      </c>
      <c r="C72">
        <v>69</v>
      </c>
      <c r="D72" t="s">
        <v>298</v>
      </c>
      <c r="E72" t="s">
        <v>299</v>
      </c>
      <c r="F72" t="s">
        <v>300</v>
      </c>
      <c r="G72" t="s">
        <v>450</v>
      </c>
      <c r="H72" t="s">
        <v>302</v>
      </c>
      <c r="I72" t="s">
        <v>303</v>
      </c>
      <c r="J72" t="s">
        <v>300</v>
      </c>
      <c r="K72" t="s">
        <v>451</v>
      </c>
      <c r="L72" t="s">
        <v>305</v>
      </c>
      <c r="M72" t="s">
        <v>306</v>
      </c>
      <c r="N72" t="s">
        <v>300</v>
      </c>
      <c r="O72" t="s">
        <v>1102</v>
      </c>
      <c r="P72" t="s">
        <v>300</v>
      </c>
      <c r="Q72" t="s">
        <v>307</v>
      </c>
      <c r="R72" t="s">
        <v>300</v>
      </c>
      <c r="S72" t="s">
        <v>2210</v>
      </c>
      <c r="T72" t="s">
        <v>308</v>
      </c>
      <c r="U72" t="s">
        <v>321</v>
      </c>
      <c r="AD72" t="s">
        <v>310</v>
      </c>
      <c r="AE72" s="22"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22" t="s">
        <v>1833</v>
      </c>
      <c r="AG72" s="22"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311</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x14ac:dyDescent="0.25">
      <c r="A73">
        <v>56</v>
      </c>
      <c r="B73" t="s">
        <v>297</v>
      </c>
      <c r="C73">
        <v>70</v>
      </c>
      <c r="D73" t="s">
        <v>298</v>
      </c>
      <c r="E73" t="s">
        <v>299</v>
      </c>
      <c r="F73" t="s">
        <v>300</v>
      </c>
      <c r="G73" t="s">
        <v>452</v>
      </c>
      <c r="H73" t="s">
        <v>302</v>
      </c>
      <c r="I73" t="s">
        <v>303</v>
      </c>
      <c r="J73" t="s">
        <v>300</v>
      </c>
      <c r="K73" t="s">
        <v>453</v>
      </c>
      <c r="L73" t="s">
        <v>305</v>
      </c>
      <c r="M73" t="s">
        <v>306</v>
      </c>
      <c r="N73" t="s">
        <v>300</v>
      </c>
      <c r="O73" t="s">
        <v>1102</v>
      </c>
      <c r="P73" t="s">
        <v>300</v>
      </c>
      <c r="Q73" t="s">
        <v>307</v>
      </c>
      <c r="R73" t="s">
        <v>300</v>
      </c>
      <c r="S73" t="s">
        <v>313</v>
      </c>
      <c r="T73" t="s">
        <v>308</v>
      </c>
      <c r="U73" t="s">
        <v>315</v>
      </c>
      <c r="AD73" t="s">
        <v>310</v>
      </c>
      <c r="AE73" s="22"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22" t="s">
        <v>1833</v>
      </c>
      <c r="AG73" s="22"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311</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x14ac:dyDescent="0.25">
      <c r="A74">
        <v>57</v>
      </c>
      <c r="B74" t="s">
        <v>297</v>
      </c>
      <c r="C74">
        <v>71</v>
      </c>
      <c r="D74" t="s">
        <v>298</v>
      </c>
      <c r="E74" t="s">
        <v>299</v>
      </c>
      <c r="F74" t="s">
        <v>300</v>
      </c>
      <c r="G74" t="s">
        <v>454</v>
      </c>
      <c r="H74" t="s">
        <v>302</v>
      </c>
      <c r="I74" t="s">
        <v>303</v>
      </c>
      <c r="J74" t="s">
        <v>300</v>
      </c>
      <c r="K74" t="s">
        <v>455</v>
      </c>
      <c r="L74" t="s">
        <v>305</v>
      </c>
      <c r="M74" t="s">
        <v>306</v>
      </c>
      <c r="N74" t="s">
        <v>300</v>
      </c>
      <c r="O74" t="s">
        <v>1102</v>
      </c>
      <c r="P74" t="s">
        <v>300</v>
      </c>
      <c r="Q74" t="s">
        <v>307</v>
      </c>
      <c r="R74" t="s">
        <v>300</v>
      </c>
      <c r="S74" t="s">
        <v>321</v>
      </c>
      <c r="AD74" t="s">
        <v>310</v>
      </c>
      <c r="AE74" s="22"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22" t="s">
        <v>1833</v>
      </c>
      <c r="AG74" s="22"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311</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x14ac:dyDescent="0.25">
      <c r="A75">
        <v>224</v>
      </c>
      <c r="B75" t="s">
        <v>297</v>
      </c>
      <c r="C75">
        <v>72</v>
      </c>
      <c r="D75" t="s">
        <v>298</v>
      </c>
      <c r="E75" t="s">
        <v>299</v>
      </c>
      <c r="F75" t="s">
        <v>300</v>
      </c>
      <c r="G75" t="s">
        <v>456</v>
      </c>
      <c r="H75" t="s">
        <v>302</v>
      </c>
      <c r="I75" t="s">
        <v>303</v>
      </c>
      <c r="J75" t="s">
        <v>300</v>
      </c>
      <c r="K75" t="s">
        <v>457</v>
      </c>
      <c r="L75" t="s">
        <v>305</v>
      </c>
      <c r="M75" t="s">
        <v>306</v>
      </c>
      <c r="N75" t="s">
        <v>300</v>
      </c>
      <c r="O75" s="8" t="s">
        <v>1099</v>
      </c>
      <c r="P75" t="s">
        <v>300</v>
      </c>
      <c r="Q75" t="s">
        <v>307</v>
      </c>
      <c r="R75" t="s">
        <v>300</v>
      </c>
      <c r="S75" t="s">
        <v>342</v>
      </c>
      <c r="T75" t="s">
        <v>308</v>
      </c>
      <c r="U75" t="s">
        <v>321</v>
      </c>
      <c r="AD75" t="s">
        <v>310</v>
      </c>
      <c r="AE75" s="22"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22" t="s">
        <v>1833</v>
      </c>
      <c r="AG75" s="22"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311</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x14ac:dyDescent="0.25">
      <c r="A76">
        <v>58</v>
      </c>
      <c r="B76" t="s">
        <v>297</v>
      </c>
      <c r="C76">
        <v>73</v>
      </c>
      <c r="D76" t="s">
        <v>298</v>
      </c>
      <c r="E76" t="s">
        <v>299</v>
      </c>
      <c r="F76" t="s">
        <v>300</v>
      </c>
      <c r="G76" t="s">
        <v>458</v>
      </c>
      <c r="H76" t="s">
        <v>302</v>
      </c>
      <c r="I76" t="s">
        <v>303</v>
      </c>
      <c r="J76" t="s">
        <v>300</v>
      </c>
      <c r="K76" t="s">
        <v>459</v>
      </c>
      <c r="L76" t="s">
        <v>305</v>
      </c>
      <c r="M76" t="s">
        <v>306</v>
      </c>
      <c r="N76" t="s">
        <v>300</v>
      </c>
      <c r="O76" t="s">
        <v>1102</v>
      </c>
      <c r="P76" t="s">
        <v>300</v>
      </c>
      <c r="Q76" t="s">
        <v>307</v>
      </c>
      <c r="R76" t="s">
        <v>300</v>
      </c>
      <c r="S76" t="s">
        <v>292</v>
      </c>
      <c r="T76" t="s">
        <v>308</v>
      </c>
      <c r="U76" t="s">
        <v>315</v>
      </c>
      <c r="AD76" t="s">
        <v>310</v>
      </c>
      <c r="AE76" s="22"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22" t="s">
        <v>1833</v>
      </c>
      <c r="AG76" s="22"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311</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x14ac:dyDescent="0.25">
      <c r="A77">
        <v>59</v>
      </c>
      <c r="B77" t="s">
        <v>297</v>
      </c>
      <c r="C77">
        <v>74</v>
      </c>
      <c r="D77" t="s">
        <v>298</v>
      </c>
      <c r="E77" t="s">
        <v>299</v>
      </c>
      <c r="F77" t="s">
        <v>300</v>
      </c>
      <c r="G77" t="s">
        <v>460</v>
      </c>
      <c r="H77" t="s">
        <v>302</v>
      </c>
      <c r="I77" t="s">
        <v>303</v>
      </c>
      <c r="J77" t="s">
        <v>300</v>
      </c>
      <c r="K77" t="s">
        <v>461</v>
      </c>
      <c r="L77" t="s">
        <v>305</v>
      </c>
      <c r="M77" t="s">
        <v>306</v>
      </c>
      <c r="N77" t="s">
        <v>300</v>
      </c>
      <c r="O77" t="s">
        <v>1102</v>
      </c>
      <c r="P77" t="s">
        <v>300</v>
      </c>
      <c r="Q77" t="s">
        <v>307</v>
      </c>
      <c r="R77" t="s">
        <v>300</v>
      </c>
      <c r="S77" t="s">
        <v>344</v>
      </c>
      <c r="T77" t="s">
        <v>308</v>
      </c>
      <c r="U77" t="s">
        <v>292</v>
      </c>
      <c r="V77" t="s">
        <v>308</v>
      </c>
      <c r="W77" t="s">
        <v>321</v>
      </c>
      <c r="AD77" t="s">
        <v>310</v>
      </c>
      <c r="AE77" s="22"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22" t="s">
        <v>1833</v>
      </c>
      <c r="AG77" s="22"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311</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x14ac:dyDescent="0.25">
      <c r="A78">
        <v>225</v>
      </c>
      <c r="B78" t="s">
        <v>297</v>
      </c>
      <c r="C78">
        <v>75</v>
      </c>
      <c r="D78" t="s">
        <v>298</v>
      </c>
      <c r="E78" t="s">
        <v>299</v>
      </c>
      <c r="F78" t="s">
        <v>300</v>
      </c>
      <c r="G78" t="s">
        <v>462</v>
      </c>
      <c r="H78" t="s">
        <v>302</v>
      </c>
      <c r="I78" t="s">
        <v>303</v>
      </c>
      <c r="J78" t="s">
        <v>300</v>
      </c>
      <c r="K78" t="s">
        <v>463</v>
      </c>
      <c r="L78" t="s">
        <v>305</v>
      </c>
      <c r="M78" t="s">
        <v>306</v>
      </c>
      <c r="N78" t="s">
        <v>300</v>
      </c>
      <c r="O78" s="8" t="s">
        <v>1099</v>
      </c>
      <c r="P78" t="s">
        <v>300</v>
      </c>
      <c r="Q78" t="s">
        <v>307</v>
      </c>
      <c r="R78" t="s">
        <v>300</v>
      </c>
      <c r="S78" t="s">
        <v>313</v>
      </c>
      <c r="T78" t="s">
        <v>308</v>
      </c>
      <c r="U78" t="s">
        <v>321</v>
      </c>
      <c r="AD78" t="s">
        <v>310</v>
      </c>
      <c r="AE78" s="22"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22" t="s">
        <v>1833</v>
      </c>
      <c r="AG78" s="22"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311</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x14ac:dyDescent="0.25">
      <c r="A79">
        <v>60</v>
      </c>
      <c r="B79" t="s">
        <v>297</v>
      </c>
      <c r="C79">
        <v>76</v>
      </c>
      <c r="D79" t="s">
        <v>298</v>
      </c>
      <c r="E79" t="s">
        <v>299</v>
      </c>
      <c r="F79" t="s">
        <v>300</v>
      </c>
      <c r="G79" t="s">
        <v>464</v>
      </c>
      <c r="H79" t="s">
        <v>302</v>
      </c>
      <c r="I79" t="s">
        <v>303</v>
      </c>
      <c r="J79" t="s">
        <v>300</v>
      </c>
      <c r="K79" t="s">
        <v>465</v>
      </c>
      <c r="L79" t="s">
        <v>305</v>
      </c>
      <c r="M79" t="s">
        <v>306</v>
      </c>
      <c r="N79" t="s">
        <v>300</v>
      </c>
      <c r="O79" t="s">
        <v>1102</v>
      </c>
      <c r="P79" t="s">
        <v>300</v>
      </c>
      <c r="Q79" t="s">
        <v>307</v>
      </c>
      <c r="R79" t="s">
        <v>300</v>
      </c>
      <c r="S79" t="s">
        <v>2210</v>
      </c>
      <c r="T79" t="s">
        <v>308</v>
      </c>
      <c r="U79" t="s">
        <v>321</v>
      </c>
      <c r="AD79" t="s">
        <v>310</v>
      </c>
      <c r="AE79" s="22"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22" t="s">
        <v>1833</v>
      </c>
      <c r="AG79" s="22"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311</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x14ac:dyDescent="0.25">
      <c r="A80">
        <v>61</v>
      </c>
      <c r="B80" t="s">
        <v>297</v>
      </c>
      <c r="C80">
        <v>77</v>
      </c>
      <c r="D80" t="s">
        <v>298</v>
      </c>
      <c r="E80" t="s">
        <v>299</v>
      </c>
      <c r="F80" t="s">
        <v>300</v>
      </c>
      <c r="G80" t="s">
        <v>466</v>
      </c>
      <c r="H80" t="s">
        <v>302</v>
      </c>
      <c r="I80" t="s">
        <v>303</v>
      </c>
      <c r="J80" t="s">
        <v>300</v>
      </c>
      <c r="K80" t="s">
        <v>467</v>
      </c>
      <c r="L80" t="s">
        <v>305</v>
      </c>
      <c r="M80" t="s">
        <v>306</v>
      </c>
      <c r="N80" t="s">
        <v>300</v>
      </c>
      <c r="O80" t="s">
        <v>1102</v>
      </c>
      <c r="P80" t="s">
        <v>300</v>
      </c>
      <c r="Q80" t="s">
        <v>307</v>
      </c>
      <c r="R80" t="s">
        <v>300</v>
      </c>
      <c r="S80" t="s">
        <v>320</v>
      </c>
      <c r="T80" t="s">
        <v>308</v>
      </c>
      <c r="U80" t="s">
        <v>321</v>
      </c>
      <c r="AD80" t="s">
        <v>310</v>
      </c>
      <c r="AE80" s="22"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22" t="s">
        <v>1833</v>
      </c>
      <c r="AG80" s="22"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311</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x14ac:dyDescent="0.25">
      <c r="A81">
        <v>62</v>
      </c>
      <c r="B81" t="s">
        <v>297</v>
      </c>
      <c r="C81">
        <v>78</v>
      </c>
      <c r="D81" t="s">
        <v>298</v>
      </c>
      <c r="E81" t="s">
        <v>299</v>
      </c>
      <c r="F81" t="s">
        <v>300</v>
      </c>
      <c r="G81" t="s">
        <v>468</v>
      </c>
      <c r="H81" t="s">
        <v>302</v>
      </c>
      <c r="I81" t="s">
        <v>303</v>
      </c>
      <c r="J81" t="s">
        <v>300</v>
      </c>
      <c r="K81" t="s">
        <v>469</v>
      </c>
      <c r="L81" t="s">
        <v>305</v>
      </c>
      <c r="M81" t="s">
        <v>306</v>
      </c>
      <c r="N81" t="s">
        <v>300</v>
      </c>
      <c r="O81" t="s">
        <v>1102</v>
      </c>
      <c r="P81" t="s">
        <v>300</v>
      </c>
      <c r="Q81" t="s">
        <v>307</v>
      </c>
      <c r="R81" t="s">
        <v>300</v>
      </c>
      <c r="S81" t="s">
        <v>292</v>
      </c>
      <c r="T81" t="s">
        <v>308</v>
      </c>
      <c r="U81" t="s">
        <v>313</v>
      </c>
      <c r="V81" t="s">
        <v>308</v>
      </c>
      <c r="W81" t="s">
        <v>315</v>
      </c>
      <c r="AD81" t="s">
        <v>310</v>
      </c>
      <c r="AE81" s="22"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22" t="s">
        <v>1833</v>
      </c>
      <c r="AG81" s="22"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311</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x14ac:dyDescent="0.25">
      <c r="A82">
        <v>63</v>
      </c>
      <c r="B82" t="s">
        <v>297</v>
      </c>
      <c r="C82">
        <v>79</v>
      </c>
      <c r="D82" t="s">
        <v>298</v>
      </c>
      <c r="E82" t="s">
        <v>299</v>
      </c>
      <c r="F82" t="s">
        <v>300</v>
      </c>
      <c r="G82" t="s">
        <v>470</v>
      </c>
      <c r="H82" t="s">
        <v>302</v>
      </c>
      <c r="I82" t="s">
        <v>303</v>
      </c>
      <c r="J82" t="s">
        <v>300</v>
      </c>
      <c r="K82" t="s">
        <v>471</v>
      </c>
      <c r="L82" t="s">
        <v>305</v>
      </c>
      <c r="M82" t="s">
        <v>306</v>
      </c>
      <c r="N82" t="s">
        <v>300</v>
      </c>
      <c r="O82" t="s">
        <v>1102</v>
      </c>
      <c r="P82" t="s">
        <v>300</v>
      </c>
      <c r="Q82" t="s">
        <v>307</v>
      </c>
      <c r="R82" t="s">
        <v>300</v>
      </c>
      <c r="S82" t="s">
        <v>2210</v>
      </c>
      <c r="AD82" t="s">
        <v>310</v>
      </c>
      <c r="AE82" s="22"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22" t="s">
        <v>1833</v>
      </c>
      <c r="AG82" s="22"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311</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x14ac:dyDescent="0.25">
      <c r="A83">
        <v>64</v>
      </c>
      <c r="B83" t="s">
        <v>297</v>
      </c>
      <c r="C83">
        <v>80</v>
      </c>
      <c r="D83" t="s">
        <v>298</v>
      </c>
      <c r="E83" t="s">
        <v>299</v>
      </c>
      <c r="F83" t="s">
        <v>300</v>
      </c>
      <c r="G83" t="s">
        <v>472</v>
      </c>
      <c r="H83" t="s">
        <v>302</v>
      </c>
      <c r="I83" t="s">
        <v>303</v>
      </c>
      <c r="J83" t="s">
        <v>300</v>
      </c>
      <c r="K83" t="s">
        <v>473</v>
      </c>
      <c r="L83" t="s">
        <v>305</v>
      </c>
      <c r="M83" t="s">
        <v>306</v>
      </c>
      <c r="N83" t="s">
        <v>300</v>
      </c>
      <c r="O83" t="s">
        <v>1102</v>
      </c>
      <c r="P83" t="s">
        <v>300</v>
      </c>
      <c r="Q83" t="s">
        <v>307</v>
      </c>
      <c r="R83" t="s">
        <v>300</v>
      </c>
      <c r="S83" t="s">
        <v>309</v>
      </c>
      <c r="T83" t="s">
        <v>308</v>
      </c>
      <c r="U83" t="s">
        <v>2210</v>
      </c>
      <c r="V83" t="s">
        <v>308</v>
      </c>
      <c r="W83" t="s">
        <v>315</v>
      </c>
      <c r="AD83" t="s">
        <v>310</v>
      </c>
      <c r="AE83" s="22"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22" t="s">
        <v>1833</v>
      </c>
      <c r="AG83" s="22"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311</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x14ac:dyDescent="0.25">
      <c r="A84">
        <v>65</v>
      </c>
      <c r="B84" t="s">
        <v>297</v>
      </c>
      <c r="C84">
        <v>81</v>
      </c>
      <c r="D84" t="s">
        <v>298</v>
      </c>
      <c r="E84" t="s">
        <v>299</v>
      </c>
      <c r="F84" t="s">
        <v>300</v>
      </c>
      <c r="G84" t="s">
        <v>474</v>
      </c>
      <c r="H84" t="s">
        <v>302</v>
      </c>
      <c r="I84" t="s">
        <v>303</v>
      </c>
      <c r="J84" t="s">
        <v>300</v>
      </c>
      <c r="K84" t="s">
        <v>475</v>
      </c>
      <c r="L84" t="s">
        <v>305</v>
      </c>
      <c r="M84" t="s">
        <v>306</v>
      </c>
      <c r="N84" t="s">
        <v>300</v>
      </c>
      <c r="O84" t="s">
        <v>1102</v>
      </c>
      <c r="P84" t="s">
        <v>300</v>
      </c>
      <c r="Q84" t="s">
        <v>307</v>
      </c>
      <c r="R84" t="s">
        <v>300</v>
      </c>
      <c r="S84" t="s">
        <v>292</v>
      </c>
      <c r="T84" t="s">
        <v>308</v>
      </c>
      <c r="U84" t="s">
        <v>314</v>
      </c>
      <c r="V84" t="s">
        <v>308</v>
      </c>
      <c r="W84" t="s">
        <v>321</v>
      </c>
      <c r="AD84" t="s">
        <v>310</v>
      </c>
      <c r="AE84" s="22"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22" t="s">
        <v>1833</v>
      </c>
      <c r="AG84" s="22"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311</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x14ac:dyDescent="0.25">
      <c r="A85">
        <v>66</v>
      </c>
      <c r="B85" t="s">
        <v>297</v>
      </c>
      <c r="C85">
        <v>82</v>
      </c>
      <c r="D85" t="s">
        <v>298</v>
      </c>
      <c r="E85" t="s">
        <v>299</v>
      </c>
      <c r="F85" t="s">
        <v>300</v>
      </c>
      <c r="G85" t="s">
        <v>476</v>
      </c>
      <c r="H85" t="s">
        <v>302</v>
      </c>
      <c r="I85" t="s">
        <v>303</v>
      </c>
      <c r="J85" t="s">
        <v>300</v>
      </c>
      <c r="K85" t="s">
        <v>185</v>
      </c>
      <c r="L85" t="s">
        <v>305</v>
      </c>
      <c r="M85" t="s">
        <v>306</v>
      </c>
      <c r="N85" t="s">
        <v>300</v>
      </c>
      <c r="O85" t="s">
        <v>1102</v>
      </c>
      <c r="P85" t="s">
        <v>300</v>
      </c>
      <c r="Q85" t="s">
        <v>307</v>
      </c>
      <c r="R85" t="s">
        <v>300</v>
      </c>
      <c r="S85" t="s">
        <v>309</v>
      </c>
      <c r="T85" t="s">
        <v>308</v>
      </c>
      <c r="U85" t="s">
        <v>321</v>
      </c>
      <c r="AD85" t="s">
        <v>310</v>
      </c>
      <c r="AE85" s="22"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22" t="s">
        <v>1833</v>
      </c>
      <c r="AG85" s="22"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311</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x14ac:dyDescent="0.25">
      <c r="A86">
        <v>67</v>
      </c>
      <c r="B86" t="s">
        <v>297</v>
      </c>
      <c r="C86">
        <v>83</v>
      </c>
      <c r="D86" t="s">
        <v>298</v>
      </c>
      <c r="E86" t="s">
        <v>299</v>
      </c>
      <c r="F86" t="s">
        <v>300</v>
      </c>
      <c r="G86" t="s">
        <v>477</v>
      </c>
      <c r="H86" t="s">
        <v>302</v>
      </c>
      <c r="I86" t="s">
        <v>303</v>
      </c>
      <c r="J86" t="s">
        <v>300</v>
      </c>
      <c r="K86" t="s">
        <v>478</v>
      </c>
      <c r="L86" t="s">
        <v>305</v>
      </c>
      <c r="M86" t="s">
        <v>306</v>
      </c>
      <c r="N86" t="s">
        <v>300</v>
      </c>
      <c r="O86" t="s">
        <v>1102</v>
      </c>
      <c r="P86" t="s">
        <v>300</v>
      </c>
      <c r="Q86" t="s">
        <v>307</v>
      </c>
      <c r="R86" t="s">
        <v>300</v>
      </c>
      <c r="S86" t="s">
        <v>292</v>
      </c>
      <c r="T86" t="s">
        <v>308</v>
      </c>
      <c r="U86" t="s">
        <v>2210</v>
      </c>
      <c r="V86" t="s">
        <v>308</v>
      </c>
      <c r="W86" t="s">
        <v>321</v>
      </c>
      <c r="AD86" t="s">
        <v>310</v>
      </c>
      <c r="AE86" s="22"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22" t="s">
        <v>1833</v>
      </c>
      <c r="AG86" s="22"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311</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x14ac:dyDescent="0.25">
      <c r="A87">
        <v>68</v>
      </c>
      <c r="B87" t="s">
        <v>297</v>
      </c>
      <c r="C87">
        <v>84</v>
      </c>
      <c r="D87" t="s">
        <v>298</v>
      </c>
      <c r="E87" t="s">
        <v>299</v>
      </c>
      <c r="F87" t="s">
        <v>300</v>
      </c>
      <c r="G87" t="s">
        <v>479</v>
      </c>
      <c r="H87" t="s">
        <v>302</v>
      </c>
      <c r="I87" t="s">
        <v>303</v>
      </c>
      <c r="J87" t="s">
        <v>300</v>
      </c>
      <c r="K87" t="s">
        <v>480</v>
      </c>
      <c r="L87" t="s">
        <v>305</v>
      </c>
      <c r="M87" t="s">
        <v>306</v>
      </c>
      <c r="N87" t="s">
        <v>300</v>
      </c>
      <c r="O87" t="s">
        <v>1102</v>
      </c>
      <c r="P87" t="s">
        <v>300</v>
      </c>
      <c r="Q87" t="s">
        <v>307</v>
      </c>
      <c r="R87" t="s">
        <v>300</v>
      </c>
      <c r="AD87" t="s">
        <v>310</v>
      </c>
      <c r="AE87" s="22"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22" t="s">
        <v>1833</v>
      </c>
      <c r="AG87" s="22"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311</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x14ac:dyDescent="0.25">
      <c r="A88">
        <v>69</v>
      </c>
      <c r="B88" t="s">
        <v>297</v>
      </c>
      <c r="C88">
        <v>85</v>
      </c>
      <c r="D88" t="s">
        <v>298</v>
      </c>
      <c r="E88" t="s">
        <v>299</v>
      </c>
      <c r="F88" t="s">
        <v>300</v>
      </c>
      <c r="G88" t="s">
        <v>481</v>
      </c>
      <c r="H88" t="s">
        <v>302</v>
      </c>
      <c r="I88" t="s">
        <v>303</v>
      </c>
      <c r="J88" t="s">
        <v>300</v>
      </c>
      <c r="K88" t="s">
        <v>482</v>
      </c>
      <c r="L88" t="s">
        <v>305</v>
      </c>
      <c r="M88" t="s">
        <v>306</v>
      </c>
      <c r="N88" t="s">
        <v>300</v>
      </c>
      <c r="O88" t="s">
        <v>1102</v>
      </c>
      <c r="P88" t="s">
        <v>300</v>
      </c>
      <c r="Q88" t="s">
        <v>307</v>
      </c>
      <c r="R88" t="s">
        <v>300</v>
      </c>
      <c r="S88" t="s">
        <v>321</v>
      </c>
      <c r="AD88" t="s">
        <v>310</v>
      </c>
      <c r="AE88" s="22"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22" t="s">
        <v>1833</v>
      </c>
      <c r="AG88" s="22"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311</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x14ac:dyDescent="0.25">
      <c r="A89">
        <v>70</v>
      </c>
      <c r="B89" t="s">
        <v>297</v>
      </c>
      <c r="C89">
        <v>86</v>
      </c>
      <c r="D89" t="s">
        <v>298</v>
      </c>
      <c r="E89" t="s">
        <v>299</v>
      </c>
      <c r="F89" t="s">
        <v>300</v>
      </c>
      <c r="G89" t="s">
        <v>483</v>
      </c>
      <c r="H89" t="s">
        <v>302</v>
      </c>
      <c r="I89" t="s">
        <v>303</v>
      </c>
      <c r="J89" t="s">
        <v>300</v>
      </c>
      <c r="K89" t="s">
        <v>484</v>
      </c>
      <c r="L89" t="s">
        <v>305</v>
      </c>
      <c r="M89" t="s">
        <v>306</v>
      </c>
      <c r="N89" t="s">
        <v>300</v>
      </c>
      <c r="O89" t="s">
        <v>1102</v>
      </c>
      <c r="P89" t="s">
        <v>300</v>
      </c>
      <c r="Q89" t="s">
        <v>307</v>
      </c>
      <c r="R89" t="s">
        <v>300</v>
      </c>
      <c r="S89" t="s">
        <v>282</v>
      </c>
      <c r="T89" t="s">
        <v>308</v>
      </c>
      <c r="U89" t="s">
        <v>2209</v>
      </c>
      <c r="V89" t="s">
        <v>308</v>
      </c>
      <c r="W89" t="s">
        <v>313</v>
      </c>
      <c r="X89" t="s">
        <v>308</v>
      </c>
      <c r="Y89" t="s">
        <v>315</v>
      </c>
      <c r="AD89" t="s">
        <v>310</v>
      </c>
      <c r="AE89" s="22"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22" t="s">
        <v>1833</v>
      </c>
      <c r="AG89" s="22"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311</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x14ac:dyDescent="0.25">
      <c r="A90">
        <v>71</v>
      </c>
      <c r="B90" t="s">
        <v>297</v>
      </c>
      <c r="C90">
        <v>87</v>
      </c>
      <c r="D90" t="s">
        <v>298</v>
      </c>
      <c r="E90" t="s">
        <v>299</v>
      </c>
      <c r="F90" t="s">
        <v>300</v>
      </c>
      <c r="G90" t="s">
        <v>485</v>
      </c>
      <c r="H90" t="s">
        <v>302</v>
      </c>
      <c r="I90" t="s">
        <v>303</v>
      </c>
      <c r="J90" t="s">
        <v>300</v>
      </c>
      <c r="K90" t="s">
        <v>486</v>
      </c>
      <c r="L90" t="s">
        <v>305</v>
      </c>
      <c r="M90" t="s">
        <v>306</v>
      </c>
      <c r="N90" t="s">
        <v>300</v>
      </c>
      <c r="O90" t="s">
        <v>1102</v>
      </c>
      <c r="P90" t="s">
        <v>300</v>
      </c>
      <c r="Q90" t="s">
        <v>307</v>
      </c>
      <c r="R90" t="s">
        <v>300</v>
      </c>
      <c r="S90" t="s">
        <v>351</v>
      </c>
      <c r="AD90" t="s">
        <v>310</v>
      </c>
      <c r="AE90" s="22"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22" t="s">
        <v>1833</v>
      </c>
      <c r="AG90" s="22"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311</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x14ac:dyDescent="0.25">
      <c r="A91">
        <v>72</v>
      </c>
      <c r="B91" t="s">
        <v>297</v>
      </c>
      <c r="C91">
        <v>88</v>
      </c>
      <c r="D91" t="s">
        <v>298</v>
      </c>
      <c r="E91" t="s">
        <v>299</v>
      </c>
      <c r="F91" t="s">
        <v>300</v>
      </c>
      <c r="G91" t="s">
        <v>487</v>
      </c>
      <c r="H91" t="s">
        <v>302</v>
      </c>
      <c r="I91" t="s">
        <v>303</v>
      </c>
      <c r="J91" t="s">
        <v>300</v>
      </c>
      <c r="K91" t="s">
        <v>192</v>
      </c>
      <c r="L91" t="s">
        <v>305</v>
      </c>
      <c r="M91" t="s">
        <v>306</v>
      </c>
      <c r="N91" t="s">
        <v>300</v>
      </c>
      <c r="O91" t="s">
        <v>1102</v>
      </c>
      <c r="P91" t="s">
        <v>300</v>
      </c>
      <c r="Q91" t="s">
        <v>307</v>
      </c>
      <c r="R91" t="s">
        <v>300</v>
      </c>
      <c r="S91" t="s">
        <v>320</v>
      </c>
      <c r="T91" t="s">
        <v>308</v>
      </c>
      <c r="U91" t="s">
        <v>2210</v>
      </c>
      <c r="AD91" t="s">
        <v>310</v>
      </c>
      <c r="AE91" s="22"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22" t="s">
        <v>1833</v>
      </c>
      <c r="AG91" s="22"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311</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x14ac:dyDescent="0.25">
      <c r="A92">
        <v>73</v>
      </c>
      <c r="B92" t="s">
        <v>297</v>
      </c>
      <c r="C92">
        <v>89</v>
      </c>
      <c r="D92" t="s">
        <v>298</v>
      </c>
      <c r="E92" t="s">
        <v>299</v>
      </c>
      <c r="F92" t="s">
        <v>300</v>
      </c>
      <c r="G92" t="s">
        <v>488</v>
      </c>
      <c r="H92" t="s">
        <v>302</v>
      </c>
      <c r="I92" t="s">
        <v>303</v>
      </c>
      <c r="J92" t="s">
        <v>300</v>
      </c>
      <c r="K92" t="s">
        <v>194</v>
      </c>
      <c r="L92" t="s">
        <v>305</v>
      </c>
      <c r="M92" t="s">
        <v>306</v>
      </c>
      <c r="N92" t="s">
        <v>300</v>
      </c>
      <c r="O92" t="s">
        <v>1102</v>
      </c>
      <c r="P92" t="s">
        <v>300</v>
      </c>
      <c r="Q92" t="s">
        <v>307</v>
      </c>
      <c r="R92" t="s">
        <v>300</v>
      </c>
      <c r="S92" t="s">
        <v>321</v>
      </c>
      <c r="AD92" t="s">
        <v>310</v>
      </c>
      <c r="AE92" s="22"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22" t="s">
        <v>1833</v>
      </c>
      <c r="AG92" s="22"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311</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x14ac:dyDescent="0.25">
      <c r="A93">
        <v>74</v>
      </c>
      <c r="B93" t="s">
        <v>297</v>
      </c>
      <c r="C93">
        <v>90</v>
      </c>
      <c r="D93" t="s">
        <v>298</v>
      </c>
      <c r="E93" t="s">
        <v>299</v>
      </c>
      <c r="F93" t="s">
        <v>300</v>
      </c>
      <c r="G93" t="s">
        <v>489</v>
      </c>
      <c r="H93" t="s">
        <v>302</v>
      </c>
      <c r="I93" t="s">
        <v>303</v>
      </c>
      <c r="J93" t="s">
        <v>300</v>
      </c>
      <c r="K93" t="s">
        <v>196</v>
      </c>
      <c r="L93" t="s">
        <v>305</v>
      </c>
      <c r="M93" t="s">
        <v>306</v>
      </c>
      <c r="N93" t="s">
        <v>300</v>
      </c>
      <c r="O93" t="s">
        <v>1102</v>
      </c>
      <c r="P93" t="s">
        <v>300</v>
      </c>
      <c r="Q93" t="s">
        <v>307</v>
      </c>
      <c r="R93" t="s">
        <v>300</v>
      </c>
      <c r="S93" t="s">
        <v>321</v>
      </c>
      <c r="AD93" t="s">
        <v>310</v>
      </c>
      <c r="AE93" s="22"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22" t="s">
        <v>1833</v>
      </c>
      <c r="AG93" s="22"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311</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x14ac:dyDescent="0.25">
      <c r="A94">
        <v>75</v>
      </c>
      <c r="B94" t="s">
        <v>297</v>
      </c>
      <c r="C94">
        <v>91</v>
      </c>
      <c r="D94" t="s">
        <v>298</v>
      </c>
      <c r="E94" t="s">
        <v>299</v>
      </c>
      <c r="F94" t="s">
        <v>300</v>
      </c>
      <c r="G94" t="s">
        <v>490</v>
      </c>
      <c r="H94" t="s">
        <v>302</v>
      </c>
      <c r="I94" t="s">
        <v>303</v>
      </c>
      <c r="J94" t="s">
        <v>300</v>
      </c>
      <c r="K94" t="s">
        <v>491</v>
      </c>
      <c r="L94" t="s">
        <v>305</v>
      </c>
      <c r="M94" t="s">
        <v>306</v>
      </c>
      <c r="N94" t="s">
        <v>300</v>
      </c>
      <c r="O94" t="s">
        <v>1102</v>
      </c>
      <c r="P94" t="s">
        <v>300</v>
      </c>
      <c r="Q94" t="s">
        <v>307</v>
      </c>
      <c r="R94" t="s">
        <v>300</v>
      </c>
      <c r="S94" t="s">
        <v>282</v>
      </c>
      <c r="AD94" t="s">
        <v>310</v>
      </c>
      <c r="AE94" s="22"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22" t="s">
        <v>1833</v>
      </c>
      <c r="AG94" s="22"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311</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x14ac:dyDescent="0.25">
      <c r="A95">
        <v>76</v>
      </c>
      <c r="B95" t="s">
        <v>297</v>
      </c>
      <c r="C95">
        <v>92</v>
      </c>
      <c r="D95" t="s">
        <v>298</v>
      </c>
      <c r="E95" t="s">
        <v>299</v>
      </c>
      <c r="F95" t="s">
        <v>300</v>
      </c>
      <c r="G95" t="s">
        <v>492</v>
      </c>
      <c r="H95" t="s">
        <v>302</v>
      </c>
      <c r="I95" t="s">
        <v>303</v>
      </c>
      <c r="J95" t="s">
        <v>300</v>
      </c>
      <c r="K95" t="s">
        <v>199</v>
      </c>
      <c r="L95" t="s">
        <v>305</v>
      </c>
      <c r="M95" t="s">
        <v>306</v>
      </c>
      <c r="N95" t="s">
        <v>300</v>
      </c>
      <c r="O95" t="s">
        <v>1102</v>
      </c>
      <c r="P95" t="s">
        <v>300</v>
      </c>
      <c r="Q95" t="s">
        <v>307</v>
      </c>
      <c r="R95" t="s">
        <v>300</v>
      </c>
      <c r="S95" t="s">
        <v>351</v>
      </c>
      <c r="T95" t="s">
        <v>308</v>
      </c>
      <c r="U95" t="s">
        <v>313</v>
      </c>
      <c r="V95" t="s">
        <v>308</v>
      </c>
      <c r="W95" t="s">
        <v>314</v>
      </c>
      <c r="X95" t="s">
        <v>308</v>
      </c>
      <c r="Y95" t="s">
        <v>321</v>
      </c>
      <c r="AD95" t="s">
        <v>310</v>
      </c>
      <c r="AE95" s="22"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22" t="s">
        <v>1833</v>
      </c>
      <c r="AG95" s="22"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311</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x14ac:dyDescent="0.25">
      <c r="A96">
        <v>188</v>
      </c>
      <c r="B96" t="s">
        <v>297</v>
      </c>
      <c r="C96">
        <v>93</v>
      </c>
      <c r="D96" t="s">
        <v>298</v>
      </c>
      <c r="E96" t="s">
        <v>299</v>
      </c>
      <c r="F96" t="s">
        <v>300</v>
      </c>
      <c r="G96" t="s">
        <v>493</v>
      </c>
      <c r="H96" t="s">
        <v>302</v>
      </c>
      <c r="I96" t="s">
        <v>303</v>
      </c>
      <c r="J96" t="s">
        <v>300</v>
      </c>
      <c r="K96" t="s">
        <v>494</v>
      </c>
      <c r="L96" t="s">
        <v>305</v>
      </c>
      <c r="M96" t="s">
        <v>306</v>
      </c>
      <c r="N96" t="s">
        <v>300</v>
      </c>
      <c r="O96" s="7" t="s">
        <v>1101</v>
      </c>
      <c r="P96" t="s">
        <v>300</v>
      </c>
      <c r="Q96" t="s">
        <v>307</v>
      </c>
      <c r="R96" t="s">
        <v>300</v>
      </c>
      <c r="S96" t="s">
        <v>292</v>
      </c>
      <c r="T96" t="s">
        <v>308</v>
      </c>
      <c r="U96" t="s">
        <v>321</v>
      </c>
      <c r="AD96" t="s">
        <v>310</v>
      </c>
      <c r="AE96" s="22"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22" t="s">
        <v>1833</v>
      </c>
      <c r="AG96" s="22"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311</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x14ac:dyDescent="0.25">
      <c r="A97">
        <v>77</v>
      </c>
      <c r="B97" t="s">
        <v>297</v>
      </c>
      <c r="C97">
        <v>94</v>
      </c>
      <c r="D97" t="s">
        <v>298</v>
      </c>
      <c r="E97" t="s">
        <v>299</v>
      </c>
      <c r="F97" t="s">
        <v>300</v>
      </c>
      <c r="G97" t="s">
        <v>495</v>
      </c>
      <c r="H97" t="s">
        <v>302</v>
      </c>
      <c r="I97" t="s">
        <v>303</v>
      </c>
      <c r="J97" t="s">
        <v>300</v>
      </c>
      <c r="K97" t="s">
        <v>201</v>
      </c>
      <c r="L97" t="s">
        <v>305</v>
      </c>
      <c r="M97" t="s">
        <v>306</v>
      </c>
      <c r="N97" t="s">
        <v>300</v>
      </c>
      <c r="O97" t="s">
        <v>1102</v>
      </c>
      <c r="P97" t="s">
        <v>300</v>
      </c>
      <c r="Q97" t="s">
        <v>307</v>
      </c>
      <c r="R97" t="s">
        <v>300</v>
      </c>
      <c r="S97" t="s">
        <v>292</v>
      </c>
      <c r="AD97" t="s">
        <v>310</v>
      </c>
      <c r="AE97" s="22"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22" t="s">
        <v>1833</v>
      </c>
      <c r="AG97" s="22"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311</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x14ac:dyDescent="0.25">
      <c r="A98">
        <v>78</v>
      </c>
      <c r="B98" t="s">
        <v>297</v>
      </c>
      <c r="C98">
        <v>95</v>
      </c>
      <c r="D98" t="s">
        <v>298</v>
      </c>
      <c r="E98" t="s">
        <v>299</v>
      </c>
      <c r="F98" t="s">
        <v>300</v>
      </c>
      <c r="G98" t="s">
        <v>496</v>
      </c>
      <c r="H98" t="s">
        <v>302</v>
      </c>
      <c r="I98" t="s">
        <v>303</v>
      </c>
      <c r="J98" t="s">
        <v>300</v>
      </c>
      <c r="K98" t="s">
        <v>497</v>
      </c>
      <c r="L98" t="s">
        <v>305</v>
      </c>
      <c r="M98" t="s">
        <v>306</v>
      </c>
      <c r="N98" t="s">
        <v>300</v>
      </c>
      <c r="O98" t="s">
        <v>1102</v>
      </c>
      <c r="P98" t="s">
        <v>300</v>
      </c>
      <c r="Q98" t="s">
        <v>307</v>
      </c>
      <c r="R98" t="s">
        <v>300</v>
      </c>
      <c r="S98" t="s">
        <v>320</v>
      </c>
      <c r="T98" t="s">
        <v>308</v>
      </c>
      <c r="U98" t="s">
        <v>321</v>
      </c>
      <c r="AD98" t="s">
        <v>310</v>
      </c>
      <c r="AE98" s="22"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22" t="s">
        <v>1833</v>
      </c>
      <c r="AG98" s="22"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311</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x14ac:dyDescent="0.25">
      <c r="A99">
        <v>79</v>
      </c>
      <c r="B99" t="s">
        <v>297</v>
      </c>
      <c r="C99">
        <v>96</v>
      </c>
      <c r="D99" t="s">
        <v>298</v>
      </c>
      <c r="E99" t="s">
        <v>299</v>
      </c>
      <c r="F99" t="s">
        <v>300</v>
      </c>
      <c r="G99" t="s">
        <v>498</v>
      </c>
      <c r="H99" t="s">
        <v>302</v>
      </c>
      <c r="I99" t="s">
        <v>303</v>
      </c>
      <c r="J99" t="s">
        <v>300</v>
      </c>
      <c r="K99" t="s">
        <v>499</v>
      </c>
      <c r="L99" t="s">
        <v>305</v>
      </c>
      <c r="M99" t="s">
        <v>306</v>
      </c>
      <c r="N99" t="s">
        <v>300</v>
      </c>
      <c r="O99" t="s">
        <v>1102</v>
      </c>
      <c r="P99" t="s">
        <v>300</v>
      </c>
      <c r="Q99" t="s">
        <v>307</v>
      </c>
      <c r="R99" t="s">
        <v>300</v>
      </c>
      <c r="S99" t="s">
        <v>2210</v>
      </c>
      <c r="T99" t="s">
        <v>308</v>
      </c>
      <c r="U99" t="s">
        <v>321</v>
      </c>
      <c r="AD99" t="s">
        <v>310</v>
      </c>
      <c r="AE99" s="22"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22" t="s">
        <v>1833</v>
      </c>
      <c r="AG99" s="22"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311</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x14ac:dyDescent="0.25">
      <c r="A100">
        <v>80</v>
      </c>
      <c r="B100" t="s">
        <v>297</v>
      </c>
      <c r="C100">
        <v>97</v>
      </c>
      <c r="D100" t="s">
        <v>298</v>
      </c>
      <c r="E100" t="s">
        <v>299</v>
      </c>
      <c r="F100" t="s">
        <v>300</v>
      </c>
      <c r="G100" t="s">
        <v>500</v>
      </c>
      <c r="H100" t="s">
        <v>302</v>
      </c>
      <c r="I100" t="s">
        <v>303</v>
      </c>
      <c r="J100" t="s">
        <v>300</v>
      </c>
      <c r="K100" t="s">
        <v>205</v>
      </c>
      <c r="L100" t="s">
        <v>305</v>
      </c>
      <c r="M100" t="s">
        <v>306</v>
      </c>
      <c r="N100" t="s">
        <v>300</v>
      </c>
      <c r="O100" t="s">
        <v>1102</v>
      </c>
      <c r="P100" t="s">
        <v>300</v>
      </c>
      <c r="Q100" t="s">
        <v>307</v>
      </c>
      <c r="R100" t="s">
        <v>300</v>
      </c>
      <c r="S100" t="s">
        <v>320</v>
      </c>
      <c r="T100" t="s">
        <v>308</v>
      </c>
      <c r="U100" t="s">
        <v>282</v>
      </c>
      <c r="V100" t="s">
        <v>308</v>
      </c>
      <c r="W100" t="s">
        <v>309</v>
      </c>
      <c r="AD100" t="s">
        <v>310</v>
      </c>
      <c r="AE100" s="22"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22" t="s">
        <v>1833</v>
      </c>
      <c r="AG100" s="22"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311</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x14ac:dyDescent="0.25">
      <c r="A101">
        <v>81</v>
      </c>
      <c r="B101" t="s">
        <v>297</v>
      </c>
      <c r="C101">
        <v>98</v>
      </c>
      <c r="D101" t="s">
        <v>298</v>
      </c>
      <c r="E101" t="s">
        <v>299</v>
      </c>
      <c r="F101" t="s">
        <v>300</v>
      </c>
      <c r="G101" t="s">
        <v>501</v>
      </c>
      <c r="H101" t="s">
        <v>302</v>
      </c>
      <c r="I101" t="s">
        <v>303</v>
      </c>
      <c r="J101" t="s">
        <v>300</v>
      </c>
      <c r="K101" t="s">
        <v>502</v>
      </c>
      <c r="L101" t="s">
        <v>305</v>
      </c>
      <c r="M101" t="s">
        <v>306</v>
      </c>
      <c r="N101" t="s">
        <v>300</v>
      </c>
      <c r="O101" t="s">
        <v>1102</v>
      </c>
      <c r="P101" t="s">
        <v>300</v>
      </c>
      <c r="Q101" t="s">
        <v>307</v>
      </c>
      <c r="R101" t="s">
        <v>300</v>
      </c>
      <c r="S101" t="s">
        <v>344</v>
      </c>
      <c r="T101" t="s">
        <v>308</v>
      </c>
      <c r="U101" t="s">
        <v>315</v>
      </c>
      <c r="AD101" t="s">
        <v>310</v>
      </c>
      <c r="AE101" s="22"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22" t="s">
        <v>1833</v>
      </c>
      <c r="AG101" s="22"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311</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x14ac:dyDescent="0.25">
      <c r="A102">
        <v>226</v>
      </c>
      <c r="B102" t="s">
        <v>297</v>
      </c>
      <c r="C102">
        <v>99</v>
      </c>
      <c r="D102" t="s">
        <v>298</v>
      </c>
      <c r="E102" t="s">
        <v>299</v>
      </c>
      <c r="F102" t="s">
        <v>300</v>
      </c>
      <c r="G102" t="s">
        <v>503</v>
      </c>
      <c r="H102" t="s">
        <v>302</v>
      </c>
      <c r="I102" t="s">
        <v>303</v>
      </c>
      <c r="J102" t="s">
        <v>300</v>
      </c>
      <c r="K102" t="s">
        <v>504</v>
      </c>
      <c r="L102" t="s">
        <v>305</v>
      </c>
      <c r="M102" t="s">
        <v>306</v>
      </c>
      <c r="N102" t="s">
        <v>300</v>
      </c>
      <c r="O102" s="8" t="s">
        <v>1099</v>
      </c>
      <c r="P102" t="s">
        <v>300</v>
      </c>
      <c r="Q102" t="s">
        <v>307</v>
      </c>
      <c r="R102" t="s">
        <v>300</v>
      </c>
      <c r="S102" t="s">
        <v>344</v>
      </c>
      <c r="T102" t="s">
        <v>308</v>
      </c>
      <c r="U102" t="s">
        <v>320</v>
      </c>
      <c r="V102" t="s">
        <v>308</v>
      </c>
      <c r="W102" t="s">
        <v>321</v>
      </c>
      <c r="AD102" t="s">
        <v>310</v>
      </c>
      <c r="AE102" s="22"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22" t="s">
        <v>1833</v>
      </c>
      <c r="AG102" s="22"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311</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x14ac:dyDescent="0.25">
      <c r="A103">
        <v>82</v>
      </c>
      <c r="B103" t="s">
        <v>297</v>
      </c>
      <c r="C103">
        <v>100</v>
      </c>
      <c r="D103" t="s">
        <v>298</v>
      </c>
      <c r="E103" t="s">
        <v>299</v>
      </c>
      <c r="F103" t="s">
        <v>300</v>
      </c>
      <c r="G103" t="s">
        <v>505</v>
      </c>
      <c r="H103" t="s">
        <v>302</v>
      </c>
      <c r="I103" t="s">
        <v>303</v>
      </c>
      <c r="J103" t="s">
        <v>300</v>
      </c>
      <c r="K103" t="s">
        <v>506</v>
      </c>
      <c r="L103" t="s">
        <v>305</v>
      </c>
      <c r="M103" t="s">
        <v>306</v>
      </c>
      <c r="N103" t="s">
        <v>300</v>
      </c>
      <c r="O103" t="s">
        <v>1102</v>
      </c>
      <c r="P103" t="s">
        <v>300</v>
      </c>
      <c r="Q103" t="s">
        <v>307</v>
      </c>
      <c r="R103" t="s">
        <v>300</v>
      </c>
      <c r="S103" t="s">
        <v>282</v>
      </c>
      <c r="T103" t="s">
        <v>308</v>
      </c>
      <c r="U103" t="s">
        <v>313</v>
      </c>
      <c r="V103" t="s">
        <v>308</v>
      </c>
      <c r="W103" t="s">
        <v>321</v>
      </c>
      <c r="AD103" t="s">
        <v>310</v>
      </c>
      <c r="AE103" s="22"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22" t="s">
        <v>1833</v>
      </c>
      <c r="AG103" s="22"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311</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x14ac:dyDescent="0.25">
      <c r="A104">
        <v>83</v>
      </c>
      <c r="B104" t="s">
        <v>297</v>
      </c>
      <c r="C104">
        <v>101</v>
      </c>
      <c r="D104" t="s">
        <v>298</v>
      </c>
      <c r="E104" t="s">
        <v>299</v>
      </c>
      <c r="F104" t="s">
        <v>300</v>
      </c>
      <c r="G104" t="s">
        <v>507</v>
      </c>
      <c r="H104" t="s">
        <v>302</v>
      </c>
      <c r="I104" t="s">
        <v>303</v>
      </c>
      <c r="J104" t="s">
        <v>300</v>
      </c>
      <c r="K104" t="s">
        <v>508</v>
      </c>
      <c r="L104" t="s">
        <v>305</v>
      </c>
      <c r="M104" t="s">
        <v>306</v>
      </c>
      <c r="N104" t="s">
        <v>300</v>
      </c>
      <c r="O104" t="s">
        <v>1102</v>
      </c>
      <c r="P104" t="s">
        <v>300</v>
      </c>
      <c r="Q104" t="s">
        <v>307</v>
      </c>
      <c r="R104" t="s">
        <v>300</v>
      </c>
      <c r="S104" t="s">
        <v>320</v>
      </c>
      <c r="T104" t="s">
        <v>308</v>
      </c>
      <c r="U104" t="s">
        <v>315</v>
      </c>
      <c r="AD104" t="s">
        <v>310</v>
      </c>
      <c r="AE104" s="22"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22" t="s">
        <v>1833</v>
      </c>
      <c r="AG104" s="22"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311</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x14ac:dyDescent="0.25">
      <c r="A105">
        <v>241</v>
      </c>
      <c r="B105" t="s">
        <v>297</v>
      </c>
      <c r="C105">
        <v>102</v>
      </c>
      <c r="D105" t="s">
        <v>298</v>
      </c>
      <c r="E105" t="s">
        <v>299</v>
      </c>
      <c r="F105" t="s">
        <v>300</v>
      </c>
      <c r="G105" t="s">
        <v>509</v>
      </c>
      <c r="H105" t="s">
        <v>302</v>
      </c>
      <c r="I105" t="s">
        <v>303</v>
      </c>
      <c r="J105" t="s">
        <v>300</v>
      </c>
      <c r="K105" t="s">
        <v>510</v>
      </c>
      <c r="L105" t="s">
        <v>305</v>
      </c>
      <c r="M105" t="s">
        <v>306</v>
      </c>
      <c r="N105" t="s">
        <v>300</v>
      </c>
      <c r="O105" s="4" t="s">
        <v>1100</v>
      </c>
      <c r="P105" t="s">
        <v>300</v>
      </c>
      <c r="Q105" t="s">
        <v>307</v>
      </c>
      <c r="R105" t="s">
        <v>300</v>
      </c>
      <c r="S105" t="s">
        <v>282</v>
      </c>
      <c r="AD105" t="s">
        <v>310</v>
      </c>
      <c r="AE105" s="22"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22" t="s">
        <v>1833</v>
      </c>
      <c r="AG105" s="22"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311</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x14ac:dyDescent="0.25">
      <c r="A106">
        <v>84</v>
      </c>
      <c r="B106" t="s">
        <v>297</v>
      </c>
      <c r="C106">
        <v>103</v>
      </c>
      <c r="D106" t="s">
        <v>298</v>
      </c>
      <c r="E106" t="s">
        <v>299</v>
      </c>
      <c r="F106" t="s">
        <v>300</v>
      </c>
      <c r="G106" t="s">
        <v>511</v>
      </c>
      <c r="H106" t="s">
        <v>302</v>
      </c>
      <c r="I106" t="s">
        <v>303</v>
      </c>
      <c r="J106" t="s">
        <v>300</v>
      </c>
      <c r="K106" t="s">
        <v>512</v>
      </c>
      <c r="L106" t="s">
        <v>305</v>
      </c>
      <c r="M106" t="s">
        <v>306</v>
      </c>
      <c r="N106" t="s">
        <v>300</v>
      </c>
      <c r="O106" t="s">
        <v>1102</v>
      </c>
      <c r="P106" t="s">
        <v>300</v>
      </c>
      <c r="Q106" t="s">
        <v>307</v>
      </c>
      <c r="R106" t="s">
        <v>300</v>
      </c>
      <c r="S106" t="s">
        <v>284</v>
      </c>
      <c r="T106" t="s">
        <v>308</v>
      </c>
      <c r="U106" t="s">
        <v>313</v>
      </c>
      <c r="V106" t="s">
        <v>308</v>
      </c>
      <c r="W106" t="s">
        <v>315</v>
      </c>
      <c r="AD106" t="s">
        <v>310</v>
      </c>
      <c r="AE106" s="22"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22" t="s">
        <v>1833</v>
      </c>
      <c r="AG106" s="22"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311</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x14ac:dyDescent="0.25">
      <c r="A107">
        <v>85</v>
      </c>
      <c r="B107" t="s">
        <v>297</v>
      </c>
      <c r="C107">
        <v>104</v>
      </c>
      <c r="D107" t="s">
        <v>298</v>
      </c>
      <c r="E107" t="s">
        <v>299</v>
      </c>
      <c r="F107" t="s">
        <v>300</v>
      </c>
      <c r="G107" t="s">
        <v>513</v>
      </c>
      <c r="H107" t="s">
        <v>302</v>
      </c>
      <c r="I107" t="s">
        <v>303</v>
      </c>
      <c r="J107" t="s">
        <v>300</v>
      </c>
      <c r="K107" t="s">
        <v>211</v>
      </c>
      <c r="L107" t="s">
        <v>305</v>
      </c>
      <c r="M107" t="s">
        <v>306</v>
      </c>
      <c r="N107" t="s">
        <v>300</v>
      </c>
      <c r="O107" t="s">
        <v>1102</v>
      </c>
      <c r="P107" t="s">
        <v>300</v>
      </c>
      <c r="Q107" t="s">
        <v>307</v>
      </c>
      <c r="R107" t="s">
        <v>300</v>
      </c>
      <c r="S107" t="s">
        <v>309</v>
      </c>
      <c r="T107" t="s">
        <v>308</v>
      </c>
      <c r="U107" t="s">
        <v>292</v>
      </c>
      <c r="AD107" t="s">
        <v>310</v>
      </c>
      <c r="AE107" s="22"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22" t="s">
        <v>1833</v>
      </c>
      <c r="AG107" s="22"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311</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x14ac:dyDescent="0.25">
      <c r="A108">
        <v>86</v>
      </c>
      <c r="B108" t="s">
        <v>297</v>
      </c>
      <c r="C108">
        <v>105</v>
      </c>
      <c r="D108" t="s">
        <v>298</v>
      </c>
      <c r="E108" t="s">
        <v>299</v>
      </c>
      <c r="F108" t="s">
        <v>300</v>
      </c>
      <c r="G108" t="s">
        <v>514</v>
      </c>
      <c r="H108" t="s">
        <v>302</v>
      </c>
      <c r="I108" t="s">
        <v>303</v>
      </c>
      <c r="J108" t="s">
        <v>300</v>
      </c>
      <c r="K108" t="s">
        <v>515</v>
      </c>
      <c r="L108" t="s">
        <v>305</v>
      </c>
      <c r="M108" t="s">
        <v>306</v>
      </c>
      <c r="N108" t="s">
        <v>300</v>
      </c>
      <c r="O108" t="s">
        <v>1102</v>
      </c>
      <c r="P108" t="s">
        <v>300</v>
      </c>
      <c r="Q108" t="s">
        <v>307</v>
      </c>
      <c r="R108" t="s">
        <v>300</v>
      </c>
      <c r="S108" t="s">
        <v>320</v>
      </c>
      <c r="T108" t="s">
        <v>308</v>
      </c>
      <c r="U108" t="s">
        <v>2209</v>
      </c>
      <c r="V108" t="s">
        <v>308</v>
      </c>
      <c r="W108" t="s">
        <v>315</v>
      </c>
      <c r="AD108" t="s">
        <v>310</v>
      </c>
      <c r="AE108" s="22"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22" t="s">
        <v>1833</v>
      </c>
      <c r="AG108" s="22"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311</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x14ac:dyDescent="0.25">
      <c r="A109">
        <v>227</v>
      </c>
      <c r="B109" t="s">
        <v>297</v>
      </c>
      <c r="C109">
        <v>106</v>
      </c>
      <c r="D109" t="s">
        <v>298</v>
      </c>
      <c r="E109" t="s">
        <v>299</v>
      </c>
      <c r="F109" t="s">
        <v>300</v>
      </c>
      <c r="G109" t="s">
        <v>516</v>
      </c>
      <c r="H109" t="s">
        <v>302</v>
      </c>
      <c r="I109" t="s">
        <v>303</v>
      </c>
      <c r="J109" t="s">
        <v>300</v>
      </c>
      <c r="K109" t="s">
        <v>517</v>
      </c>
      <c r="L109" t="s">
        <v>305</v>
      </c>
      <c r="M109" t="s">
        <v>306</v>
      </c>
      <c r="N109" t="s">
        <v>300</v>
      </c>
      <c r="O109" s="8" t="s">
        <v>1099</v>
      </c>
      <c r="P109" t="s">
        <v>300</v>
      </c>
      <c r="Q109" t="s">
        <v>307</v>
      </c>
      <c r="R109" t="s">
        <v>300</v>
      </c>
      <c r="S109" t="s">
        <v>344</v>
      </c>
      <c r="AD109" t="s">
        <v>310</v>
      </c>
      <c r="AE109" s="22"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22" t="s">
        <v>1833</v>
      </c>
      <c r="AG109" s="22"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311</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x14ac:dyDescent="0.25">
      <c r="A110">
        <v>87</v>
      </c>
      <c r="B110" t="s">
        <v>297</v>
      </c>
      <c r="C110">
        <v>107</v>
      </c>
      <c r="D110" t="s">
        <v>298</v>
      </c>
      <c r="E110" t="s">
        <v>299</v>
      </c>
      <c r="F110" t="s">
        <v>300</v>
      </c>
      <c r="G110" t="s">
        <v>518</v>
      </c>
      <c r="H110" t="s">
        <v>302</v>
      </c>
      <c r="I110" t="s">
        <v>303</v>
      </c>
      <c r="J110" t="s">
        <v>300</v>
      </c>
      <c r="K110" t="s">
        <v>519</v>
      </c>
      <c r="L110" t="s">
        <v>305</v>
      </c>
      <c r="M110" t="s">
        <v>306</v>
      </c>
      <c r="N110" t="s">
        <v>300</v>
      </c>
      <c r="O110" t="s">
        <v>1102</v>
      </c>
      <c r="P110" t="s">
        <v>300</v>
      </c>
      <c r="Q110" t="s">
        <v>307</v>
      </c>
      <c r="R110" t="s">
        <v>300</v>
      </c>
      <c r="S110" t="s">
        <v>309</v>
      </c>
      <c r="AD110" t="s">
        <v>310</v>
      </c>
      <c r="AE110" s="22"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22" t="s">
        <v>1833</v>
      </c>
      <c r="AG110" s="22"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311</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x14ac:dyDescent="0.25">
      <c r="A111">
        <v>88</v>
      </c>
      <c r="B111" t="s">
        <v>297</v>
      </c>
      <c r="C111">
        <v>108</v>
      </c>
      <c r="D111" t="s">
        <v>298</v>
      </c>
      <c r="E111" t="s">
        <v>299</v>
      </c>
      <c r="F111" t="s">
        <v>300</v>
      </c>
      <c r="G111" t="s">
        <v>520</v>
      </c>
      <c r="H111" t="s">
        <v>302</v>
      </c>
      <c r="I111" t="s">
        <v>303</v>
      </c>
      <c r="J111" t="s">
        <v>300</v>
      </c>
      <c r="K111" t="s">
        <v>521</v>
      </c>
      <c r="L111" t="s">
        <v>305</v>
      </c>
      <c r="M111" t="s">
        <v>306</v>
      </c>
      <c r="N111" t="s">
        <v>300</v>
      </c>
      <c r="O111" t="s">
        <v>1102</v>
      </c>
      <c r="P111" t="s">
        <v>300</v>
      </c>
      <c r="Q111" t="s">
        <v>307</v>
      </c>
      <c r="R111" t="s">
        <v>300</v>
      </c>
      <c r="S111" t="s">
        <v>282</v>
      </c>
      <c r="T111" t="s">
        <v>308</v>
      </c>
      <c r="U111" t="s">
        <v>309</v>
      </c>
      <c r="AD111" t="s">
        <v>310</v>
      </c>
      <c r="AE111" s="22"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22" t="s">
        <v>1833</v>
      </c>
      <c r="AG111" s="22"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311</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x14ac:dyDescent="0.25">
      <c r="A112">
        <v>89</v>
      </c>
      <c r="B112" t="s">
        <v>297</v>
      </c>
      <c r="C112">
        <v>109</v>
      </c>
      <c r="D112" t="s">
        <v>298</v>
      </c>
      <c r="E112" t="s">
        <v>299</v>
      </c>
      <c r="F112" t="s">
        <v>300</v>
      </c>
      <c r="G112" t="s">
        <v>522</v>
      </c>
      <c r="H112" t="s">
        <v>302</v>
      </c>
      <c r="I112" t="s">
        <v>303</v>
      </c>
      <c r="J112" t="s">
        <v>300</v>
      </c>
      <c r="K112" t="s">
        <v>523</v>
      </c>
      <c r="L112" t="s">
        <v>305</v>
      </c>
      <c r="M112" t="s">
        <v>306</v>
      </c>
      <c r="N112" t="s">
        <v>300</v>
      </c>
      <c r="O112" t="s">
        <v>1102</v>
      </c>
      <c r="P112" t="s">
        <v>300</v>
      </c>
      <c r="Q112" t="s">
        <v>307</v>
      </c>
      <c r="R112" t="s">
        <v>300</v>
      </c>
      <c r="S112" t="s">
        <v>282</v>
      </c>
      <c r="T112" t="s">
        <v>308</v>
      </c>
      <c r="U112" t="s">
        <v>313</v>
      </c>
      <c r="V112" t="s">
        <v>308</v>
      </c>
      <c r="W112" t="s">
        <v>314</v>
      </c>
      <c r="X112" t="s">
        <v>308</v>
      </c>
      <c r="Y112" t="s">
        <v>321</v>
      </c>
      <c r="AD112" t="s">
        <v>310</v>
      </c>
      <c r="AE112" s="22"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22" t="s">
        <v>1833</v>
      </c>
      <c r="AG112" s="22"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311</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x14ac:dyDescent="0.25">
      <c r="A113">
        <v>90</v>
      </c>
      <c r="B113" t="s">
        <v>297</v>
      </c>
      <c r="C113">
        <v>110</v>
      </c>
      <c r="D113" t="s">
        <v>298</v>
      </c>
      <c r="E113" t="s">
        <v>299</v>
      </c>
      <c r="F113" t="s">
        <v>300</v>
      </c>
      <c r="G113" t="s">
        <v>524</v>
      </c>
      <c r="H113" t="s">
        <v>302</v>
      </c>
      <c r="I113" t="s">
        <v>303</v>
      </c>
      <c r="J113" t="s">
        <v>300</v>
      </c>
      <c r="K113" t="s">
        <v>525</v>
      </c>
      <c r="L113" t="s">
        <v>305</v>
      </c>
      <c r="M113" t="s">
        <v>306</v>
      </c>
      <c r="N113" t="s">
        <v>300</v>
      </c>
      <c r="O113" t="s">
        <v>1102</v>
      </c>
      <c r="P113" t="s">
        <v>300</v>
      </c>
      <c r="Q113" t="s">
        <v>307</v>
      </c>
      <c r="R113" t="s">
        <v>300</v>
      </c>
      <c r="S113" t="s">
        <v>314</v>
      </c>
      <c r="T113" t="s">
        <v>308</v>
      </c>
      <c r="U113" t="s">
        <v>315</v>
      </c>
      <c r="AD113" t="s">
        <v>310</v>
      </c>
      <c r="AE113" s="22"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22" t="s">
        <v>1833</v>
      </c>
      <c r="AG113" s="22"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311</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x14ac:dyDescent="0.25">
      <c r="A114">
        <v>91</v>
      </c>
      <c r="B114" t="s">
        <v>297</v>
      </c>
      <c r="C114">
        <v>111</v>
      </c>
      <c r="D114" t="s">
        <v>298</v>
      </c>
      <c r="E114" t="s">
        <v>299</v>
      </c>
      <c r="F114" t="s">
        <v>300</v>
      </c>
      <c r="G114" t="s">
        <v>526</v>
      </c>
      <c r="H114" t="s">
        <v>302</v>
      </c>
      <c r="I114" t="s">
        <v>303</v>
      </c>
      <c r="J114" t="s">
        <v>300</v>
      </c>
      <c r="K114" t="s">
        <v>527</v>
      </c>
      <c r="L114" t="s">
        <v>305</v>
      </c>
      <c r="M114" t="s">
        <v>306</v>
      </c>
      <c r="N114" t="s">
        <v>300</v>
      </c>
      <c r="O114" t="s">
        <v>1102</v>
      </c>
      <c r="P114" t="s">
        <v>300</v>
      </c>
      <c r="Q114" t="s">
        <v>307</v>
      </c>
      <c r="R114" t="s">
        <v>300</v>
      </c>
      <c r="S114" t="s">
        <v>320</v>
      </c>
      <c r="AD114" t="s">
        <v>310</v>
      </c>
      <c r="AE114" s="22"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22" t="s">
        <v>1833</v>
      </c>
      <c r="AG114" s="22"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311</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x14ac:dyDescent="0.25">
      <c r="A115">
        <v>92</v>
      </c>
      <c r="B115" t="s">
        <v>297</v>
      </c>
      <c r="C115">
        <v>112</v>
      </c>
      <c r="D115" t="s">
        <v>298</v>
      </c>
      <c r="E115" t="s">
        <v>299</v>
      </c>
      <c r="F115" t="s">
        <v>300</v>
      </c>
      <c r="G115" t="s">
        <v>528</v>
      </c>
      <c r="H115" t="s">
        <v>302</v>
      </c>
      <c r="I115" t="s">
        <v>303</v>
      </c>
      <c r="J115" t="s">
        <v>300</v>
      </c>
      <c r="K115" t="s">
        <v>529</v>
      </c>
      <c r="L115" t="s">
        <v>305</v>
      </c>
      <c r="M115" t="s">
        <v>306</v>
      </c>
      <c r="N115" t="s">
        <v>300</v>
      </c>
      <c r="O115" t="s">
        <v>1102</v>
      </c>
      <c r="P115" t="s">
        <v>300</v>
      </c>
      <c r="Q115" t="s">
        <v>307</v>
      </c>
      <c r="R115" t="s">
        <v>300</v>
      </c>
      <c r="S115" t="s">
        <v>321</v>
      </c>
      <c r="AD115" t="s">
        <v>310</v>
      </c>
      <c r="AE115" s="22"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22" t="s">
        <v>1833</v>
      </c>
      <c r="AG115" s="22"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311</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x14ac:dyDescent="0.25">
      <c r="A116">
        <v>93</v>
      </c>
      <c r="B116" t="s">
        <v>297</v>
      </c>
      <c r="C116">
        <v>113</v>
      </c>
      <c r="D116" t="s">
        <v>298</v>
      </c>
      <c r="E116" t="s">
        <v>299</v>
      </c>
      <c r="F116" t="s">
        <v>300</v>
      </c>
      <c r="G116" t="s">
        <v>530</v>
      </c>
      <c r="H116" t="s">
        <v>302</v>
      </c>
      <c r="I116" t="s">
        <v>303</v>
      </c>
      <c r="J116" t="s">
        <v>300</v>
      </c>
      <c r="K116" t="s">
        <v>218</v>
      </c>
      <c r="L116" t="s">
        <v>305</v>
      </c>
      <c r="M116" t="s">
        <v>306</v>
      </c>
      <c r="N116" t="s">
        <v>300</v>
      </c>
      <c r="O116" t="s">
        <v>1102</v>
      </c>
      <c r="P116" t="s">
        <v>300</v>
      </c>
      <c r="Q116" t="s">
        <v>307</v>
      </c>
      <c r="R116" t="s">
        <v>300</v>
      </c>
      <c r="S116" t="s">
        <v>320</v>
      </c>
      <c r="T116" t="s">
        <v>308</v>
      </c>
      <c r="U116" t="s">
        <v>351</v>
      </c>
      <c r="V116" t="s">
        <v>308</v>
      </c>
      <c r="W116" t="s">
        <v>321</v>
      </c>
      <c r="AD116" t="s">
        <v>310</v>
      </c>
      <c r="AE116" s="22"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22" t="s">
        <v>1833</v>
      </c>
      <c r="AG116" s="22"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311</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x14ac:dyDescent="0.25">
      <c r="A117">
        <v>228</v>
      </c>
      <c r="B117" t="s">
        <v>297</v>
      </c>
      <c r="C117">
        <v>114</v>
      </c>
      <c r="D117" t="s">
        <v>298</v>
      </c>
      <c r="E117" t="s">
        <v>299</v>
      </c>
      <c r="F117" t="s">
        <v>300</v>
      </c>
      <c r="G117" t="s">
        <v>531</v>
      </c>
      <c r="H117" t="s">
        <v>302</v>
      </c>
      <c r="I117" t="s">
        <v>303</v>
      </c>
      <c r="J117" t="s">
        <v>300</v>
      </c>
      <c r="K117" t="s">
        <v>532</v>
      </c>
      <c r="L117" t="s">
        <v>305</v>
      </c>
      <c r="M117" t="s">
        <v>306</v>
      </c>
      <c r="N117" t="s">
        <v>300</v>
      </c>
      <c r="O117" s="8" t="s">
        <v>1099</v>
      </c>
      <c r="P117" t="s">
        <v>300</v>
      </c>
      <c r="Q117" t="s">
        <v>307</v>
      </c>
      <c r="R117" t="s">
        <v>300</v>
      </c>
      <c r="S117" t="s">
        <v>315</v>
      </c>
      <c r="AD117" t="s">
        <v>310</v>
      </c>
      <c r="AE117" s="22"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22" t="s">
        <v>1833</v>
      </c>
      <c r="AG117" s="22"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311</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x14ac:dyDescent="0.25">
      <c r="A118">
        <v>94</v>
      </c>
      <c r="B118" t="s">
        <v>297</v>
      </c>
      <c r="C118">
        <v>115</v>
      </c>
      <c r="D118" t="s">
        <v>298</v>
      </c>
      <c r="E118" t="s">
        <v>299</v>
      </c>
      <c r="F118" t="s">
        <v>300</v>
      </c>
      <c r="G118" t="s">
        <v>533</v>
      </c>
      <c r="H118" t="s">
        <v>302</v>
      </c>
      <c r="I118" t="s">
        <v>303</v>
      </c>
      <c r="J118" t="s">
        <v>300</v>
      </c>
      <c r="K118" t="s">
        <v>534</v>
      </c>
      <c r="L118" t="s">
        <v>305</v>
      </c>
      <c r="M118" t="s">
        <v>306</v>
      </c>
      <c r="N118" t="s">
        <v>300</v>
      </c>
      <c r="O118" t="s">
        <v>1102</v>
      </c>
      <c r="P118" t="s">
        <v>300</v>
      </c>
      <c r="Q118" t="s">
        <v>307</v>
      </c>
      <c r="R118" t="s">
        <v>300</v>
      </c>
      <c r="S118" t="s">
        <v>342</v>
      </c>
      <c r="T118" t="s">
        <v>308</v>
      </c>
      <c r="U118" t="s">
        <v>286</v>
      </c>
      <c r="V118" t="s">
        <v>308</v>
      </c>
      <c r="W118" t="s">
        <v>315</v>
      </c>
      <c r="AD118" t="s">
        <v>310</v>
      </c>
      <c r="AE118" s="22"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22" t="s">
        <v>1833</v>
      </c>
      <c r="AG118" s="22"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311</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x14ac:dyDescent="0.25">
      <c r="A119">
        <v>95</v>
      </c>
      <c r="B119" t="s">
        <v>297</v>
      </c>
      <c r="C119">
        <v>116</v>
      </c>
      <c r="D119" t="s">
        <v>298</v>
      </c>
      <c r="E119" t="s">
        <v>299</v>
      </c>
      <c r="F119" t="s">
        <v>300</v>
      </c>
      <c r="G119" t="s">
        <v>535</v>
      </c>
      <c r="H119" t="s">
        <v>302</v>
      </c>
      <c r="I119" t="s">
        <v>303</v>
      </c>
      <c r="J119" t="s">
        <v>300</v>
      </c>
      <c r="K119" t="s">
        <v>536</v>
      </c>
      <c r="L119" t="s">
        <v>305</v>
      </c>
      <c r="M119" t="s">
        <v>306</v>
      </c>
      <c r="N119" t="s">
        <v>300</v>
      </c>
      <c r="O119" t="s">
        <v>1102</v>
      </c>
      <c r="P119" t="s">
        <v>300</v>
      </c>
      <c r="Q119" t="s">
        <v>307</v>
      </c>
      <c r="R119" t="s">
        <v>300</v>
      </c>
      <c r="S119" t="s">
        <v>320</v>
      </c>
      <c r="AD119" t="s">
        <v>310</v>
      </c>
      <c r="AE119" s="22"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22" t="s">
        <v>1833</v>
      </c>
      <c r="AG119" s="22"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311</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x14ac:dyDescent="0.25">
      <c r="A120">
        <v>96</v>
      </c>
      <c r="B120" t="s">
        <v>297</v>
      </c>
      <c r="C120">
        <v>117</v>
      </c>
      <c r="D120" t="s">
        <v>298</v>
      </c>
      <c r="E120" t="s">
        <v>299</v>
      </c>
      <c r="F120" t="s">
        <v>300</v>
      </c>
      <c r="G120" t="s">
        <v>537</v>
      </c>
      <c r="H120" t="s">
        <v>302</v>
      </c>
      <c r="I120" t="s">
        <v>303</v>
      </c>
      <c r="J120" t="s">
        <v>300</v>
      </c>
      <c r="K120" t="s">
        <v>538</v>
      </c>
      <c r="L120" t="s">
        <v>305</v>
      </c>
      <c r="M120" t="s">
        <v>306</v>
      </c>
      <c r="N120" t="s">
        <v>300</v>
      </c>
      <c r="O120" t="s">
        <v>1102</v>
      </c>
      <c r="P120" t="s">
        <v>300</v>
      </c>
      <c r="Q120" t="s">
        <v>307</v>
      </c>
      <c r="R120" t="s">
        <v>300</v>
      </c>
      <c r="S120" t="s">
        <v>309</v>
      </c>
      <c r="T120" t="s">
        <v>308</v>
      </c>
      <c r="U120" t="s">
        <v>313</v>
      </c>
      <c r="AD120" t="s">
        <v>310</v>
      </c>
      <c r="AE120" s="22"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22" t="s">
        <v>1833</v>
      </c>
      <c r="AG120" s="22"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311</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x14ac:dyDescent="0.25">
      <c r="A121">
        <v>97</v>
      </c>
      <c r="B121" t="s">
        <v>297</v>
      </c>
      <c r="C121">
        <v>118</v>
      </c>
      <c r="D121" t="s">
        <v>298</v>
      </c>
      <c r="E121" t="s">
        <v>299</v>
      </c>
      <c r="F121" t="s">
        <v>300</v>
      </c>
      <c r="G121" t="s">
        <v>539</v>
      </c>
      <c r="H121" t="s">
        <v>302</v>
      </c>
      <c r="I121" t="s">
        <v>303</v>
      </c>
      <c r="J121" t="s">
        <v>300</v>
      </c>
      <c r="K121" t="s">
        <v>540</v>
      </c>
      <c r="L121" t="s">
        <v>305</v>
      </c>
      <c r="M121" t="s">
        <v>306</v>
      </c>
      <c r="N121" t="s">
        <v>300</v>
      </c>
      <c r="O121" t="s">
        <v>1102</v>
      </c>
      <c r="P121" t="s">
        <v>300</v>
      </c>
      <c r="Q121" t="s">
        <v>307</v>
      </c>
      <c r="R121" t="s">
        <v>300</v>
      </c>
      <c r="S121" t="s">
        <v>286</v>
      </c>
      <c r="AD121" t="s">
        <v>310</v>
      </c>
      <c r="AE121" s="22"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22" t="s">
        <v>1833</v>
      </c>
      <c r="AG121" s="22"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311</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x14ac:dyDescent="0.25">
      <c r="A122">
        <v>98</v>
      </c>
      <c r="B122" t="s">
        <v>297</v>
      </c>
      <c r="C122">
        <v>119</v>
      </c>
      <c r="D122" t="s">
        <v>298</v>
      </c>
      <c r="E122" t="s">
        <v>299</v>
      </c>
      <c r="F122" t="s">
        <v>300</v>
      </c>
      <c r="G122" t="s">
        <v>541</v>
      </c>
      <c r="H122" t="s">
        <v>302</v>
      </c>
      <c r="I122" t="s">
        <v>303</v>
      </c>
      <c r="J122" t="s">
        <v>300</v>
      </c>
      <c r="K122" t="s">
        <v>224</v>
      </c>
      <c r="L122" t="s">
        <v>305</v>
      </c>
      <c r="M122" t="s">
        <v>306</v>
      </c>
      <c r="N122" t="s">
        <v>300</v>
      </c>
      <c r="O122" t="s">
        <v>1102</v>
      </c>
      <c r="P122" t="s">
        <v>300</v>
      </c>
      <c r="Q122" t="s">
        <v>307</v>
      </c>
      <c r="R122" t="s">
        <v>300</v>
      </c>
      <c r="S122" t="s">
        <v>314</v>
      </c>
      <c r="T122" t="s">
        <v>308</v>
      </c>
      <c r="U122" t="s">
        <v>315</v>
      </c>
      <c r="AD122" t="s">
        <v>310</v>
      </c>
      <c r="AE122" s="22"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22" t="s">
        <v>1833</v>
      </c>
      <c r="AG122" s="22"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311</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x14ac:dyDescent="0.25">
      <c r="A123">
        <v>242</v>
      </c>
      <c r="B123" t="s">
        <v>297</v>
      </c>
      <c r="C123">
        <v>120</v>
      </c>
      <c r="D123" t="s">
        <v>298</v>
      </c>
      <c r="E123" t="s">
        <v>299</v>
      </c>
      <c r="F123" t="s">
        <v>300</v>
      </c>
      <c r="G123" t="s">
        <v>542</v>
      </c>
      <c r="H123" t="s">
        <v>302</v>
      </c>
      <c r="I123" t="s">
        <v>303</v>
      </c>
      <c r="J123" t="s">
        <v>300</v>
      </c>
      <c r="K123" t="s">
        <v>543</v>
      </c>
      <c r="L123" t="s">
        <v>305</v>
      </c>
      <c r="M123" t="s">
        <v>306</v>
      </c>
      <c r="N123" t="s">
        <v>300</v>
      </c>
      <c r="O123" s="4" t="s">
        <v>1100</v>
      </c>
      <c r="P123" t="s">
        <v>300</v>
      </c>
      <c r="Q123" t="s">
        <v>307</v>
      </c>
      <c r="R123" t="s">
        <v>300</v>
      </c>
      <c r="S123" t="s">
        <v>313</v>
      </c>
      <c r="T123" t="s">
        <v>308</v>
      </c>
      <c r="U123" t="s">
        <v>321</v>
      </c>
      <c r="AD123" t="s">
        <v>310</v>
      </c>
      <c r="AE123" s="22"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22" t="s">
        <v>1833</v>
      </c>
      <c r="AG123" s="22"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311</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x14ac:dyDescent="0.25">
      <c r="A124">
        <v>99</v>
      </c>
      <c r="B124" t="s">
        <v>297</v>
      </c>
      <c r="C124">
        <v>121</v>
      </c>
      <c r="D124" t="s">
        <v>298</v>
      </c>
      <c r="E124" t="s">
        <v>299</v>
      </c>
      <c r="F124" t="s">
        <v>300</v>
      </c>
      <c r="G124" t="s">
        <v>544</v>
      </c>
      <c r="H124" t="s">
        <v>302</v>
      </c>
      <c r="I124" t="s">
        <v>303</v>
      </c>
      <c r="J124" t="s">
        <v>300</v>
      </c>
      <c r="K124" t="s">
        <v>226</v>
      </c>
      <c r="L124" t="s">
        <v>305</v>
      </c>
      <c r="M124" t="s">
        <v>306</v>
      </c>
      <c r="N124" t="s">
        <v>300</v>
      </c>
      <c r="O124" t="s">
        <v>1102</v>
      </c>
      <c r="P124" t="s">
        <v>300</v>
      </c>
      <c r="Q124" t="s">
        <v>307</v>
      </c>
      <c r="R124" t="s">
        <v>300</v>
      </c>
      <c r="S124" t="s">
        <v>320</v>
      </c>
      <c r="T124" t="s">
        <v>308</v>
      </c>
      <c r="U124" t="s">
        <v>309</v>
      </c>
      <c r="V124" t="s">
        <v>308</v>
      </c>
      <c r="W124" t="s">
        <v>315</v>
      </c>
      <c r="AD124" t="s">
        <v>310</v>
      </c>
      <c r="AE124" s="22"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22" t="s">
        <v>1833</v>
      </c>
      <c r="AG124" s="22"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311</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x14ac:dyDescent="0.25">
      <c r="A125">
        <v>100</v>
      </c>
      <c r="B125" t="s">
        <v>297</v>
      </c>
      <c r="C125">
        <v>122</v>
      </c>
      <c r="D125" t="s">
        <v>298</v>
      </c>
      <c r="E125" t="s">
        <v>299</v>
      </c>
      <c r="F125" t="s">
        <v>300</v>
      </c>
      <c r="G125" t="s">
        <v>545</v>
      </c>
      <c r="H125" t="s">
        <v>302</v>
      </c>
      <c r="I125" t="s">
        <v>303</v>
      </c>
      <c r="J125" t="s">
        <v>300</v>
      </c>
      <c r="K125" t="s">
        <v>546</v>
      </c>
      <c r="L125" t="s">
        <v>305</v>
      </c>
      <c r="M125" t="s">
        <v>306</v>
      </c>
      <c r="N125" t="s">
        <v>300</v>
      </c>
      <c r="O125" t="s">
        <v>1102</v>
      </c>
      <c r="P125" t="s">
        <v>300</v>
      </c>
      <c r="Q125" t="s">
        <v>307</v>
      </c>
      <c r="R125" t="s">
        <v>300</v>
      </c>
      <c r="AD125" t="s">
        <v>310</v>
      </c>
      <c r="AE125" s="22"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22" t="s">
        <v>1833</v>
      </c>
      <c r="AG125" s="22"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311</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x14ac:dyDescent="0.25">
      <c r="A126">
        <v>101</v>
      </c>
      <c r="B126" t="s">
        <v>297</v>
      </c>
      <c r="C126">
        <v>123</v>
      </c>
      <c r="D126" t="s">
        <v>298</v>
      </c>
      <c r="E126" t="s">
        <v>299</v>
      </c>
      <c r="F126" t="s">
        <v>300</v>
      </c>
      <c r="G126" t="s">
        <v>547</v>
      </c>
      <c r="H126" t="s">
        <v>302</v>
      </c>
      <c r="I126" t="s">
        <v>303</v>
      </c>
      <c r="J126" t="s">
        <v>300</v>
      </c>
      <c r="K126" t="s">
        <v>548</v>
      </c>
      <c r="L126" t="s">
        <v>305</v>
      </c>
      <c r="M126" t="s">
        <v>306</v>
      </c>
      <c r="N126" t="s">
        <v>300</v>
      </c>
      <c r="O126" t="s">
        <v>1102</v>
      </c>
      <c r="P126" t="s">
        <v>300</v>
      </c>
      <c r="Q126" t="s">
        <v>307</v>
      </c>
      <c r="R126" t="s">
        <v>300</v>
      </c>
      <c r="AD126" t="s">
        <v>310</v>
      </c>
      <c r="AE126" s="22"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22" t="s">
        <v>1833</v>
      </c>
      <c r="AG126" s="22"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311</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x14ac:dyDescent="0.25">
      <c r="A127">
        <v>102</v>
      </c>
      <c r="B127" t="s">
        <v>297</v>
      </c>
      <c r="C127">
        <v>124</v>
      </c>
      <c r="D127" t="s">
        <v>298</v>
      </c>
      <c r="E127" t="s">
        <v>299</v>
      </c>
      <c r="F127" t="s">
        <v>300</v>
      </c>
      <c r="G127" t="s">
        <v>549</v>
      </c>
      <c r="H127" t="s">
        <v>302</v>
      </c>
      <c r="I127" t="s">
        <v>303</v>
      </c>
      <c r="J127" t="s">
        <v>300</v>
      </c>
      <c r="K127" t="s">
        <v>550</v>
      </c>
      <c r="L127" t="s">
        <v>305</v>
      </c>
      <c r="M127" t="s">
        <v>306</v>
      </c>
      <c r="N127" t="s">
        <v>300</v>
      </c>
      <c r="O127" t="s">
        <v>1102</v>
      </c>
      <c r="P127" t="s">
        <v>300</v>
      </c>
      <c r="Q127" t="s">
        <v>307</v>
      </c>
      <c r="R127" t="s">
        <v>300</v>
      </c>
      <c r="AD127" t="s">
        <v>310</v>
      </c>
      <c r="AE127" s="22"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22" t="s">
        <v>1833</v>
      </c>
      <c r="AG127" s="22"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311</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x14ac:dyDescent="0.25">
      <c r="A128">
        <v>103</v>
      </c>
      <c r="B128" t="s">
        <v>297</v>
      </c>
      <c r="C128">
        <v>125</v>
      </c>
      <c r="D128" t="s">
        <v>298</v>
      </c>
      <c r="E128" t="s">
        <v>299</v>
      </c>
      <c r="F128" t="s">
        <v>300</v>
      </c>
      <c r="G128" t="s">
        <v>551</v>
      </c>
      <c r="H128" t="s">
        <v>302</v>
      </c>
      <c r="I128" t="s">
        <v>303</v>
      </c>
      <c r="J128" t="s">
        <v>300</v>
      </c>
      <c r="K128" t="s">
        <v>552</v>
      </c>
      <c r="L128" t="s">
        <v>305</v>
      </c>
      <c r="M128" t="s">
        <v>306</v>
      </c>
      <c r="N128" t="s">
        <v>300</v>
      </c>
      <c r="O128" t="s">
        <v>1102</v>
      </c>
      <c r="P128" t="s">
        <v>300</v>
      </c>
      <c r="Q128" t="s">
        <v>307</v>
      </c>
      <c r="R128" t="s">
        <v>300</v>
      </c>
      <c r="AD128" t="s">
        <v>310</v>
      </c>
      <c r="AE128" s="22"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22" t="s">
        <v>1833</v>
      </c>
      <c r="AG128" s="22"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311</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x14ac:dyDescent="0.25">
      <c r="A129">
        <v>189</v>
      </c>
      <c r="B129" t="s">
        <v>297</v>
      </c>
      <c r="C129">
        <v>126</v>
      </c>
      <c r="D129" t="s">
        <v>298</v>
      </c>
      <c r="E129" t="s">
        <v>299</v>
      </c>
      <c r="F129" t="s">
        <v>300</v>
      </c>
      <c r="G129" t="s">
        <v>553</v>
      </c>
      <c r="H129" t="s">
        <v>302</v>
      </c>
      <c r="I129" t="s">
        <v>303</v>
      </c>
      <c r="J129" t="s">
        <v>300</v>
      </c>
      <c r="K129" t="s">
        <v>2180</v>
      </c>
      <c r="L129" t="s">
        <v>305</v>
      </c>
      <c r="M129" t="s">
        <v>306</v>
      </c>
      <c r="N129" t="s">
        <v>300</v>
      </c>
      <c r="O129" s="7" t="s">
        <v>1101</v>
      </c>
      <c r="P129" t="s">
        <v>300</v>
      </c>
      <c r="Q129" t="s">
        <v>307</v>
      </c>
      <c r="R129" t="s">
        <v>300</v>
      </c>
      <c r="AD129" t="s">
        <v>310</v>
      </c>
      <c r="AE129" s="22"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22" t="s">
        <v>1833</v>
      </c>
      <c r="AG129" s="22"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311</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x14ac:dyDescent="0.25">
      <c r="A130">
        <v>191</v>
      </c>
      <c r="B130" t="s">
        <v>297</v>
      </c>
      <c r="C130">
        <v>127</v>
      </c>
      <c r="D130" t="s">
        <v>298</v>
      </c>
      <c r="E130" t="s">
        <v>299</v>
      </c>
      <c r="F130" t="s">
        <v>300</v>
      </c>
      <c r="G130" t="s">
        <v>554</v>
      </c>
      <c r="H130" t="s">
        <v>302</v>
      </c>
      <c r="I130" t="s">
        <v>303</v>
      </c>
      <c r="J130" t="s">
        <v>300</v>
      </c>
      <c r="K130" t="s">
        <v>555</v>
      </c>
      <c r="L130" t="s">
        <v>305</v>
      </c>
      <c r="M130" t="s">
        <v>306</v>
      </c>
      <c r="N130" t="s">
        <v>300</v>
      </c>
      <c r="O130" s="7" t="s">
        <v>1101</v>
      </c>
      <c r="P130" t="s">
        <v>300</v>
      </c>
      <c r="Q130" t="s">
        <v>307</v>
      </c>
      <c r="R130" t="s">
        <v>300</v>
      </c>
      <c r="S130" t="s">
        <v>320</v>
      </c>
      <c r="T130" t="s">
        <v>308</v>
      </c>
      <c r="U130" t="s">
        <v>309</v>
      </c>
      <c r="V130" t="s">
        <v>308</v>
      </c>
      <c r="W130" t="s">
        <v>292</v>
      </c>
      <c r="X130" t="s">
        <v>308</v>
      </c>
      <c r="Y130" t="s">
        <v>321</v>
      </c>
      <c r="AD130" t="s">
        <v>310</v>
      </c>
      <c r="AE130" s="22"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22" t="s">
        <v>1833</v>
      </c>
      <c r="AG130" s="22"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311</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x14ac:dyDescent="0.25">
      <c r="A131">
        <v>192</v>
      </c>
      <c r="B131" t="s">
        <v>297</v>
      </c>
      <c r="C131">
        <v>128</v>
      </c>
      <c r="D131" t="s">
        <v>298</v>
      </c>
      <c r="E131" t="s">
        <v>299</v>
      </c>
      <c r="F131" t="s">
        <v>300</v>
      </c>
      <c r="G131" t="s">
        <v>556</v>
      </c>
      <c r="H131" t="s">
        <v>302</v>
      </c>
      <c r="I131" t="s">
        <v>303</v>
      </c>
      <c r="J131" t="s">
        <v>300</v>
      </c>
      <c r="K131" t="s">
        <v>557</v>
      </c>
      <c r="L131" t="s">
        <v>305</v>
      </c>
      <c r="M131" t="s">
        <v>306</v>
      </c>
      <c r="N131" t="s">
        <v>300</v>
      </c>
      <c r="O131" s="7" t="s">
        <v>1101</v>
      </c>
      <c r="P131" t="s">
        <v>300</v>
      </c>
      <c r="Q131" t="s">
        <v>307</v>
      </c>
      <c r="R131" t="s">
        <v>300</v>
      </c>
      <c r="S131" t="s">
        <v>320</v>
      </c>
      <c r="T131" t="s">
        <v>308</v>
      </c>
      <c r="U131" t="s">
        <v>309</v>
      </c>
      <c r="V131" t="s">
        <v>308</v>
      </c>
      <c r="W131" t="s">
        <v>292</v>
      </c>
      <c r="AD131" t="s">
        <v>310</v>
      </c>
      <c r="AE131" s="22"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22" t="s">
        <v>1833</v>
      </c>
      <c r="AG131" s="22"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311</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x14ac:dyDescent="0.25">
      <c r="A132">
        <v>105</v>
      </c>
      <c r="B132" t="s">
        <v>297</v>
      </c>
      <c r="C132">
        <v>129</v>
      </c>
      <c r="D132" t="s">
        <v>298</v>
      </c>
      <c r="E132" t="s">
        <v>299</v>
      </c>
      <c r="F132" t="s">
        <v>300</v>
      </c>
      <c r="G132" t="s">
        <v>558</v>
      </c>
      <c r="H132" t="s">
        <v>302</v>
      </c>
      <c r="I132" t="s">
        <v>303</v>
      </c>
      <c r="J132" t="s">
        <v>300</v>
      </c>
      <c r="K132" t="s">
        <v>232</v>
      </c>
      <c r="L132" t="s">
        <v>305</v>
      </c>
      <c r="M132" t="s">
        <v>306</v>
      </c>
      <c r="N132" t="s">
        <v>300</v>
      </c>
      <c r="O132" t="s">
        <v>1102</v>
      </c>
      <c r="P132" t="s">
        <v>300</v>
      </c>
      <c r="Q132" t="s">
        <v>307</v>
      </c>
      <c r="R132" t="s">
        <v>300</v>
      </c>
      <c r="S132" t="s">
        <v>344</v>
      </c>
      <c r="T132" t="s">
        <v>308</v>
      </c>
      <c r="U132" t="s">
        <v>284</v>
      </c>
      <c r="V132" t="s">
        <v>308</v>
      </c>
      <c r="W132" t="s">
        <v>314</v>
      </c>
      <c r="X132" t="s">
        <v>308</v>
      </c>
      <c r="Y132" t="s">
        <v>315</v>
      </c>
      <c r="AD132" t="s">
        <v>310</v>
      </c>
      <c r="AE132" s="22"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22" t="s">
        <v>1833</v>
      </c>
      <c r="AG132" s="22"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311</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x14ac:dyDescent="0.25">
      <c r="A133">
        <v>106</v>
      </c>
      <c r="B133" t="s">
        <v>297</v>
      </c>
      <c r="C133">
        <v>131</v>
      </c>
      <c r="D133" t="s">
        <v>298</v>
      </c>
      <c r="E133" t="s">
        <v>299</v>
      </c>
      <c r="F133" t="s">
        <v>300</v>
      </c>
      <c r="G133" t="s">
        <v>559</v>
      </c>
      <c r="H133" t="s">
        <v>302</v>
      </c>
      <c r="I133" t="s">
        <v>303</v>
      </c>
      <c r="J133" t="s">
        <v>300</v>
      </c>
      <c r="K133" t="s">
        <v>234</v>
      </c>
      <c r="L133" t="s">
        <v>305</v>
      </c>
      <c r="M133" t="s">
        <v>306</v>
      </c>
      <c r="N133" t="s">
        <v>300</v>
      </c>
      <c r="O133" t="s">
        <v>1102</v>
      </c>
      <c r="P133" t="s">
        <v>300</v>
      </c>
      <c r="Q133" t="s">
        <v>307</v>
      </c>
      <c r="R133" t="s">
        <v>300</v>
      </c>
      <c r="S133" t="s">
        <v>286</v>
      </c>
      <c r="T133" t="s">
        <v>308</v>
      </c>
      <c r="U133" t="s">
        <v>309</v>
      </c>
      <c r="V133" t="s">
        <v>308</v>
      </c>
      <c r="W133" t="s">
        <v>315</v>
      </c>
      <c r="AD133" t="s">
        <v>310</v>
      </c>
      <c r="AE133" s="22"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22" t="s">
        <v>1833</v>
      </c>
      <c r="AG133" s="22"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311</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x14ac:dyDescent="0.25">
      <c r="A134">
        <v>107</v>
      </c>
      <c r="B134" t="s">
        <v>297</v>
      </c>
      <c r="C134">
        <v>132</v>
      </c>
      <c r="D134" t="s">
        <v>298</v>
      </c>
      <c r="E134" t="s">
        <v>299</v>
      </c>
      <c r="F134" t="s">
        <v>300</v>
      </c>
      <c r="G134" t="s">
        <v>560</v>
      </c>
      <c r="H134" t="s">
        <v>302</v>
      </c>
      <c r="I134" t="s">
        <v>303</v>
      </c>
      <c r="J134" t="s">
        <v>300</v>
      </c>
      <c r="K134" t="s">
        <v>561</v>
      </c>
      <c r="L134" t="s">
        <v>305</v>
      </c>
      <c r="M134" t="s">
        <v>306</v>
      </c>
      <c r="N134" t="s">
        <v>300</v>
      </c>
      <c r="O134" t="s">
        <v>1102</v>
      </c>
      <c r="P134" t="s">
        <v>300</v>
      </c>
      <c r="Q134" t="s">
        <v>307</v>
      </c>
      <c r="R134" t="s">
        <v>300</v>
      </c>
      <c r="S134" t="s">
        <v>286</v>
      </c>
      <c r="AD134" t="s">
        <v>310</v>
      </c>
      <c r="AE134" s="22"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22" t="s">
        <v>1833</v>
      </c>
      <c r="AG134" s="22"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311</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x14ac:dyDescent="0.25">
      <c r="A135">
        <v>108</v>
      </c>
      <c r="B135" t="s">
        <v>297</v>
      </c>
      <c r="C135">
        <v>133</v>
      </c>
      <c r="D135" t="s">
        <v>298</v>
      </c>
      <c r="E135" t="s">
        <v>299</v>
      </c>
      <c r="F135" t="s">
        <v>300</v>
      </c>
      <c r="G135" t="s">
        <v>562</v>
      </c>
      <c r="H135" t="s">
        <v>302</v>
      </c>
      <c r="I135" t="s">
        <v>303</v>
      </c>
      <c r="J135" t="s">
        <v>300</v>
      </c>
      <c r="K135" t="s">
        <v>563</v>
      </c>
      <c r="L135" t="s">
        <v>305</v>
      </c>
      <c r="M135" t="s">
        <v>306</v>
      </c>
      <c r="N135" t="s">
        <v>300</v>
      </c>
      <c r="O135" t="s">
        <v>1102</v>
      </c>
      <c r="P135" t="s">
        <v>300</v>
      </c>
      <c r="Q135" t="s">
        <v>307</v>
      </c>
      <c r="R135" t="s">
        <v>300</v>
      </c>
      <c r="S135" t="s">
        <v>286</v>
      </c>
      <c r="T135" t="s">
        <v>308</v>
      </c>
      <c r="U135" t="s">
        <v>292</v>
      </c>
      <c r="V135" t="s">
        <v>308</v>
      </c>
      <c r="W135" t="s">
        <v>315</v>
      </c>
      <c r="AD135" t="s">
        <v>310</v>
      </c>
      <c r="AE135" s="22"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22" t="s">
        <v>1833</v>
      </c>
      <c r="AG135" s="22"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311</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x14ac:dyDescent="0.25">
      <c r="A136">
        <v>110</v>
      </c>
      <c r="B136" t="s">
        <v>297</v>
      </c>
      <c r="C136">
        <v>134</v>
      </c>
      <c r="D136" t="s">
        <v>298</v>
      </c>
      <c r="E136" t="s">
        <v>299</v>
      </c>
      <c r="F136" t="s">
        <v>300</v>
      </c>
      <c r="G136" t="s">
        <v>564</v>
      </c>
      <c r="H136" t="s">
        <v>302</v>
      </c>
      <c r="I136" t="s">
        <v>303</v>
      </c>
      <c r="J136" t="s">
        <v>300</v>
      </c>
      <c r="K136" t="s">
        <v>565</v>
      </c>
      <c r="L136" t="s">
        <v>305</v>
      </c>
      <c r="M136" t="s">
        <v>306</v>
      </c>
      <c r="N136" t="s">
        <v>300</v>
      </c>
      <c r="O136" t="s">
        <v>1102</v>
      </c>
      <c r="P136" t="s">
        <v>300</v>
      </c>
      <c r="Q136" t="s">
        <v>307</v>
      </c>
      <c r="R136" t="s">
        <v>300</v>
      </c>
      <c r="S136" t="s">
        <v>286</v>
      </c>
      <c r="AD136" t="s">
        <v>310</v>
      </c>
      <c r="AE136" s="22"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22" t="s">
        <v>1833</v>
      </c>
      <c r="AG136" s="22"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311</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x14ac:dyDescent="0.25">
      <c r="A137">
        <v>109</v>
      </c>
      <c r="B137" t="s">
        <v>297</v>
      </c>
      <c r="C137">
        <v>135</v>
      </c>
      <c r="D137" t="s">
        <v>298</v>
      </c>
      <c r="E137" t="s">
        <v>299</v>
      </c>
      <c r="F137" t="s">
        <v>300</v>
      </c>
      <c r="G137" t="s">
        <v>566</v>
      </c>
      <c r="H137" t="s">
        <v>302</v>
      </c>
      <c r="I137" t="s">
        <v>303</v>
      </c>
      <c r="J137" t="s">
        <v>300</v>
      </c>
      <c r="K137" t="s">
        <v>567</v>
      </c>
      <c r="L137" t="s">
        <v>305</v>
      </c>
      <c r="M137" t="s">
        <v>306</v>
      </c>
      <c r="N137" t="s">
        <v>300</v>
      </c>
      <c r="O137" t="s">
        <v>1102</v>
      </c>
      <c r="P137" t="s">
        <v>300</v>
      </c>
      <c r="Q137" t="s">
        <v>307</v>
      </c>
      <c r="R137" t="s">
        <v>300</v>
      </c>
      <c r="S137" t="s">
        <v>320</v>
      </c>
      <c r="T137" t="s">
        <v>308</v>
      </c>
      <c r="U137" t="s">
        <v>286</v>
      </c>
      <c r="V137" t="s">
        <v>308</v>
      </c>
      <c r="W137" t="s">
        <v>315</v>
      </c>
      <c r="AD137" t="s">
        <v>310</v>
      </c>
      <c r="AE137" s="22"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22" t="s">
        <v>1833</v>
      </c>
      <c r="AG137" s="22"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311</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x14ac:dyDescent="0.25">
      <c r="A138">
        <v>111</v>
      </c>
      <c r="B138" t="s">
        <v>297</v>
      </c>
      <c r="C138">
        <v>136</v>
      </c>
      <c r="D138" t="s">
        <v>298</v>
      </c>
      <c r="E138" t="s">
        <v>299</v>
      </c>
      <c r="F138" t="s">
        <v>300</v>
      </c>
      <c r="G138" t="s">
        <v>568</v>
      </c>
      <c r="H138" t="s">
        <v>302</v>
      </c>
      <c r="I138" t="s">
        <v>303</v>
      </c>
      <c r="J138" t="s">
        <v>300</v>
      </c>
      <c r="K138" t="s">
        <v>569</v>
      </c>
      <c r="L138" t="s">
        <v>305</v>
      </c>
      <c r="M138" t="s">
        <v>306</v>
      </c>
      <c r="N138" t="s">
        <v>300</v>
      </c>
      <c r="O138" t="s">
        <v>1102</v>
      </c>
      <c r="P138" t="s">
        <v>300</v>
      </c>
      <c r="Q138" t="s">
        <v>307</v>
      </c>
      <c r="R138" t="s">
        <v>300</v>
      </c>
      <c r="S138" t="s">
        <v>320</v>
      </c>
      <c r="T138" t="s">
        <v>308</v>
      </c>
      <c r="U138" t="s">
        <v>286</v>
      </c>
      <c r="AD138" t="s">
        <v>310</v>
      </c>
      <c r="AE138" s="22"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22" t="s">
        <v>1833</v>
      </c>
      <c r="AG138" s="22"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311</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x14ac:dyDescent="0.25">
      <c r="A139">
        <v>112</v>
      </c>
      <c r="B139" t="s">
        <v>297</v>
      </c>
      <c r="C139">
        <v>137</v>
      </c>
      <c r="D139" t="s">
        <v>298</v>
      </c>
      <c r="E139" t="s">
        <v>299</v>
      </c>
      <c r="F139" t="s">
        <v>300</v>
      </c>
      <c r="G139" t="s">
        <v>570</v>
      </c>
      <c r="H139" t="s">
        <v>302</v>
      </c>
      <c r="I139" t="s">
        <v>303</v>
      </c>
      <c r="J139" t="s">
        <v>300</v>
      </c>
      <c r="K139" t="s">
        <v>571</v>
      </c>
      <c r="L139" t="s">
        <v>305</v>
      </c>
      <c r="M139" t="s">
        <v>306</v>
      </c>
      <c r="N139" t="s">
        <v>300</v>
      </c>
      <c r="O139" t="s">
        <v>1102</v>
      </c>
      <c r="P139" t="s">
        <v>300</v>
      </c>
      <c r="Q139" t="s">
        <v>307</v>
      </c>
      <c r="R139" t="s">
        <v>300</v>
      </c>
      <c r="S139" t="s">
        <v>344</v>
      </c>
      <c r="T139" t="s">
        <v>308</v>
      </c>
      <c r="U139" t="s">
        <v>292</v>
      </c>
      <c r="V139" t="s">
        <v>308</v>
      </c>
      <c r="W139" t="s">
        <v>321</v>
      </c>
      <c r="AD139" t="s">
        <v>310</v>
      </c>
      <c r="AE139" s="22"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22" t="s">
        <v>1833</v>
      </c>
      <c r="AG139" s="22"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311</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x14ac:dyDescent="0.25">
      <c r="A140">
        <v>113</v>
      </c>
      <c r="B140" t="s">
        <v>297</v>
      </c>
      <c r="C140">
        <v>138</v>
      </c>
      <c r="D140" t="s">
        <v>298</v>
      </c>
      <c r="E140" t="s">
        <v>299</v>
      </c>
      <c r="F140" t="s">
        <v>300</v>
      </c>
      <c r="G140" t="s">
        <v>572</v>
      </c>
      <c r="H140" t="s">
        <v>302</v>
      </c>
      <c r="I140" t="s">
        <v>303</v>
      </c>
      <c r="J140" t="s">
        <v>300</v>
      </c>
      <c r="K140" t="s">
        <v>242</v>
      </c>
      <c r="L140" t="s">
        <v>305</v>
      </c>
      <c r="M140" t="s">
        <v>306</v>
      </c>
      <c r="N140" t="s">
        <v>300</v>
      </c>
      <c r="O140" t="s">
        <v>1102</v>
      </c>
      <c r="P140" t="s">
        <v>300</v>
      </c>
      <c r="Q140" t="s">
        <v>307</v>
      </c>
      <c r="R140" t="s">
        <v>300</v>
      </c>
      <c r="S140" t="s">
        <v>321</v>
      </c>
      <c r="AD140" t="s">
        <v>310</v>
      </c>
      <c r="AE140" s="22"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22" t="s">
        <v>1833</v>
      </c>
      <c r="AG140" s="22"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311</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x14ac:dyDescent="0.25">
      <c r="A141">
        <v>114</v>
      </c>
      <c r="B141" t="s">
        <v>297</v>
      </c>
      <c r="C141">
        <v>139</v>
      </c>
      <c r="D141" t="s">
        <v>298</v>
      </c>
      <c r="E141" t="s">
        <v>299</v>
      </c>
      <c r="F141" t="s">
        <v>300</v>
      </c>
      <c r="G141" t="s">
        <v>573</v>
      </c>
      <c r="H141" t="s">
        <v>302</v>
      </c>
      <c r="I141" t="s">
        <v>303</v>
      </c>
      <c r="J141" t="s">
        <v>300</v>
      </c>
      <c r="K141" t="s">
        <v>244</v>
      </c>
      <c r="L141" t="s">
        <v>305</v>
      </c>
      <c r="M141" t="s">
        <v>306</v>
      </c>
      <c r="N141" t="s">
        <v>300</v>
      </c>
      <c r="O141" t="s">
        <v>1102</v>
      </c>
      <c r="P141" t="s">
        <v>300</v>
      </c>
      <c r="Q141" t="s">
        <v>307</v>
      </c>
      <c r="R141" t="s">
        <v>300</v>
      </c>
      <c r="S141" t="s">
        <v>282</v>
      </c>
      <c r="T141" t="s">
        <v>308</v>
      </c>
      <c r="U141" t="s">
        <v>313</v>
      </c>
      <c r="V141" t="s">
        <v>308</v>
      </c>
      <c r="W141" t="s">
        <v>321</v>
      </c>
      <c r="AD141" t="s">
        <v>310</v>
      </c>
      <c r="AE141" s="22"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22" t="s">
        <v>1833</v>
      </c>
      <c r="AG141" s="22"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311</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x14ac:dyDescent="0.25">
      <c r="A142">
        <v>115</v>
      </c>
      <c r="B142" t="s">
        <v>297</v>
      </c>
      <c r="C142">
        <v>140</v>
      </c>
      <c r="D142" t="s">
        <v>298</v>
      </c>
      <c r="E142" t="s">
        <v>299</v>
      </c>
      <c r="F142" t="s">
        <v>300</v>
      </c>
      <c r="G142" t="s">
        <v>574</v>
      </c>
      <c r="H142" t="s">
        <v>302</v>
      </c>
      <c r="I142" t="s">
        <v>303</v>
      </c>
      <c r="J142" t="s">
        <v>300</v>
      </c>
      <c r="K142" t="s">
        <v>575</v>
      </c>
      <c r="L142" t="s">
        <v>305</v>
      </c>
      <c r="M142" t="s">
        <v>306</v>
      </c>
      <c r="N142" t="s">
        <v>300</v>
      </c>
      <c r="O142" t="s">
        <v>1102</v>
      </c>
      <c r="P142" t="s">
        <v>300</v>
      </c>
      <c r="Q142" t="s">
        <v>307</v>
      </c>
      <c r="R142" t="s">
        <v>300</v>
      </c>
      <c r="S142" t="s">
        <v>351</v>
      </c>
      <c r="T142" t="s">
        <v>308</v>
      </c>
      <c r="U142" t="s">
        <v>321</v>
      </c>
      <c r="AD142" t="s">
        <v>310</v>
      </c>
      <c r="AE142" s="22"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22" t="s">
        <v>1833</v>
      </c>
      <c r="AG142" s="22"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311</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x14ac:dyDescent="0.25">
      <c r="A143">
        <v>243</v>
      </c>
      <c r="B143" t="s">
        <v>297</v>
      </c>
      <c r="C143">
        <v>141</v>
      </c>
      <c r="D143" t="s">
        <v>298</v>
      </c>
      <c r="E143" t="s">
        <v>299</v>
      </c>
      <c r="F143" t="s">
        <v>300</v>
      </c>
      <c r="G143" t="s">
        <v>576</v>
      </c>
      <c r="H143" t="s">
        <v>302</v>
      </c>
      <c r="I143" t="s">
        <v>303</v>
      </c>
      <c r="J143" t="s">
        <v>300</v>
      </c>
      <c r="K143" t="s">
        <v>577</v>
      </c>
      <c r="L143" t="s">
        <v>305</v>
      </c>
      <c r="M143" t="s">
        <v>306</v>
      </c>
      <c r="N143" t="s">
        <v>300</v>
      </c>
      <c r="O143" s="4" t="s">
        <v>1100</v>
      </c>
      <c r="P143" t="s">
        <v>300</v>
      </c>
      <c r="Q143" t="s">
        <v>307</v>
      </c>
      <c r="R143" t="s">
        <v>300</v>
      </c>
      <c r="S143" t="s">
        <v>320</v>
      </c>
      <c r="T143" t="s">
        <v>308</v>
      </c>
      <c r="U143" t="s">
        <v>309</v>
      </c>
      <c r="V143" t="s">
        <v>308</v>
      </c>
      <c r="W143" t="s">
        <v>321</v>
      </c>
      <c r="AD143" t="s">
        <v>310</v>
      </c>
      <c r="AE143" s="22"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22" t="s">
        <v>1833</v>
      </c>
      <c r="AG143" s="22"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311</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x14ac:dyDescent="0.25">
      <c r="A144">
        <v>116</v>
      </c>
      <c r="B144" t="s">
        <v>297</v>
      </c>
      <c r="C144">
        <v>142</v>
      </c>
      <c r="D144" t="s">
        <v>298</v>
      </c>
      <c r="E144" t="s">
        <v>299</v>
      </c>
      <c r="F144" t="s">
        <v>300</v>
      </c>
      <c r="G144" t="s">
        <v>578</v>
      </c>
      <c r="H144" t="s">
        <v>302</v>
      </c>
      <c r="I144" t="s">
        <v>303</v>
      </c>
      <c r="J144" t="s">
        <v>300</v>
      </c>
      <c r="K144" t="s">
        <v>247</v>
      </c>
      <c r="L144" t="s">
        <v>305</v>
      </c>
      <c r="M144" t="s">
        <v>306</v>
      </c>
      <c r="N144" t="s">
        <v>300</v>
      </c>
      <c r="O144" t="s">
        <v>1102</v>
      </c>
      <c r="P144" t="s">
        <v>300</v>
      </c>
      <c r="Q144" t="s">
        <v>307</v>
      </c>
      <c r="R144" t="s">
        <v>300</v>
      </c>
      <c r="S144" t="s">
        <v>321</v>
      </c>
      <c r="AD144" t="s">
        <v>310</v>
      </c>
      <c r="AE144" s="22"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22" t="s">
        <v>1833</v>
      </c>
      <c r="AG144" s="22"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311</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x14ac:dyDescent="0.25">
      <c r="A145">
        <v>118</v>
      </c>
      <c r="B145" t="s">
        <v>297</v>
      </c>
      <c r="C145">
        <v>143</v>
      </c>
      <c r="D145" t="s">
        <v>298</v>
      </c>
      <c r="E145" t="s">
        <v>299</v>
      </c>
      <c r="F145" t="s">
        <v>300</v>
      </c>
      <c r="G145" t="s">
        <v>579</v>
      </c>
      <c r="H145" t="s">
        <v>302</v>
      </c>
      <c r="I145" t="s">
        <v>303</v>
      </c>
      <c r="J145" t="s">
        <v>300</v>
      </c>
      <c r="K145" t="s">
        <v>251</v>
      </c>
      <c r="L145" t="s">
        <v>305</v>
      </c>
      <c r="M145" t="s">
        <v>306</v>
      </c>
      <c r="N145" t="s">
        <v>300</v>
      </c>
      <c r="O145" t="s">
        <v>1102</v>
      </c>
      <c r="P145" t="s">
        <v>300</v>
      </c>
      <c r="Q145" t="s">
        <v>307</v>
      </c>
      <c r="R145" t="s">
        <v>300</v>
      </c>
      <c r="S145" t="s">
        <v>282</v>
      </c>
      <c r="T145" t="s">
        <v>308</v>
      </c>
      <c r="U145" t="s">
        <v>313</v>
      </c>
      <c r="V145" t="s">
        <v>308</v>
      </c>
      <c r="W145" t="s">
        <v>315</v>
      </c>
      <c r="AD145" t="s">
        <v>310</v>
      </c>
      <c r="AE145" s="22"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22" t="s">
        <v>1833</v>
      </c>
      <c r="AG145" s="22"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311</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x14ac:dyDescent="0.25">
      <c r="A146">
        <v>117</v>
      </c>
      <c r="B146" t="s">
        <v>297</v>
      </c>
      <c r="C146">
        <v>144</v>
      </c>
      <c r="D146" t="s">
        <v>298</v>
      </c>
      <c r="E146" t="s">
        <v>299</v>
      </c>
      <c r="F146" t="s">
        <v>300</v>
      </c>
      <c r="G146" t="s">
        <v>580</v>
      </c>
      <c r="H146" t="s">
        <v>302</v>
      </c>
      <c r="I146" t="s">
        <v>303</v>
      </c>
      <c r="J146" t="s">
        <v>300</v>
      </c>
      <c r="K146" t="s">
        <v>249</v>
      </c>
      <c r="L146" t="s">
        <v>305</v>
      </c>
      <c r="M146" t="s">
        <v>306</v>
      </c>
      <c r="N146" t="s">
        <v>300</v>
      </c>
      <c r="O146" t="s">
        <v>1102</v>
      </c>
      <c r="P146" t="s">
        <v>300</v>
      </c>
      <c r="Q146" t="s">
        <v>307</v>
      </c>
      <c r="R146" t="s">
        <v>300</v>
      </c>
      <c r="S146" t="s">
        <v>315</v>
      </c>
      <c r="AD146" t="s">
        <v>310</v>
      </c>
      <c r="AE146" s="22"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22" t="s">
        <v>1833</v>
      </c>
      <c r="AG146" s="22"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311</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x14ac:dyDescent="0.25">
      <c r="A147">
        <v>119</v>
      </c>
      <c r="B147" t="s">
        <v>297</v>
      </c>
      <c r="C147">
        <v>145</v>
      </c>
      <c r="D147" t="s">
        <v>298</v>
      </c>
      <c r="E147" t="s">
        <v>299</v>
      </c>
      <c r="F147" t="s">
        <v>300</v>
      </c>
      <c r="G147" t="s">
        <v>581</v>
      </c>
      <c r="H147" t="s">
        <v>302</v>
      </c>
      <c r="I147" t="s">
        <v>303</v>
      </c>
      <c r="J147" t="s">
        <v>300</v>
      </c>
      <c r="K147" t="s">
        <v>253</v>
      </c>
      <c r="L147" t="s">
        <v>305</v>
      </c>
      <c r="M147" t="s">
        <v>306</v>
      </c>
      <c r="N147" t="s">
        <v>300</v>
      </c>
      <c r="O147" t="s">
        <v>1102</v>
      </c>
      <c r="P147" t="s">
        <v>300</v>
      </c>
      <c r="Q147" t="s">
        <v>307</v>
      </c>
      <c r="R147" t="s">
        <v>300</v>
      </c>
      <c r="S147" t="s">
        <v>2210</v>
      </c>
      <c r="T147" t="s">
        <v>308</v>
      </c>
      <c r="U147" t="s">
        <v>321</v>
      </c>
      <c r="AD147" t="s">
        <v>310</v>
      </c>
      <c r="AE147" s="22"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22" t="s">
        <v>1833</v>
      </c>
      <c r="AG147" s="22"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311</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x14ac:dyDescent="0.25">
      <c r="A148">
        <v>229</v>
      </c>
      <c r="B148" t="s">
        <v>297</v>
      </c>
      <c r="C148">
        <v>146</v>
      </c>
      <c r="D148" t="s">
        <v>298</v>
      </c>
      <c r="E148" t="s">
        <v>299</v>
      </c>
      <c r="F148" t="s">
        <v>300</v>
      </c>
      <c r="G148" t="s">
        <v>582</v>
      </c>
      <c r="H148" t="s">
        <v>302</v>
      </c>
      <c r="I148" t="s">
        <v>303</v>
      </c>
      <c r="J148" t="s">
        <v>300</v>
      </c>
      <c r="K148" t="s">
        <v>583</v>
      </c>
      <c r="L148" t="s">
        <v>305</v>
      </c>
      <c r="M148" t="s">
        <v>306</v>
      </c>
      <c r="N148" t="s">
        <v>300</v>
      </c>
      <c r="O148" s="8" t="s">
        <v>1099</v>
      </c>
      <c r="P148" t="s">
        <v>300</v>
      </c>
      <c r="Q148" t="s">
        <v>307</v>
      </c>
      <c r="R148" t="s">
        <v>300</v>
      </c>
      <c r="S148" t="s">
        <v>313</v>
      </c>
      <c r="T148" t="s">
        <v>308</v>
      </c>
      <c r="U148" t="s">
        <v>315</v>
      </c>
      <c r="AD148" t="s">
        <v>310</v>
      </c>
      <c r="AE148" s="22"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22" t="s">
        <v>1833</v>
      </c>
      <c r="AG148" s="22"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311</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x14ac:dyDescent="0.25">
      <c r="A149">
        <v>120</v>
      </c>
      <c r="B149" t="s">
        <v>297</v>
      </c>
      <c r="C149">
        <v>147</v>
      </c>
      <c r="D149" t="s">
        <v>298</v>
      </c>
      <c r="E149" t="s">
        <v>299</v>
      </c>
      <c r="F149" t="s">
        <v>300</v>
      </c>
      <c r="G149" t="s">
        <v>584</v>
      </c>
      <c r="H149" t="s">
        <v>302</v>
      </c>
      <c r="I149" t="s">
        <v>303</v>
      </c>
      <c r="J149" t="s">
        <v>300</v>
      </c>
      <c r="K149" t="s">
        <v>585</v>
      </c>
      <c r="L149" t="s">
        <v>305</v>
      </c>
      <c r="M149" t="s">
        <v>306</v>
      </c>
      <c r="N149" t="s">
        <v>300</v>
      </c>
      <c r="O149" t="s">
        <v>1102</v>
      </c>
      <c r="P149" t="s">
        <v>300</v>
      </c>
      <c r="Q149" t="s">
        <v>307</v>
      </c>
      <c r="R149" t="s">
        <v>300</v>
      </c>
      <c r="S149" t="s">
        <v>320</v>
      </c>
      <c r="T149" t="s">
        <v>308</v>
      </c>
      <c r="U149" t="s">
        <v>321</v>
      </c>
      <c r="AD149" t="s">
        <v>310</v>
      </c>
      <c r="AE149" s="22"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22" t="s">
        <v>1833</v>
      </c>
      <c r="AG149" s="22"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311</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x14ac:dyDescent="0.25">
      <c r="A150">
        <v>121</v>
      </c>
      <c r="B150" t="s">
        <v>297</v>
      </c>
      <c r="C150">
        <v>148</v>
      </c>
      <c r="D150" t="s">
        <v>298</v>
      </c>
      <c r="E150" t="s">
        <v>299</v>
      </c>
      <c r="F150" t="s">
        <v>300</v>
      </c>
      <c r="G150" t="s">
        <v>586</v>
      </c>
      <c r="H150" t="s">
        <v>302</v>
      </c>
      <c r="I150" t="s">
        <v>303</v>
      </c>
      <c r="J150" t="s">
        <v>300</v>
      </c>
      <c r="K150" t="s">
        <v>587</v>
      </c>
      <c r="L150" t="s">
        <v>305</v>
      </c>
      <c r="M150" t="s">
        <v>306</v>
      </c>
      <c r="N150" t="s">
        <v>300</v>
      </c>
      <c r="O150" t="s">
        <v>1102</v>
      </c>
      <c r="P150" t="s">
        <v>300</v>
      </c>
      <c r="Q150" t="s">
        <v>307</v>
      </c>
      <c r="R150" t="s">
        <v>300</v>
      </c>
      <c r="S150" t="s">
        <v>282</v>
      </c>
      <c r="T150" t="s">
        <v>308</v>
      </c>
      <c r="U150" t="s">
        <v>315</v>
      </c>
      <c r="AD150" t="s">
        <v>310</v>
      </c>
      <c r="AE150" s="22"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22" t="s">
        <v>1833</v>
      </c>
      <c r="AG150" s="22"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311</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x14ac:dyDescent="0.25">
      <c r="A151">
        <v>230</v>
      </c>
      <c r="B151" t="s">
        <v>297</v>
      </c>
      <c r="C151">
        <v>149</v>
      </c>
      <c r="D151" t="s">
        <v>298</v>
      </c>
      <c r="E151" t="s">
        <v>299</v>
      </c>
      <c r="F151" t="s">
        <v>300</v>
      </c>
      <c r="G151" t="s">
        <v>588</v>
      </c>
      <c r="H151" t="s">
        <v>302</v>
      </c>
      <c r="I151" t="s">
        <v>303</v>
      </c>
      <c r="J151" t="s">
        <v>300</v>
      </c>
      <c r="K151" t="s">
        <v>589</v>
      </c>
      <c r="L151" t="s">
        <v>305</v>
      </c>
      <c r="M151" t="s">
        <v>306</v>
      </c>
      <c r="N151" t="s">
        <v>300</v>
      </c>
      <c r="O151" s="8" t="s">
        <v>1099</v>
      </c>
      <c r="P151" t="s">
        <v>300</v>
      </c>
      <c r="Q151" t="s">
        <v>307</v>
      </c>
      <c r="R151" t="s">
        <v>300</v>
      </c>
      <c r="S151" t="s">
        <v>344</v>
      </c>
      <c r="AD151" t="s">
        <v>310</v>
      </c>
      <c r="AE151" s="22"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22" t="s">
        <v>1833</v>
      </c>
      <c r="AG151" s="22"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311</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x14ac:dyDescent="0.25">
      <c r="A152">
        <v>231</v>
      </c>
      <c r="B152" t="s">
        <v>297</v>
      </c>
      <c r="C152">
        <v>150</v>
      </c>
      <c r="D152" t="s">
        <v>298</v>
      </c>
      <c r="E152" t="s">
        <v>299</v>
      </c>
      <c r="F152" t="s">
        <v>300</v>
      </c>
      <c r="G152" t="s">
        <v>590</v>
      </c>
      <c r="H152" t="s">
        <v>302</v>
      </c>
      <c r="I152" t="s">
        <v>303</v>
      </c>
      <c r="J152" t="s">
        <v>300</v>
      </c>
      <c r="K152" t="s">
        <v>591</v>
      </c>
      <c r="L152" t="s">
        <v>305</v>
      </c>
      <c r="M152" t="s">
        <v>306</v>
      </c>
      <c r="N152" t="s">
        <v>300</v>
      </c>
      <c r="O152" s="8" t="s">
        <v>1099</v>
      </c>
      <c r="P152" t="s">
        <v>300</v>
      </c>
      <c r="Q152" t="s">
        <v>307</v>
      </c>
      <c r="R152" t="s">
        <v>300</v>
      </c>
      <c r="S152" t="s">
        <v>321</v>
      </c>
      <c r="AD152" t="s">
        <v>310</v>
      </c>
      <c r="AE152" s="22"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22" t="s">
        <v>1833</v>
      </c>
      <c r="AG152" s="22"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311</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x14ac:dyDescent="0.25">
      <c r="A153">
        <v>122</v>
      </c>
      <c r="B153" t="s">
        <v>297</v>
      </c>
      <c r="C153">
        <v>151</v>
      </c>
      <c r="D153" t="s">
        <v>298</v>
      </c>
      <c r="E153" t="s">
        <v>299</v>
      </c>
      <c r="F153" t="s">
        <v>300</v>
      </c>
      <c r="G153" t="s">
        <v>592</v>
      </c>
      <c r="H153" t="s">
        <v>302</v>
      </c>
      <c r="I153" t="s">
        <v>303</v>
      </c>
      <c r="J153" t="s">
        <v>300</v>
      </c>
      <c r="K153" t="s">
        <v>593</v>
      </c>
      <c r="L153" t="s">
        <v>305</v>
      </c>
      <c r="M153" t="s">
        <v>306</v>
      </c>
      <c r="N153" t="s">
        <v>300</v>
      </c>
      <c r="O153" t="s">
        <v>1102</v>
      </c>
      <c r="P153" t="s">
        <v>300</v>
      </c>
      <c r="Q153" t="s">
        <v>307</v>
      </c>
      <c r="R153" t="s">
        <v>300</v>
      </c>
      <c r="S153" t="s">
        <v>344</v>
      </c>
      <c r="T153" t="s">
        <v>308</v>
      </c>
      <c r="U153" t="s">
        <v>309</v>
      </c>
      <c r="V153" t="s">
        <v>308</v>
      </c>
      <c r="W153" t="s">
        <v>321</v>
      </c>
      <c r="AD153" t="s">
        <v>310</v>
      </c>
      <c r="AE153" s="22"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22" t="s">
        <v>1833</v>
      </c>
      <c r="AG153" s="22"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311</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x14ac:dyDescent="0.25">
      <c r="A154">
        <v>123</v>
      </c>
      <c r="B154" t="s">
        <v>297</v>
      </c>
      <c r="C154">
        <v>152</v>
      </c>
      <c r="D154" t="s">
        <v>298</v>
      </c>
      <c r="E154" t="s">
        <v>299</v>
      </c>
      <c r="F154" t="s">
        <v>300</v>
      </c>
      <c r="G154" t="s">
        <v>594</v>
      </c>
      <c r="H154" t="s">
        <v>302</v>
      </c>
      <c r="I154" t="s">
        <v>303</v>
      </c>
      <c r="J154" t="s">
        <v>300</v>
      </c>
      <c r="K154" t="s">
        <v>595</v>
      </c>
      <c r="L154" t="s">
        <v>305</v>
      </c>
      <c r="M154" t="s">
        <v>306</v>
      </c>
      <c r="N154" t="s">
        <v>300</v>
      </c>
      <c r="O154" t="s">
        <v>1102</v>
      </c>
      <c r="P154" t="s">
        <v>300</v>
      </c>
      <c r="Q154" t="s">
        <v>307</v>
      </c>
      <c r="R154" t="s">
        <v>300</v>
      </c>
      <c r="S154" t="s">
        <v>320</v>
      </c>
      <c r="T154" t="s">
        <v>308</v>
      </c>
      <c r="U154" t="s">
        <v>2210</v>
      </c>
      <c r="V154" t="s">
        <v>308</v>
      </c>
      <c r="W154" t="s">
        <v>313</v>
      </c>
      <c r="AD154" t="s">
        <v>310</v>
      </c>
      <c r="AE154" s="22"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22" t="s">
        <v>1833</v>
      </c>
      <c r="AG154" s="22"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311</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x14ac:dyDescent="0.25">
      <c r="A155">
        <v>124</v>
      </c>
      <c r="B155" t="s">
        <v>297</v>
      </c>
      <c r="C155">
        <v>153</v>
      </c>
      <c r="D155" t="s">
        <v>298</v>
      </c>
      <c r="E155" t="s">
        <v>299</v>
      </c>
      <c r="F155" t="s">
        <v>300</v>
      </c>
      <c r="G155" t="s">
        <v>596</v>
      </c>
      <c r="H155" t="s">
        <v>302</v>
      </c>
      <c r="I155" t="s">
        <v>303</v>
      </c>
      <c r="J155" t="s">
        <v>300</v>
      </c>
      <c r="K155" t="s">
        <v>259</v>
      </c>
      <c r="L155" t="s">
        <v>305</v>
      </c>
      <c r="M155" t="s">
        <v>306</v>
      </c>
      <c r="N155" t="s">
        <v>300</v>
      </c>
      <c r="O155" t="s">
        <v>1102</v>
      </c>
      <c r="P155" t="s">
        <v>300</v>
      </c>
      <c r="Q155" t="s">
        <v>307</v>
      </c>
      <c r="R155" t="s">
        <v>300</v>
      </c>
      <c r="S155" t="s">
        <v>282</v>
      </c>
      <c r="T155" t="s">
        <v>308</v>
      </c>
      <c r="U155" t="s">
        <v>315</v>
      </c>
      <c r="AD155" t="s">
        <v>310</v>
      </c>
      <c r="AE155" s="22"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22" t="s">
        <v>1833</v>
      </c>
      <c r="AG155" s="22"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311</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x14ac:dyDescent="0.25">
      <c r="A156">
        <v>125</v>
      </c>
      <c r="B156" t="s">
        <v>297</v>
      </c>
      <c r="C156">
        <v>154</v>
      </c>
      <c r="D156" t="s">
        <v>298</v>
      </c>
      <c r="E156" t="s">
        <v>299</v>
      </c>
      <c r="F156" t="s">
        <v>300</v>
      </c>
      <c r="G156" t="s">
        <v>597</v>
      </c>
      <c r="H156" t="s">
        <v>302</v>
      </c>
      <c r="I156" t="s">
        <v>303</v>
      </c>
      <c r="J156" t="s">
        <v>300</v>
      </c>
      <c r="K156" t="s">
        <v>261</v>
      </c>
      <c r="L156" t="s">
        <v>305</v>
      </c>
      <c r="M156" t="s">
        <v>306</v>
      </c>
      <c r="N156" t="s">
        <v>300</v>
      </c>
      <c r="O156" t="s">
        <v>1102</v>
      </c>
      <c r="P156" t="s">
        <v>300</v>
      </c>
      <c r="Q156" t="s">
        <v>307</v>
      </c>
      <c r="R156" t="s">
        <v>300</v>
      </c>
      <c r="S156" t="s">
        <v>321</v>
      </c>
      <c r="AD156" t="s">
        <v>310</v>
      </c>
      <c r="AE156" s="22"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22" t="s">
        <v>1833</v>
      </c>
      <c r="AG156" s="22"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311</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x14ac:dyDescent="0.25">
      <c r="A157">
        <v>126</v>
      </c>
      <c r="B157" t="s">
        <v>297</v>
      </c>
      <c r="C157">
        <v>155</v>
      </c>
      <c r="D157" t="s">
        <v>298</v>
      </c>
      <c r="E157" t="s">
        <v>299</v>
      </c>
      <c r="F157" t="s">
        <v>300</v>
      </c>
      <c r="G157" t="s">
        <v>598</v>
      </c>
      <c r="H157" t="s">
        <v>302</v>
      </c>
      <c r="I157" t="s">
        <v>303</v>
      </c>
      <c r="J157" t="s">
        <v>300</v>
      </c>
      <c r="K157" t="s">
        <v>263</v>
      </c>
      <c r="L157" t="s">
        <v>305</v>
      </c>
      <c r="M157" t="s">
        <v>306</v>
      </c>
      <c r="N157" t="s">
        <v>300</v>
      </c>
      <c r="O157" t="s">
        <v>1102</v>
      </c>
      <c r="P157" t="s">
        <v>300</v>
      </c>
      <c r="Q157" t="s">
        <v>307</v>
      </c>
      <c r="R157" t="s">
        <v>300</v>
      </c>
      <c r="S157" t="s">
        <v>309</v>
      </c>
      <c r="T157" t="s">
        <v>308</v>
      </c>
      <c r="U157" t="s">
        <v>292</v>
      </c>
      <c r="V157" t="s">
        <v>308</v>
      </c>
      <c r="W157" t="s">
        <v>313</v>
      </c>
      <c r="X157" t="s">
        <v>308</v>
      </c>
      <c r="Y157" t="s">
        <v>321</v>
      </c>
      <c r="AD157" t="s">
        <v>310</v>
      </c>
      <c r="AE157" s="22"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22" t="s">
        <v>1833</v>
      </c>
      <c r="AG157" s="22"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311</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x14ac:dyDescent="0.25">
      <c r="A158">
        <v>127</v>
      </c>
      <c r="B158" t="s">
        <v>297</v>
      </c>
      <c r="C158">
        <v>156</v>
      </c>
      <c r="D158" t="s">
        <v>298</v>
      </c>
      <c r="E158" t="s">
        <v>299</v>
      </c>
      <c r="F158" t="s">
        <v>300</v>
      </c>
      <c r="G158" t="s">
        <v>599</v>
      </c>
      <c r="H158" t="s">
        <v>302</v>
      </c>
      <c r="I158" t="s">
        <v>303</v>
      </c>
      <c r="J158" t="s">
        <v>300</v>
      </c>
      <c r="K158" t="s">
        <v>600</v>
      </c>
      <c r="L158" t="s">
        <v>305</v>
      </c>
      <c r="M158" t="s">
        <v>306</v>
      </c>
      <c r="N158" t="s">
        <v>300</v>
      </c>
      <c r="O158" t="s">
        <v>1102</v>
      </c>
      <c r="P158" t="s">
        <v>300</v>
      </c>
      <c r="Q158" t="s">
        <v>307</v>
      </c>
      <c r="R158" t="s">
        <v>300</v>
      </c>
      <c r="S158" t="s">
        <v>292</v>
      </c>
      <c r="T158" t="s">
        <v>308</v>
      </c>
      <c r="U158" t="s">
        <v>321</v>
      </c>
      <c r="AD158" t="s">
        <v>310</v>
      </c>
      <c r="AE158" s="22"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22" t="s">
        <v>1833</v>
      </c>
      <c r="AG158" s="22"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311</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x14ac:dyDescent="0.25">
      <c r="A159">
        <v>232</v>
      </c>
      <c r="B159" t="s">
        <v>297</v>
      </c>
      <c r="C159">
        <v>157</v>
      </c>
      <c r="D159" t="s">
        <v>298</v>
      </c>
      <c r="E159" t="s">
        <v>299</v>
      </c>
      <c r="F159" t="s">
        <v>300</v>
      </c>
      <c r="G159" t="s">
        <v>601</v>
      </c>
      <c r="H159" t="s">
        <v>302</v>
      </c>
      <c r="I159" t="s">
        <v>303</v>
      </c>
      <c r="J159" t="s">
        <v>300</v>
      </c>
      <c r="K159" t="s">
        <v>602</v>
      </c>
      <c r="L159" t="s">
        <v>305</v>
      </c>
      <c r="M159" t="s">
        <v>306</v>
      </c>
      <c r="N159" t="s">
        <v>300</v>
      </c>
      <c r="O159" s="8" t="s">
        <v>1099</v>
      </c>
      <c r="P159" t="s">
        <v>300</v>
      </c>
      <c r="Q159" t="s">
        <v>307</v>
      </c>
      <c r="R159" t="s">
        <v>300</v>
      </c>
      <c r="AD159" t="s">
        <v>310</v>
      </c>
      <c r="AE159" s="22"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22" t="s">
        <v>1833</v>
      </c>
      <c r="AG159" s="22"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311</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x14ac:dyDescent="0.25">
      <c r="A160">
        <v>128</v>
      </c>
      <c r="B160" t="s">
        <v>297</v>
      </c>
      <c r="C160">
        <v>158</v>
      </c>
      <c r="D160" t="s">
        <v>298</v>
      </c>
      <c r="E160" t="s">
        <v>299</v>
      </c>
      <c r="F160" t="s">
        <v>300</v>
      </c>
      <c r="G160" t="s">
        <v>603</v>
      </c>
      <c r="H160" t="s">
        <v>302</v>
      </c>
      <c r="I160" t="s">
        <v>303</v>
      </c>
      <c r="J160" t="s">
        <v>300</v>
      </c>
      <c r="K160" t="s">
        <v>604</v>
      </c>
      <c r="L160" t="s">
        <v>305</v>
      </c>
      <c r="M160" t="s">
        <v>306</v>
      </c>
      <c r="N160" t="s">
        <v>300</v>
      </c>
      <c r="O160" t="s">
        <v>1102</v>
      </c>
      <c r="P160" t="s">
        <v>300</v>
      </c>
      <c r="Q160" t="s">
        <v>307</v>
      </c>
      <c r="R160" t="s">
        <v>300</v>
      </c>
      <c r="S160" t="s">
        <v>286</v>
      </c>
      <c r="AD160" t="s">
        <v>310</v>
      </c>
      <c r="AE160" s="22"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22" t="s">
        <v>1833</v>
      </c>
      <c r="AG160" s="22"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311</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x14ac:dyDescent="0.25">
      <c r="A161">
        <v>129</v>
      </c>
      <c r="B161" t="s">
        <v>297</v>
      </c>
      <c r="C161">
        <v>159</v>
      </c>
      <c r="D161" t="s">
        <v>298</v>
      </c>
      <c r="E161" t="s">
        <v>299</v>
      </c>
      <c r="F161" t="s">
        <v>300</v>
      </c>
      <c r="G161" t="s">
        <v>605</v>
      </c>
      <c r="H161" t="s">
        <v>302</v>
      </c>
      <c r="I161" t="s">
        <v>303</v>
      </c>
      <c r="J161" t="s">
        <v>300</v>
      </c>
      <c r="K161" t="s">
        <v>606</v>
      </c>
      <c r="L161" t="s">
        <v>305</v>
      </c>
      <c r="M161" t="s">
        <v>306</v>
      </c>
      <c r="N161" t="s">
        <v>300</v>
      </c>
      <c r="O161" t="s">
        <v>1102</v>
      </c>
      <c r="P161" t="s">
        <v>300</v>
      </c>
      <c r="Q161" t="s">
        <v>307</v>
      </c>
      <c r="R161" t="s">
        <v>300</v>
      </c>
      <c r="S161" t="s">
        <v>284</v>
      </c>
      <c r="T161" t="s">
        <v>308</v>
      </c>
      <c r="U161" t="s">
        <v>313</v>
      </c>
      <c r="AD161" t="s">
        <v>310</v>
      </c>
      <c r="AE161" s="22"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22" t="s">
        <v>1833</v>
      </c>
      <c r="AG161" s="22"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311</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x14ac:dyDescent="0.25">
      <c r="A162">
        <v>193</v>
      </c>
      <c r="B162" t="s">
        <v>297</v>
      </c>
      <c r="C162">
        <v>160</v>
      </c>
      <c r="D162" t="s">
        <v>298</v>
      </c>
      <c r="E162" t="s">
        <v>299</v>
      </c>
      <c r="F162" t="s">
        <v>300</v>
      </c>
      <c r="G162" t="s">
        <v>607</v>
      </c>
      <c r="H162" t="s">
        <v>302</v>
      </c>
      <c r="I162" t="s">
        <v>303</v>
      </c>
      <c r="J162" t="s">
        <v>300</v>
      </c>
      <c r="K162" t="s">
        <v>608</v>
      </c>
      <c r="L162" t="s">
        <v>305</v>
      </c>
      <c r="M162" t="s">
        <v>306</v>
      </c>
      <c r="N162" t="s">
        <v>300</v>
      </c>
      <c r="O162" s="7" t="s">
        <v>1101</v>
      </c>
      <c r="P162" t="s">
        <v>300</v>
      </c>
      <c r="Q162" t="s">
        <v>307</v>
      </c>
      <c r="R162" t="s">
        <v>300</v>
      </c>
      <c r="AD162" t="s">
        <v>310</v>
      </c>
      <c r="AE162" s="22"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22" t="s">
        <v>1833</v>
      </c>
      <c r="AG162" s="22"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311</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x14ac:dyDescent="0.25">
      <c r="A163">
        <v>130</v>
      </c>
      <c r="B163" t="s">
        <v>297</v>
      </c>
      <c r="C163">
        <v>161</v>
      </c>
      <c r="D163" t="s">
        <v>298</v>
      </c>
      <c r="E163" t="s">
        <v>299</v>
      </c>
      <c r="F163" t="s">
        <v>300</v>
      </c>
      <c r="G163" t="s">
        <v>609</v>
      </c>
      <c r="H163" t="s">
        <v>302</v>
      </c>
      <c r="I163" t="s">
        <v>303</v>
      </c>
      <c r="J163" t="s">
        <v>300</v>
      </c>
      <c r="K163" t="s">
        <v>610</v>
      </c>
      <c r="L163" t="s">
        <v>305</v>
      </c>
      <c r="M163" t="s">
        <v>306</v>
      </c>
      <c r="N163" t="s">
        <v>300</v>
      </c>
      <c r="O163" t="s">
        <v>1102</v>
      </c>
      <c r="P163" t="s">
        <v>300</v>
      </c>
      <c r="Q163" t="s">
        <v>307</v>
      </c>
      <c r="R163" t="s">
        <v>300</v>
      </c>
      <c r="AD163" t="s">
        <v>310</v>
      </c>
      <c r="AE163" s="22"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22" t="s">
        <v>1833</v>
      </c>
      <c r="AG163" s="22"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311</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x14ac:dyDescent="0.25">
      <c r="A164">
        <v>131</v>
      </c>
      <c r="B164" t="s">
        <v>297</v>
      </c>
      <c r="C164">
        <v>162</v>
      </c>
      <c r="D164" t="s">
        <v>298</v>
      </c>
      <c r="E164" t="s">
        <v>299</v>
      </c>
      <c r="F164" t="s">
        <v>300</v>
      </c>
      <c r="G164" t="s">
        <v>284</v>
      </c>
      <c r="H164" t="s">
        <v>302</v>
      </c>
      <c r="I164" t="s">
        <v>303</v>
      </c>
      <c r="J164" t="s">
        <v>300</v>
      </c>
      <c r="K164" t="s">
        <v>611</v>
      </c>
      <c r="L164" t="s">
        <v>305</v>
      </c>
      <c r="M164" t="s">
        <v>306</v>
      </c>
      <c r="N164" t="s">
        <v>300</v>
      </c>
      <c r="O164" t="s">
        <v>1102</v>
      </c>
      <c r="P164" t="s">
        <v>300</v>
      </c>
      <c r="Q164" t="s">
        <v>307</v>
      </c>
      <c r="R164" t="s">
        <v>300</v>
      </c>
      <c r="AD164" t="s">
        <v>310</v>
      </c>
      <c r="AE164" s="22"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22" t="s">
        <v>1833</v>
      </c>
      <c r="AG164" s="22"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311</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x14ac:dyDescent="0.25">
      <c r="A165">
        <v>194</v>
      </c>
      <c r="B165" t="s">
        <v>297</v>
      </c>
      <c r="C165">
        <v>163</v>
      </c>
      <c r="D165" t="s">
        <v>298</v>
      </c>
      <c r="E165" t="s">
        <v>299</v>
      </c>
      <c r="F165" t="s">
        <v>300</v>
      </c>
      <c r="G165" t="s">
        <v>612</v>
      </c>
      <c r="H165" t="s">
        <v>302</v>
      </c>
      <c r="I165" t="s">
        <v>303</v>
      </c>
      <c r="J165" t="s">
        <v>300</v>
      </c>
      <c r="K165" t="s">
        <v>613</v>
      </c>
      <c r="L165" t="s">
        <v>305</v>
      </c>
      <c r="M165" t="s">
        <v>306</v>
      </c>
      <c r="N165" t="s">
        <v>300</v>
      </c>
      <c r="O165" s="7" t="s">
        <v>1101</v>
      </c>
      <c r="P165" t="s">
        <v>300</v>
      </c>
      <c r="Q165" t="s">
        <v>307</v>
      </c>
      <c r="R165" t="s">
        <v>300</v>
      </c>
      <c r="AD165" t="s">
        <v>310</v>
      </c>
      <c r="AE165" s="22"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22" t="s">
        <v>1833</v>
      </c>
      <c r="AG165" s="22"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311</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x14ac:dyDescent="0.25">
      <c r="A166">
        <v>197</v>
      </c>
      <c r="B166" t="s">
        <v>297</v>
      </c>
      <c r="C166">
        <v>164</v>
      </c>
      <c r="D166" t="s">
        <v>298</v>
      </c>
      <c r="E166" t="s">
        <v>299</v>
      </c>
      <c r="F166" t="s">
        <v>300</v>
      </c>
      <c r="G166" t="s">
        <v>612</v>
      </c>
      <c r="H166" t="s">
        <v>302</v>
      </c>
      <c r="I166" t="s">
        <v>303</v>
      </c>
      <c r="J166" t="s">
        <v>300</v>
      </c>
      <c r="K166" t="s">
        <v>614</v>
      </c>
      <c r="L166" t="s">
        <v>305</v>
      </c>
      <c r="M166" t="s">
        <v>306</v>
      </c>
      <c r="N166" t="s">
        <v>300</v>
      </c>
      <c r="O166" s="7" t="s">
        <v>1101</v>
      </c>
      <c r="P166" t="s">
        <v>300</v>
      </c>
      <c r="Q166" t="s">
        <v>307</v>
      </c>
      <c r="R166" t="s">
        <v>300</v>
      </c>
      <c r="AD166" t="s">
        <v>310</v>
      </c>
      <c r="AE166" s="22"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22" t="s">
        <v>1833</v>
      </c>
      <c r="AG166" s="22"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311</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x14ac:dyDescent="0.25">
      <c r="A167">
        <v>200</v>
      </c>
      <c r="B167" t="s">
        <v>297</v>
      </c>
      <c r="C167">
        <v>165</v>
      </c>
      <c r="D167" t="s">
        <v>298</v>
      </c>
      <c r="E167" t="s">
        <v>299</v>
      </c>
      <c r="F167" t="s">
        <v>300</v>
      </c>
      <c r="G167" t="s">
        <v>615</v>
      </c>
      <c r="H167" t="s">
        <v>302</v>
      </c>
      <c r="I167" t="s">
        <v>303</v>
      </c>
      <c r="J167" t="s">
        <v>300</v>
      </c>
      <c r="K167" s="9" t="s">
        <v>616</v>
      </c>
      <c r="L167" t="s">
        <v>305</v>
      </c>
      <c r="M167" t="s">
        <v>306</v>
      </c>
      <c r="N167" t="s">
        <v>300</v>
      </c>
      <c r="O167" s="7" t="s">
        <v>1101</v>
      </c>
      <c r="P167" t="s">
        <v>300</v>
      </c>
      <c r="Q167" t="s">
        <v>307</v>
      </c>
      <c r="R167" t="s">
        <v>300</v>
      </c>
      <c r="AD167" t="s">
        <v>310</v>
      </c>
      <c r="AE167" s="22"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22" t="s">
        <v>1833</v>
      </c>
      <c r="AG167" s="22"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311</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x14ac:dyDescent="0.25">
      <c r="A168">
        <v>132</v>
      </c>
      <c r="B168" t="s">
        <v>297</v>
      </c>
      <c r="C168">
        <v>166</v>
      </c>
      <c r="D168" t="s">
        <v>298</v>
      </c>
      <c r="E168" t="s">
        <v>299</v>
      </c>
      <c r="F168" t="s">
        <v>300</v>
      </c>
      <c r="G168" t="s">
        <v>617</v>
      </c>
      <c r="H168" t="s">
        <v>302</v>
      </c>
      <c r="I168" t="s">
        <v>303</v>
      </c>
      <c r="J168" t="s">
        <v>300</v>
      </c>
      <c r="K168" s="9" t="s">
        <v>618</v>
      </c>
      <c r="L168" t="s">
        <v>305</v>
      </c>
      <c r="M168" t="s">
        <v>306</v>
      </c>
      <c r="N168" t="s">
        <v>300</v>
      </c>
      <c r="O168" t="s">
        <v>1102</v>
      </c>
      <c r="P168" t="s">
        <v>300</v>
      </c>
      <c r="Q168" t="s">
        <v>307</v>
      </c>
      <c r="R168" t="s">
        <v>300</v>
      </c>
      <c r="AD168" t="s">
        <v>310</v>
      </c>
      <c r="AE168" s="22"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22" t="s">
        <v>1833</v>
      </c>
      <c r="AG168" s="22"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311</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x14ac:dyDescent="0.25">
      <c r="A169">
        <v>133</v>
      </c>
      <c r="B169" t="s">
        <v>297</v>
      </c>
      <c r="C169">
        <v>167</v>
      </c>
      <c r="D169" t="s">
        <v>298</v>
      </c>
      <c r="E169" t="s">
        <v>299</v>
      </c>
      <c r="F169" t="s">
        <v>300</v>
      </c>
      <c r="G169" t="s">
        <v>619</v>
      </c>
      <c r="H169" t="s">
        <v>302</v>
      </c>
      <c r="I169" t="s">
        <v>303</v>
      </c>
      <c r="J169" t="s">
        <v>300</v>
      </c>
      <c r="K169" t="s">
        <v>620</v>
      </c>
      <c r="L169" t="s">
        <v>305</v>
      </c>
      <c r="M169" t="s">
        <v>306</v>
      </c>
      <c r="N169" t="s">
        <v>300</v>
      </c>
      <c r="O169" t="s">
        <v>1102</v>
      </c>
      <c r="P169" t="s">
        <v>300</v>
      </c>
      <c r="Q169" t="s">
        <v>307</v>
      </c>
      <c r="R169" t="s">
        <v>300</v>
      </c>
      <c r="AD169" t="s">
        <v>310</v>
      </c>
      <c r="AE169" s="22"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22" t="s">
        <v>1833</v>
      </c>
      <c r="AG169" s="22"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311</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x14ac:dyDescent="0.25">
      <c r="A170">
        <v>134</v>
      </c>
      <c r="B170" t="s">
        <v>297</v>
      </c>
      <c r="C170">
        <v>168</v>
      </c>
      <c r="D170" t="s">
        <v>298</v>
      </c>
      <c r="E170" t="s">
        <v>299</v>
      </c>
      <c r="F170" t="s">
        <v>300</v>
      </c>
      <c r="G170" t="s">
        <v>621</v>
      </c>
      <c r="H170" t="s">
        <v>302</v>
      </c>
      <c r="I170" t="s">
        <v>303</v>
      </c>
      <c r="J170" t="s">
        <v>300</v>
      </c>
      <c r="K170" s="9" t="s">
        <v>622</v>
      </c>
      <c r="L170" t="s">
        <v>305</v>
      </c>
      <c r="M170" t="s">
        <v>306</v>
      </c>
      <c r="N170" t="s">
        <v>300</v>
      </c>
      <c r="O170" t="s">
        <v>1102</v>
      </c>
      <c r="P170" t="s">
        <v>300</v>
      </c>
      <c r="Q170" t="s">
        <v>307</v>
      </c>
      <c r="R170" t="s">
        <v>300</v>
      </c>
      <c r="AD170" t="s">
        <v>310</v>
      </c>
      <c r="AE170" s="22"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22" t="s">
        <v>1833</v>
      </c>
      <c r="AG170" s="22"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311</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x14ac:dyDescent="0.25">
      <c r="A171">
        <v>135</v>
      </c>
      <c r="B171" t="s">
        <v>297</v>
      </c>
      <c r="C171">
        <v>169</v>
      </c>
      <c r="D171" t="s">
        <v>298</v>
      </c>
      <c r="E171" t="s">
        <v>299</v>
      </c>
      <c r="F171" t="s">
        <v>300</v>
      </c>
      <c r="G171" t="s">
        <v>623</v>
      </c>
      <c r="H171" t="s">
        <v>302</v>
      </c>
      <c r="I171" t="s">
        <v>303</v>
      </c>
      <c r="J171" t="s">
        <v>300</v>
      </c>
      <c r="K171" t="s">
        <v>624</v>
      </c>
      <c r="L171" t="s">
        <v>305</v>
      </c>
      <c r="M171" t="s">
        <v>306</v>
      </c>
      <c r="N171" t="s">
        <v>300</v>
      </c>
      <c r="O171" t="s">
        <v>1102</v>
      </c>
      <c r="P171" t="s">
        <v>300</v>
      </c>
      <c r="Q171" t="s">
        <v>307</v>
      </c>
      <c r="R171" t="s">
        <v>300</v>
      </c>
      <c r="AD171" t="s">
        <v>310</v>
      </c>
      <c r="AE171" s="22"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22" t="s">
        <v>1833</v>
      </c>
      <c r="AG171" s="22"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311</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x14ac:dyDescent="0.25">
      <c r="A172">
        <v>204</v>
      </c>
      <c r="B172" t="s">
        <v>297</v>
      </c>
      <c r="C172">
        <v>170</v>
      </c>
      <c r="D172" t="s">
        <v>298</v>
      </c>
      <c r="E172" t="s">
        <v>299</v>
      </c>
      <c r="F172" t="s">
        <v>300</v>
      </c>
      <c r="G172" t="s">
        <v>625</v>
      </c>
      <c r="H172" t="s">
        <v>302</v>
      </c>
      <c r="I172" t="s">
        <v>303</v>
      </c>
      <c r="J172" t="s">
        <v>300</v>
      </c>
      <c r="K172" t="s">
        <v>626</v>
      </c>
      <c r="L172" t="s">
        <v>305</v>
      </c>
      <c r="M172" t="s">
        <v>306</v>
      </c>
      <c r="N172" t="s">
        <v>300</v>
      </c>
      <c r="O172" s="7" t="s">
        <v>1101</v>
      </c>
      <c r="P172" t="s">
        <v>300</v>
      </c>
      <c r="Q172" t="s">
        <v>307</v>
      </c>
      <c r="R172" t="s">
        <v>300</v>
      </c>
      <c r="S172" t="s">
        <v>351</v>
      </c>
      <c r="T172" t="s">
        <v>308</v>
      </c>
      <c r="U172" t="s">
        <v>321</v>
      </c>
      <c r="AD172" t="s">
        <v>310</v>
      </c>
      <c r="AE172" s="22"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22" t="s">
        <v>1833</v>
      </c>
      <c r="AG172" s="22"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311</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x14ac:dyDescent="0.25">
      <c r="A173">
        <v>205</v>
      </c>
      <c r="B173" t="s">
        <v>297</v>
      </c>
      <c r="C173">
        <v>171</v>
      </c>
      <c r="D173" t="s">
        <v>298</v>
      </c>
      <c r="E173" t="s">
        <v>299</v>
      </c>
      <c r="F173" t="s">
        <v>300</v>
      </c>
      <c r="G173" t="s">
        <v>627</v>
      </c>
      <c r="H173" t="s">
        <v>302</v>
      </c>
      <c r="I173" t="s">
        <v>303</v>
      </c>
      <c r="J173" t="s">
        <v>300</v>
      </c>
      <c r="K173" t="s">
        <v>628</v>
      </c>
      <c r="L173" t="s">
        <v>305</v>
      </c>
      <c r="M173" t="s">
        <v>306</v>
      </c>
      <c r="N173" t="s">
        <v>300</v>
      </c>
      <c r="O173" s="7" t="s">
        <v>1101</v>
      </c>
      <c r="P173" t="s">
        <v>300</v>
      </c>
      <c r="Q173" t="s">
        <v>307</v>
      </c>
      <c r="R173" t="s">
        <v>300</v>
      </c>
      <c r="S173" t="s">
        <v>282</v>
      </c>
      <c r="T173" t="s">
        <v>308</v>
      </c>
      <c r="U173" t="s">
        <v>288</v>
      </c>
      <c r="V173" t="s">
        <v>308</v>
      </c>
      <c r="W173" t="s">
        <v>351</v>
      </c>
      <c r="AD173" t="s">
        <v>310</v>
      </c>
      <c r="AE173" s="22"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22" t="s">
        <v>1833</v>
      </c>
      <c r="AG173" s="22"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311</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x14ac:dyDescent="0.25">
      <c r="A174">
        <v>206</v>
      </c>
      <c r="B174" t="s">
        <v>297</v>
      </c>
      <c r="C174">
        <v>172</v>
      </c>
      <c r="D174" t="s">
        <v>298</v>
      </c>
      <c r="E174" t="s">
        <v>299</v>
      </c>
      <c r="F174" t="s">
        <v>300</v>
      </c>
      <c r="G174" t="s">
        <v>629</v>
      </c>
      <c r="H174" t="s">
        <v>302</v>
      </c>
      <c r="I174" t="s">
        <v>303</v>
      </c>
      <c r="J174" t="s">
        <v>300</v>
      </c>
      <c r="K174" t="s">
        <v>630</v>
      </c>
      <c r="L174" t="s">
        <v>305</v>
      </c>
      <c r="M174" t="s">
        <v>306</v>
      </c>
      <c r="N174" t="s">
        <v>300</v>
      </c>
      <c r="O174" s="7" t="s">
        <v>1101</v>
      </c>
      <c r="P174" t="s">
        <v>300</v>
      </c>
      <c r="Q174" t="s">
        <v>307</v>
      </c>
      <c r="R174" t="s">
        <v>300</v>
      </c>
      <c r="S174" t="s">
        <v>320</v>
      </c>
      <c r="T174" t="s">
        <v>308</v>
      </c>
      <c r="U174" t="s">
        <v>309</v>
      </c>
      <c r="V174" t="s">
        <v>308</v>
      </c>
      <c r="W174" t="s">
        <v>321</v>
      </c>
      <c r="AD174" t="s">
        <v>310</v>
      </c>
      <c r="AE174" s="22"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22" t="s">
        <v>1833</v>
      </c>
      <c r="AG174" s="22"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311</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x14ac:dyDescent="0.25">
      <c r="A175">
        <v>136</v>
      </c>
      <c r="B175" t="s">
        <v>297</v>
      </c>
      <c r="C175">
        <v>174</v>
      </c>
      <c r="D175" t="s">
        <v>298</v>
      </c>
      <c r="E175" t="s">
        <v>299</v>
      </c>
      <c r="F175" t="s">
        <v>300</v>
      </c>
      <c r="G175" t="s">
        <v>631</v>
      </c>
      <c r="H175" t="s">
        <v>302</v>
      </c>
      <c r="I175" t="s">
        <v>303</v>
      </c>
      <c r="J175" t="s">
        <v>300</v>
      </c>
      <c r="K175" t="s">
        <v>632</v>
      </c>
      <c r="L175" t="s">
        <v>305</v>
      </c>
      <c r="M175" t="s">
        <v>306</v>
      </c>
      <c r="N175" t="s">
        <v>300</v>
      </c>
      <c r="O175" t="s">
        <v>1102</v>
      </c>
      <c r="P175" t="s">
        <v>300</v>
      </c>
      <c r="Q175" t="s">
        <v>307</v>
      </c>
      <c r="R175" t="s">
        <v>300</v>
      </c>
      <c r="S175" t="s">
        <v>320</v>
      </c>
      <c r="T175" t="s">
        <v>308</v>
      </c>
      <c r="U175" t="s">
        <v>309</v>
      </c>
      <c r="V175" t="s">
        <v>308</v>
      </c>
      <c r="W175" t="s">
        <v>315</v>
      </c>
      <c r="AD175" t="s">
        <v>310</v>
      </c>
      <c r="AE175" s="22"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22" t="s">
        <v>1833</v>
      </c>
      <c r="AG175" s="22"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311</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x14ac:dyDescent="0.25">
      <c r="A176">
        <v>137</v>
      </c>
      <c r="B176" t="s">
        <v>297</v>
      </c>
      <c r="C176">
        <v>175</v>
      </c>
      <c r="D176" t="s">
        <v>298</v>
      </c>
      <c r="E176" t="s">
        <v>299</v>
      </c>
      <c r="F176" t="s">
        <v>300</v>
      </c>
      <c r="G176" t="s">
        <v>633</v>
      </c>
      <c r="H176" t="s">
        <v>302</v>
      </c>
      <c r="I176" t="s">
        <v>303</v>
      </c>
      <c r="J176" t="s">
        <v>300</v>
      </c>
      <c r="K176" t="s">
        <v>247</v>
      </c>
      <c r="L176" t="s">
        <v>305</v>
      </c>
      <c r="M176" t="s">
        <v>306</v>
      </c>
      <c r="N176" t="s">
        <v>300</v>
      </c>
      <c r="O176" t="s">
        <v>1102</v>
      </c>
      <c r="P176" t="s">
        <v>300</v>
      </c>
      <c r="Q176" t="s">
        <v>307</v>
      </c>
      <c r="R176" t="s">
        <v>300</v>
      </c>
      <c r="S176" t="s">
        <v>344</v>
      </c>
      <c r="T176" t="s">
        <v>308</v>
      </c>
      <c r="U176" t="s">
        <v>342</v>
      </c>
      <c r="AD176" t="s">
        <v>310</v>
      </c>
      <c r="AE176" s="22"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22" t="s">
        <v>1833</v>
      </c>
      <c r="AG176" s="22"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311</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x14ac:dyDescent="0.25">
      <c r="A177">
        <v>138</v>
      </c>
      <c r="B177" t="s">
        <v>297</v>
      </c>
      <c r="C177">
        <v>176</v>
      </c>
      <c r="D177" t="s">
        <v>298</v>
      </c>
      <c r="E177" t="s">
        <v>299</v>
      </c>
      <c r="F177" t="s">
        <v>300</v>
      </c>
      <c r="G177" t="s">
        <v>634</v>
      </c>
      <c r="H177" t="s">
        <v>302</v>
      </c>
      <c r="I177" t="s">
        <v>303</v>
      </c>
      <c r="J177" t="s">
        <v>300</v>
      </c>
      <c r="K177" t="s">
        <v>635</v>
      </c>
      <c r="L177" t="s">
        <v>305</v>
      </c>
      <c r="M177" t="s">
        <v>306</v>
      </c>
      <c r="N177" t="s">
        <v>300</v>
      </c>
      <c r="O177" t="s">
        <v>1102</v>
      </c>
      <c r="P177" t="s">
        <v>300</v>
      </c>
      <c r="Q177" t="s">
        <v>307</v>
      </c>
      <c r="R177" t="s">
        <v>300</v>
      </c>
      <c r="S177" t="s">
        <v>282</v>
      </c>
      <c r="AD177" t="s">
        <v>310</v>
      </c>
      <c r="AE177" s="22"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22" t="s">
        <v>1833</v>
      </c>
      <c r="AG177" s="22"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311</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x14ac:dyDescent="0.25">
      <c r="A178">
        <v>139</v>
      </c>
      <c r="B178" t="s">
        <v>297</v>
      </c>
      <c r="C178">
        <v>177</v>
      </c>
      <c r="D178" t="s">
        <v>298</v>
      </c>
      <c r="E178" t="s">
        <v>299</v>
      </c>
      <c r="F178" t="s">
        <v>300</v>
      </c>
      <c r="G178" t="s">
        <v>636</v>
      </c>
      <c r="H178" t="s">
        <v>302</v>
      </c>
      <c r="I178" t="s">
        <v>303</v>
      </c>
      <c r="J178" t="s">
        <v>300</v>
      </c>
      <c r="K178" t="s">
        <v>637</v>
      </c>
      <c r="L178" t="s">
        <v>305</v>
      </c>
      <c r="M178" t="s">
        <v>306</v>
      </c>
      <c r="N178" t="s">
        <v>300</v>
      </c>
      <c r="O178" t="s">
        <v>1102</v>
      </c>
      <c r="P178" t="s">
        <v>300</v>
      </c>
      <c r="Q178" t="s">
        <v>307</v>
      </c>
      <c r="R178" t="s">
        <v>300</v>
      </c>
      <c r="S178" t="s">
        <v>282</v>
      </c>
      <c r="AD178" t="s">
        <v>310</v>
      </c>
      <c r="AE178" s="22"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22" t="s">
        <v>1833</v>
      </c>
      <c r="AG178" s="22"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311</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x14ac:dyDescent="0.25">
      <c r="A179">
        <v>140</v>
      </c>
      <c r="B179" t="s">
        <v>297</v>
      </c>
      <c r="C179">
        <v>178</v>
      </c>
      <c r="D179" t="s">
        <v>298</v>
      </c>
      <c r="E179" t="s">
        <v>299</v>
      </c>
      <c r="F179" t="s">
        <v>300</v>
      </c>
      <c r="G179" t="s">
        <v>638</v>
      </c>
      <c r="H179" t="s">
        <v>302</v>
      </c>
      <c r="I179" t="s">
        <v>303</v>
      </c>
      <c r="J179" t="s">
        <v>300</v>
      </c>
      <c r="K179" t="s">
        <v>639</v>
      </c>
      <c r="L179" t="s">
        <v>305</v>
      </c>
      <c r="M179" t="s">
        <v>306</v>
      </c>
      <c r="N179" t="s">
        <v>300</v>
      </c>
      <c r="O179" t="s">
        <v>1102</v>
      </c>
      <c r="P179" t="s">
        <v>300</v>
      </c>
      <c r="Q179" t="s">
        <v>307</v>
      </c>
      <c r="R179" t="s">
        <v>300</v>
      </c>
      <c r="S179" t="s">
        <v>282</v>
      </c>
      <c r="AD179" t="s">
        <v>310</v>
      </c>
      <c r="AE179" s="22"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22" t="s">
        <v>1833</v>
      </c>
      <c r="AG179" s="22"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311</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x14ac:dyDescent="0.25">
      <c r="A180">
        <v>141</v>
      </c>
      <c r="B180" t="s">
        <v>297</v>
      </c>
      <c r="C180">
        <v>179</v>
      </c>
      <c r="D180" t="s">
        <v>298</v>
      </c>
      <c r="E180" t="s">
        <v>299</v>
      </c>
      <c r="F180" t="s">
        <v>300</v>
      </c>
      <c r="G180" t="s">
        <v>640</v>
      </c>
      <c r="H180" t="s">
        <v>302</v>
      </c>
      <c r="I180" t="s">
        <v>303</v>
      </c>
      <c r="J180" t="s">
        <v>300</v>
      </c>
      <c r="K180" t="s">
        <v>641</v>
      </c>
      <c r="L180" t="s">
        <v>305</v>
      </c>
      <c r="M180" t="s">
        <v>306</v>
      </c>
      <c r="N180" t="s">
        <v>300</v>
      </c>
      <c r="O180" t="s">
        <v>1102</v>
      </c>
      <c r="P180" t="s">
        <v>300</v>
      </c>
      <c r="Q180" t="s">
        <v>307</v>
      </c>
      <c r="R180" t="s">
        <v>300</v>
      </c>
      <c r="S180" t="s">
        <v>292</v>
      </c>
      <c r="T180" t="s">
        <v>308</v>
      </c>
      <c r="U180" t="s">
        <v>321</v>
      </c>
      <c r="AD180" t="s">
        <v>310</v>
      </c>
      <c r="AE180" s="22"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22" t="s">
        <v>1833</v>
      </c>
      <c r="AG180" s="22"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311</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x14ac:dyDescent="0.25">
      <c r="A181">
        <v>142</v>
      </c>
      <c r="B181" t="s">
        <v>297</v>
      </c>
      <c r="C181">
        <v>180</v>
      </c>
      <c r="D181" t="s">
        <v>298</v>
      </c>
      <c r="E181" t="s">
        <v>299</v>
      </c>
      <c r="F181" t="s">
        <v>300</v>
      </c>
      <c r="G181" t="s">
        <v>642</v>
      </c>
      <c r="H181" t="s">
        <v>302</v>
      </c>
      <c r="I181" t="s">
        <v>303</v>
      </c>
      <c r="J181" t="s">
        <v>300</v>
      </c>
      <c r="K181" t="s">
        <v>263</v>
      </c>
      <c r="L181" t="s">
        <v>305</v>
      </c>
      <c r="M181" t="s">
        <v>306</v>
      </c>
      <c r="N181" t="s">
        <v>300</v>
      </c>
      <c r="O181" t="s">
        <v>1102</v>
      </c>
      <c r="P181" t="s">
        <v>300</v>
      </c>
      <c r="Q181" t="s">
        <v>307</v>
      </c>
      <c r="R181" t="s">
        <v>300</v>
      </c>
      <c r="S181" t="s">
        <v>351</v>
      </c>
      <c r="T181" t="s">
        <v>308</v>
      </c>
      <c r="U181" t="s">
        <v>321</v>
      </c>
      <c r="AD181" t="s">
        <v>310</v>
      </c>
      <c r="AE181" s="22"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22" t="s">
        <v>1833</v>
      </c>
      <c r="AG181" s="22"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311</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x14ac:dyDescent="0.25">
      <c r="A182">
        <v>143</v>
      </c>
      <c r="B182" t="s">
        <v>297</v>
      </c>
      <c r="C182">
        <v>181</v>
      </c>
      <c r="D182" t="s">
        <v>298</v>
      </c>
      <c r="E182" t="s">
        <v>299</v>
      </c>
      <c r="F182" t="s">
        <v>300</v>
      </c>
      <c r="G182" t="s">
        <v>643</v>
      </c>
      <c r="H182" t="s">
        <v>302</v>
      </c>
      <c r="I182" t="s">
        <v>303</v>
      </c>
      <c r="J182" t="s">
        <v>300</v>
      </c>
      <c r="K182" t="s">
        <v>644</v>
      </c>
      <c r="L182" t="s">
        <v>305</v>
      </c>
      <c r="M182" t="s">
        <v>306</v>
      </c>
      <c r="N182" t="s">
        <v>300</v>
      </c>
      <c r="O182" t="s">
        <v>1102</v>
      </c>
      <c r="P182" t="s">
        <v>300</v>
      </c>
      <c r="Q182" t="s">
        <v>307</v>
      </c>
      <c r="R182" t="s">
        <v>300</v>
      </c>
      <c r="S182" t="s">
        <v>313</v>
      </c>
      <c r="T182" t="s">
        <v>308</v>
      </c>
      <c r="U182" t="s">
        <v>314</v>
      </c>
      <c r="V182" t="s">
        <v>308</v>
      </c>
      <c r="W182" t="s">
        <v>321</v>
      </c>
      <c r="AD182" t="s">
        <v>310</v>
      </c>
      <c r="AE182" s="22"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22" t="s">
        <v>1833</v>
      </c>
      <c r="AG182" s="22"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311</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x14ac:dyDescent="0.25">
      <c r="A183">
        <v>208</v>
      </c>
      <c r="B183" t="s">
        <v>297</v>
      </c>
      <c r="C183">
        <v>182</v>
      </c>
      <c r="D183" t="s">
        <v>298</v>
      </c>
      <c r="E183" t="s">
        <v>299</v>
      </c>
      <c r="F183" t="s">
        <v>300</v>
      </c>
      <c r="G183" t="s">
        <v>645</v>
      </c>
      <c r="H183" t="s">
        <v>302</v>
      </c>
      <c r="I183" t="s">
        <v>303</v>
      </c>
      <c r="J183" t="s">
        <v>300</v>
      </c>
      <c r="K183" t="s">
        <v>646</v>
      </c>
      <c r="L183" t="s">
        <v>305</v>
      </c>
      <c r="M183" t="s">
        <v>306</v>
      </c>
      <c r="N183" t="s">
        <v>300</v>
      </c>
      <c r="O183" s="7" t="s">
        <v>1101</v>
      </c>
      <c r="P183" t="s">
        <v>300</v>
      </c>
      <c r="Q183" t="s">
        <v>307</v>
      </c>
      <c r="R183" t="s">
        <v>300</v>
      </c>
      <c r="S183" t="s">
        <v>309</v>
      </c>
      <c r="T183" t="s">
        <v>308</v>
      </c>
      <c r="U183" t="s">
        <v>313</v>
      </c>
      <c r="V183" t="s">
        <v>308</v>
      </c>
      <c r="W183" t="s">
        <v>315</v>
      </c>
      <c r="AD183" t="s">
        <v>310</v>
      </c>
      <c r="AE183" s="22"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22" t="s">
        <v>1833</v>
      </c>
      <c r="AG183" s="22"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311</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x14ac:dyDescent="0.25">
      <c r="A184">
        <v>209</v>
      </c>
      <c r="B184" t="s">
        <v>297</v>
      </c>
      <c r="C184">
        <v>183</v>
      </c>
      <c r="D184" t="s">
        <v>298</v>
      </c>
      <c r="E184" t="s">
        <v>299</v>
      </c>
      <c r="F184" t="s">
        <v>300</v>
      </c>
      <c r="G184" t="s">
        <v>647</v>
      </c>
      <c r="H184" t="s">
        <v>302</v>
      </c>
      <c r="I184" t="s">
        <v>303</v>
      </c>
      <c r="J184" t="s">
        <v>300</v>
      </c>
      <c r="K184" t="s">
        <v>754</v>
      </c>
      <c r="L184" t="s">
        <v>305</v>
      </c>
      <c r="M184" t="s">
        <v>306</v>
      </c>
      <c r="N184" t="s">
        <v>300</v>
      </c>
      <c r="O184" s="7" t="s">
        <v>1101</v>
      </c>
      <c r="P184" t="s">
        <v>300</v>
      </c>
      <c r="Q184" t="s">
        <v>307</v>
      </c>
      <c r="R184" t="s">
        <v>300</v>
      </c>
      <c r="S184" t="s">
        <v>314</v>
      </c>
      <c r="AD184" t="s">
        <v>310</v>
      </c>
      <c r="AE184" s="22"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22" t="s">
        <v>1833</v>
      </c>
      <c r="AG184" s="22"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311</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x14ac:dyDescent="0.25">
      <c r="A185">
        <v>210</v>
      </c>
      <c r="B185" t="s">
        <v>297</v>
      </c>
      <c r="C185">
        <v>184</v>
      </c>
      <c r="D185" t="s">
        <v>298</v>
      </c>
      <c r="E185" t="s">
        <v>299</v>
      </c>
      <c r="F185" t="s">
        <v>300</v>
      </c>
      <c r="G185" t="s">
        <v>648</v>
      </c>
      <c r="H185" t="s">
        <v>302</v>
      </c>
      <c r="I185" t="s">
        <v>303</v>
      </c>
      <c r="J185" t="s">
        <v>300</v>
      </c>
      <c r="K185" t="s">
        <v>347</v>
      </c>
      <c r="L185" t="s">
        <v>305</v>
      </c>
      <c r="M185" t="s">
        <v>306</v>
      </c>
      <c r="N185" t="s">
        <v>300</v>
      </c>
      <c r="O185" s="7" t="s">
        <v>1101</v>
      </c>
      <c r="P185" t="s">
        <v>300</v>
      </c>
      <c r="Q185" t="s">
        <v>307</v>
      </c>
      <c r="R185" t="s">
        <v>300</v>
      </c>
      <c r="S185" t="s">
        <v>320</v>
      </c>
      <c r="T185" t="s">
        <v>308</v>
      </c>
      <c r="U185" t="s">
        <v>321</v>
      </c>
      <c r="AD185" t="s">
        <v>310</v>
      </c>
      <c r="AE185" s="22"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22" t="s">
        <v>1833</v>
      </c>
      <c r="AG185" s="22"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311</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x14ac:dyDescent="0.25">
      <c r="A186">
        <v>211</v>
      </c>
      <c r="B186" t="s">
        <v>297</v>
      </c>
      <c r="C186">
        <v>185</v>
      </c>
      <c r="D186" t="s">
        <v>298</v>
      </c>
      <c r="E186" t="s">
        <v>299</v>
      </c>
      <c r="F186" t="s">
        <v>300</v>
      </c>
      <c r="G186" t="s">
        <v>649</v>
      </c>
      <c r="H186" t="s">
        <v>302</v>
      </c>
      <c r="I186" t="s">
        <v>303</v>
      </c>
      <c r="J186" t="s">
        <v>300</v>
      </c>
      <c r="K186" t="s">
        <v>650</v>
      </c>
      <c r="L186" t="s">
        <v>305</v>
      </c>
      <c r="M186" t="s">
        <v>306</v>
      </c>
      <c r="N186" t="s">
        <v>300</v>
      </c>
      <c r="O186" s="7" t="s">
        <v>1101</v>
      </c>
      <c r="P186" t="s">
        <v>300</v>
      </c>
      <c r="Q186" t="s">
        <v>307</v>
      </c>
      <c r="R186" t="s">
        <v>300</v>
      </c>
      <c r="S186" t="s">
        <v>282</v>
      </c>
      <c r="T186" t="s">
        <v>308</v>
      </c>
      <c r="U186" t="s">
        <v>313</v>
      </c>
      <c r="AD186" t="s">
        <v>310</v>
      </c>
      <c r="AE186" s="22"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22" t="s">
        <v>1833</v>
      </c>
      <c r="AG186" s="22"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311</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x14ac:dyDescent="0.25">
      <c r="A187">
        <v>212</v>
      </c>
      <c r="B187" t="s">
        <v>297</v>
      </c>
      <c r="C187">
        <v>186</v>
      </c>
      <c r="D187" t="s">
        <v>298</v>
      </c>
      <c r="E187" t="s">
        <v>299</v>
      </c>
      <c r="F187" t="s">
        <v>300</v>
      </c>
      <c r="G187" t="s">
        <v>651</v>
      </c>
      <c r="H187" t="s">
        <v>302</v>
      </c>
      <c r="I187" t="s">
        <v>303</v>
      </c>
      <c r="J187" t="s">
        <v>300</v>
      </c>
      <c r="K187" t="s">
        <v>652</v>
      </c>
      <c r="L187" t="s">
        <v>305</v>
      </c>
      <c r="M187" t="s">
        <v>306</v>
      </c>
      <c r="N187" t="s">
        <v>300</v>
      </c>
      <c r="O187" s="7" t="s">
        <v>1101</v>
      </c>
      <c r="P187" t="s">
        <v>300</v>
      </c>
      <c r="Q187" t="s">
        <v>307</v>
      </c>
      <c r="R187" t="s">
        <v>300</v>
      </c>
      <c r="S187" t="s">
        <v>282</v>
      </c>
      <c r="AD187" t="s">
        <v>310</v>
      </c>
      <c r="AE187" s="22"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22" t="s">
        <v>1833</v>
      </c>
      <c r="AG187" s="22"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311</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x14ac:dyDescent="0.25">
      <c r="A188">
        <v>144</v>
      </c>
      <c r="B188" t="s">
        <v>297</v>
      </c>
      <c r="C188">
        <v>187</v>
      </c>
      <c r="D188" t="s">
        <v>298</v>
      </c>
      <c r="E188" t="s">
        <v>299</v>
      </c>
      <c r="F188" t="s">
        <v>300</v>
      </c>
      <c r="G188" t="s">
        <v>653</v>
      </c>
      <c r="H188" t="s">
        <v>302</v>
      </c>
      <c r="I188" t="s">
        <v>303</v>
      </c>
      <c r="J188" t="s">
        <v>300</v>
      </c>
      <c r="K188" t="s">
        <v>654</v>
      </c>
      <c r="L188" t="s">
        <v>305</v>
      </c>
      <c r="M188" t="s">
        <v>306</v>
      </c>
      <c r="N188" t="s">
        <v>300</v>
      </c>
      <c r="O188" t="s">
        <v>1102</v>
      </c>
      <c r="P188" t="s">
        <v>300</v>
      </c>
      <c r="Q188" t="s">
        <v>307</v>
      </c>
      <c r="R188" t="s">
        <v>300</v>
      </c>
      <c r="AD188" t="s">
        <v>310</v>
      </c>
      <c r="AE188" s="22"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22" t="s">
        <v>1833</v>
      </c>
      <c r="AG188" s="22"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311</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x14ac:dyDescent="0.25">
      <c r="A189">
        <v>214</v>
      </c>
      <c r="B189" t="s">
        <v>297</v>
      </c>
      <c r="C189">
        <v>188</v>
      </c>
      <c r="D189" t="s">
        <v>298</v>
      </c>
      <c r="E189" t="s">
        <v>299</v>
      </c>
      <c r="F189" t="s">
        <v>300</v>
      </c>
      <c r="G189" t="s">
        <v>655</v>
      </c>
      <c r="H189" t="s">
        <v>302</v>
      </c>
      <c r="I189" t="s">
        <v>303</v>
      </c>
      <c r="J189" t="s">
        <v>300</v>
      </c>
      <c r="K189" t="s">
        <v>656</v>
      </c>
      <c r="L189" t="s">
        <v>305</v>
      </c>
      <c r="M189" t="s">
        <v>306</v>
      </c>
      <c r="N189" t="s">
        <v>300</v>
      </c>
      <c r="O189" s="7" t="s">
        <v>1101</v>
      </c>
      <c r="P189" t="s">
        <v>300</v>
      </c>
      <c r="Q189" t="s">
        <v>307</v>
      </c>
      <c r="R189" t="s">
        <v>300</v>
      </c>
      <c r="AD189" t="s">
        <v>310</v>
      </c>
      <c r="AE189" s="22"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22" t="s">
        <v>1833</v>
      </c>
      <c r="AG189" s="22"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311</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x14ac:dyDescent="0.25">
      <c r="A190">
        <v>215</v>
      </c>
      <c r="B190" t="s">
        <v>297</v>
      </c>
      <c r="C190">
        <v>189</v>
      </c>
      <c r="D190" t="s">
        <v>298</v>
      </c>
      <c r="E190" t="s">
        <v>299</v>
      </c>
      <c r="F190" t="s">
        <v>300</v>
      </c>
      <c r="G190" t="s">
        <v>655</v>
      </c>
      <c r="H190" t="s">
        <v>302</v>
      </c>
      <c r="I190" t="s">
        <v>303</v>
      </c>
      <c r="J190" t="s">
        <v>300</v>
      </c>
      <c r="K190" t="s">
        <v>657</v>
      </c>
      <c r="L190" t="s">
        <v>305</v>
      </c>
      <c r="M190" t="s">
        <v>306</v>
      </c>
      <c r="N190" t="s">
        <v>300</v>
      </c>
      <c r="O190" s="7" t="s">
        <v>1101</v>
      </c>
      <c r="P190" t="s">
        <v>300</v>
      </c>
      <c r="Q190" t="s">
        <v>307</v>
      </c>
      <c r="R190" t="s">
        <v>300</v>
      </c>
      <c r="S190" t="s">
        <v>345</v>
      </c>
      <c r="AD190" t="s">
        <v>310</v>
      </c>
      <c r="AE190" s="22"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22" t="s">
        <v>1833</v>
      </c>
      <c r="AG190" s="22"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311</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x14ac:dyDescent="0.25">
      <c r="A191">
        <v>216</v>
      </c>
      <c r="B191" t="s">
        <v>297</v>
      </c>
      <c r="C191">
        <v>190</v>
      </c>
      <c r="D191" t="s">
        <v>298</v>
      </c>
      <c r="E191" t="s">
        <v>299</v>
      </c>
      <c r="F191" t="s">
        <v>300</v>
      </c>
      <c r="G191" t="s">
        <v>655</v>
      </c>
      <c r="H191" t="s">
        <v>302</v>
      </c>
      <c r="I191" t="s">
        <v>303</v>
      </c>
      <c r="J191" t="s">
        <v>300</v>
      </c>
      <c r="K191" t="s">
        <v>658</v>
      </c>
      <c r="L191" t="s">
        <v>305</v>
      </c>
      <c r="M191" t="s">
        <v>306</v>
      </c>
      <c r="N191" t="s">
        <v>300</v>
      </c>
      <c r="O191" s="7" t="s">
        <v>1101</v>
      </c>
      <c r="P191" t="s">
        <v>300</v>
      </c>
      <c r="Q191" t="s">
        <v>307</v>
      </c>
      <c r="R191" t="s">
        <v>300</v>
      </c>
      <c r="S191" t="s">
        <v>345</v>
      </c>
      <c r="AD191" t="s">
        <v>310</v>
      </c>
      <c r="AE191" s="22"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22" t="s">
        <v>1833</v>
      </c>
      <c r="AG191" s="22"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311</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x14ac:dyDescent="0.25">
      <c r="A192">
        <v>217</v>
      </c>
      <c r="B192" t="s">
        <v>297</v>
      </c>
      <c r="C192">
        <v>191</v>
      </c>
      <c r="D192" t="s">
        <v>298</v>
      </c>
      <c r="E192" t="s">
        <v>299</v>
      </c>
      <c r="F192" t="s">
        <v>300</v>
      </c>
      <c r="G192" t="s">
        <v>655</v>
      </c>
      <c r="H192" t="s">
        <v>302</v>
      </c>
      <c r="I192" t="s">
        <v>303</v>
      </c>
      <c r="J192" t="s">
        <v>300</v>
      </c>
      <c r="K192" t="s">
        <v>659</v>
      </c>
      <c r="L192" t="s">
        <v>305</v>
      </c>
      <c r="M192" t="s">
        <v>306</v>
      </c>
      <c r="N192" t="s">
        <v>300</v>
      </c>
      <c r="O192" s="7" t="s">
        <v>1101</v>
      </c>
      <c r="P192" t="s">
        <v>300</v>
      </c>
      <c r="Q192" t="s">
        <v>307</v>
      </c>
      <c r="R192" t="s">
        <v>300</v>
      </c>
      <c r="AD192" t="s">
        <v>310</v>
      </c>
      <c r="AE192" s="22"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22" t="s">
        <v>1833</v>
      </c>
      <c r="AG192" s="22"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311</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x14ac:dyDescent="0.25">
      <c r="A193">
        <v>218</v>
      </c>
      <c r="B193" t="s">
        <v>297</v>
      </c>
      <c r="C193">
        <v>192</v>
      </c>
      <c r="D193" t="s">
        <v>298</v>
      </c>
      <c r="E193" t="s">
        <v>299</v>
      </c>
      <c r="F193" t="s">
        <v>300</v>
      </c>
      <c r="G193" t="s">
        <v>655</v>
      </c>
      <c r="H193" t="s">
        <v>302</v>
      </c>
      <c r="I193" t="s">
        <v>303</v>
      </c>
      <c r="J193" t="s">
        <v>300</v>
      </c>
      <c r="K193">
        <v>1982</v>
      </c>
      <c r="L193" t="s">
        <v>305</v>
      </c>
      <c r="M193" t="s">
        <v>306</v>
      </c>
      <c r="N193" t="s">
        <v>300</v>
      </c>
      <c r="O193" s="7" t="s">
        <v>1101</v>
      </c>
      <c r="P193" t="s">
        <v>300</v>
      </c>
      <c r="Q193" t="s">
        <v>307</v>
      </c>
      <c r="R193" t="s">
        <v>300</v>
      </c>
      <c r="AD193" t="s">
        <v>310</v>
      </c>
      <c r="AE193" s="22"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22" t="s">
        <v>1833</v>
      </c>
      <c r="AG193" s="22"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311</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x14ac:dyDescent="0.25">
      <c r="A194">
        <v>219</v>
      </c>
      <c r="B194" t="s">
        <v>297</v>
      </c>
      <c r="C194">
        <v>193</v>
      </c>
      <c r="D194" t="s">
        <v>298</v>
      </c>
      <c r="E194" t="s">
        <v>299</v>
      </c>
      <c r="F194" t="s">
        <v>300</v>
      </c>
      <c r="G194" t="s">
        <v>655</v>
      </c>
      <c r="H194" t="s">
        <v>302</v>
      </c>
      <c r="I194" t="s">
        <v>303</v>
      </c>
      <c r="J194" t="s">
        <v>300</v>
      </c>
      <c r="K194">
        <v>1988</v>
      </c>
      <c r="L194" t="s">
        <v>305</v>
      </c>
      <c r="M194" t="s">
        <v>306</v>
      </c>
      <c r="N194" t="s">
        <v>300</v>
      </c>
      <c r="O194" s="7" t="s">
        <v>1101</v>
      </c>
      <c r="P194" t="s">
        <v>300</v>
      </c>
      <c r="Q194" t="s">
        <v>307</v>
      </c>
      <c r="R194" t="s">
        <v>300</v>
      </c>
      <c r="S194" t="s">
        <v>286</v>
      </c>
      <c r="T194" t="s">
        <v>308</v>
      </c>
      <c r="U194" t="s">
        <v>314</v>
      </c>
      <c r="AD194" t="s">
        <v>310</v>
      </c>
      <c r="AE194" s="22"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22" t="s">
        <v>1833</v>
      </c>
      <c r="AG194" s="22"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311</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x14ac:dyDescent="0.25">
      <c r="A195">
        <v>145</v>
      </c>
      <c r="B195" t="s">
        <v>297</v>
      </c>
      <c r="C195">
        <v>194</v>
      </c>
      <c r="D195" t="s">
        <v>298</v>
      </c>
      <c r="E195" t="s">
        <v>299</v>
      </c>
      <c r="F195" t="s">
        <v>300</v>
      </c>
      <c r="G195" t="s">
        <v>660</v>
      </c>
      <c r="H195" t="s">
        <v>302</v>
      </c>
      <c r="I195" t="s">
        <v>303</v>
      </c>
      <c r="J195" t="s">
        <v>300</v>
      </c>
      <c r="K195" t="s">
        <v>194</v>
      </c>
      <c r="L195" t="s">
        <v>305</v>
      </c>
      <c r="M195" t="s">
        <v>306</v>
      </c>
      <c r="N195" t="s">
        <v>300</v>
      </c>
      <c r="O195" t="s">
        <v>1102</v>
      </c>
      <c r="P195" t="s">
        <v>300</v>
      </c>
      <c r="Q195" t="s">
        <v>307</v>
      </c>
      <c r="R195" t="s">
        <v>300</v>
      </c>
      <c r="AD195" t="s">
        <v>310</v>
      </c>
      <c r="AE195" s="22"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22" t="s">
        <v>1833</v>
      </c>
      <c r="AG195" s="22"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311</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x14ac:dyDescent="0.25">
      <c r="A196">
        <v>146</v>
      </c>
      <c r="B196" t="s">
        <v>297</v>
      </c>
      <c r="C196">
        <v>195</v>
      </c>
      <c r="D196" t="s">
        <v>298</v>
      </c>
      <c r="E196" t="s">
        <v>299</v>
      </c>
      <c r="F196" t="s">
        <v>300</v>
      </c>
      <c r="G196" t="s">
        <v>661</v>
      </c>
      <c r="H196" t="s">
        <v>302</v>
      </c>
      <c r="I196" t="s">
        <v>303</v>
      </c>
      <c r="J196" t="s">
        <v>300</v>
      </c>
      <c r="K196" t="s">
        <v>263</v>
      </c>
      <c r="L196" t="s">
        <v>305</v>
      </c>
      <c r="M196" t="s">
        <v>306</v>
      </c>
      <c r="N196" t="s">
        <v>300</v>
      </c>
      <c r="O196" t="s">
        <v>1102</v>
      </c>
      <c r="P196" t="s">
        <v>300</v>
      </c>
      <c r="Q196" t="s">
        <v>307</v>
      </c>
      <c r="R196" t="s">
        <v>300</v>
      </c>
      <c r="S196" t="s">
        <v>345</v>
      </c>
      <c r="AD196" t="s">
        <v>310</v>
      </c>
      <c r="AE196" s="22"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22" t="s">
        <v>1833</v>
      </c>
      <c r="AG196" s="22"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311</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x14ac:dyDescent="0.25">
      <c r="A197">
        <v>147</v>
      </c>
      <c r="B197" t="s">
        <v>297</v>
      </c>
      <c r="C197">
        <v>196</v>
      </c>
      <c r="D197" t="s">
        <v>298</v>
      </c>
      <c r="E197" t="s">
        <v>299</v>
      </c>
      <c r="F197" t="s">
        <v>300</v>
      </c>
      <c r="G197" t="s">
        <v>662</v>
      </c>
      <c r="H197" t="s">
        <v>302</v>
      </c>
      <c r="I197" t="s">
        <v>303</v>
      </c>
      <c r="J197" t="s">
        <v>300</v>
      </c>
      <c r="K197" t="s">
        <v>663</v>
      </c>
      <c r="L197" t="s">
        <v>305</v>
      </c>
      <c r="M197" t="s">
        <v>306</v>
      </c>
      <c r="N197" t="s">
        <v>300</v>
      </c>
      <c r="O197" t="s">
        <v>1102</v>
      </c>
      <c r="P197" t="s">
        <v>300</v>
      </c>
      <c r="Q197" t="s">
        <v>307</v>
      </c>
      <c r="R197" t="s">
        <v>300</v>
      </c>
      <c r="S197" t="s">
        <v>288</v>
      </c>
      <c r="T197" t="s">
        <v>308</v>
      </c>
      <c r="U197" t="s">
        <v>351</v>
      </c>
      <c r="AD197" t="s">
        <v>310</v>
      </c>
      <c r="AE197" s="22"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22" t="s">
        <v>1833</v>
      </c>
      <c r="AG197" s="22"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311</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x14ac:dyDescent="0.25">
      <c r="A198">
        <v>233</v>
      </c>
      <c r="B198" t="s">
        <v>297</v>
      </c>
      <c r="C198">
        <v>197</v>
      </c>
      <c r="D198" t="s">
        <v>298</v>
      </c>
      <c r="E198" t="s">
        <v>299</v>
      </c>
      <c r="F198" t="s">
        <v>300</v>
      </c>
      <c r="G198" t="s">
        <v>664</v>
      </c>
      <c r="H198" t="s">
        <v>302</v>
      </c>
      <c r="I198" t="s">
        <v>303</v>
      </c>
      <c r="J198" t="s">
        <v>300</v>
      </c>
      <c r="K198" t="s">
        <v>665</v>
      </c>
      <c r="L198" t="s">
        <v>305</v>
      </c>
      <c r="M198" t="s">
        <v>306</v>
      </c>
      <c r="N198" t="s">
        <v>300</v>
      </c>
      <c r="O198" s="8" t="s">
        <v>1099</v>
      </c>
      <c r="P198" t="s">
        <v>300</v>
      </c>
      <c r="Q198" t="s">
        <v>307</v>
      </c>
      <c r="R198" t="s">
        <v>300</v>
      </c>
      <c r="S198" t="s">
        <v>284</v>
      </c>
      <c r="T198" t="s">
        <v>308</v>
      </c>
      <c r="U198" t="s">
        <v>292</v>
      </c>
      <c r="AD198" t="s">
        <v>310</v>
      </c>
      <c r="AE198" s="22"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22" t="s">
        <v>1833</v>
      </c>
      <c r="AG198" s="22"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311</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x14ac:dyDescent="0.25">
      <c r="A199">
        <v>148</v>
      </c>
      <c r="B199" t="s">
        <v>297</v>
      </c>
      <c r="C199">
        <v>198</v>
      </c>
      <c r="D199" t="s">
        <v>298</v>
      </c>
      <c r="E199" t="s">
        <v>299</v>
      </c>
      <c r="F199" t="s">
        <v>300</v>
      </c>
      <c r="G199" t="s">
        <v>666</v>
      </c>
      <c r="H199" t="s">
        <v>302</v>
      </c>
      <c r="I199" t="s">
        <v>303</v>
      </c>
      <c r="J199" t="s">
        <v>300</v>
      </c>
      <c r="K199" t="s">
        <v>667</v>
      </c>
      <c r="L199" t="s">
        <v>305</v>
      </c>
      <c r="M199" t="s">
        <v>306</v>
      </c>
      <c r="N199" t="s">
        <v>300</v>
      </c>
      <c r="O199" t="s">
        <v>1102</v>
      </c>
      <c r="P199" t="s">
        <v>300</v>
      </c>
      <c r="Q199" t="s">
        <v>307</v>
      </c>
      <c r="R199" t="s">
        <v>300</v>
      </c>
      <c r="AD199" t="s">
        <v>310</v>
      </c>
      <c r="AE199" s="22"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22" t="s">
        <v>1833</v>
      </c>
      <c r="AG199" s="22"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311</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x14ac:dyDescent="0.25">
      <c r="A200">
        <v>234</v>
      </c>
      <c r="B200" t="s">
        <v>297</v>
      </c>
      <c r="C200">
        <v>199</v>
      </c>
      <c r="D200" t="s">
        <v>298</v>
      </c>
      <c r="E200" t="s">
        <v>299</v>
      </c>
      <c r="F200" t="s">
        <v>300</v>
      </c>
      <c r="G200" t="s">
        <v>668</v>
      </c>
      <c r="H200" t="s">
        <v>302</v>
      </c>
      <c r="I200" t="s">
        <v>303</v>
      </c>
      <c r="J200" t="s">
        <v>300</v>
      </c>
      <c r="K200" t="s">
        <v>669</v>
      </c>
      <c r="L200" t="s">
        <v>305</v>
      </c>
      <c r="M200" t="s">
        <v>306</v>
      </c>
      <c r="N200" t="s">
        <v>300</v>
      </c>
      <c r="O200" s="8" t="s">
        <v>1099</v>
      </c>
      <c r="P200" t="s">
        <v>300</v>
      </c>
      <c r="Q200" t="s">
        <v>307</v>
      </c>
      <c r="R200" t="s">
        <v>300</v>
      </c>
      <c r="S200" t="s">
        <v>320</v>
      </c>
      <c r="T200" t="s">
        <v>308</v>
      </c>
      <c r="U200" t="s">
        <v>309</v>
      </c>
      <c r="V200" t="s">
        <v>308</v>
      </c>
      <c r="W200" t="s">
        <v>313</v>
      </c>
      <c r="AD200" t="s">
        <v>310</v>
      </c>
      <c r="AE200" s="22"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22" t="s">
        <v>1833</v>
      </c>
      <c r="AG200" s="22"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311</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x14ac:dyDescent="0.25">
      <c r="A201">
        <v>149</v>
      </c>
      <c r="B201" t="s">
        <v>297</v>
      </c>
      <c r="C201">
        <v>200</v>
      </c>
      <c r="D201" t="s">
        <v>298</v>
      </c>
      <c r="E201" t="s">
        <v>299</v>
      </c>
      <c r="F201" t="s">
        <v>300</v>
      </c>
      <c r="G201" t="s">
        <v>670</v>
      </c>
      <c r="H201" t="s">
        <v>302</v>
      </c>
      <c r="I201" t="s">
        <v>303</v>
      </c>
      <c r="J201" t="s">
        <v>300</v>
      </c>
      <c r="K201" t="s">
        <v>671</v>
      </c>
      <c r="L201" t="s">
        <v>305</v>
      </c>
      <c r="M201" t="s">
        <v>306</v>
      </c>
      <c r="N201" t="s">
        <v>300</v>
      </c>
      <c r="O201" t="s">
        <v>1102</v>
      </c>
      <c r="P201" t="s">
        <v>300</v>
      </c>
      <c r="Q201" t="s">
        <v>307</v>
      </c>
      <c r="R201" t="s">
        <v>300</v>
      </c>
      <c r="S201" t="s">
        <v>309</v>
      </c>
      <c r="T201" t="s">
        <v>308</v>
      </c>
      <c r="U201" t="s">
        <v>321</v>
      </c>
      <c r="AD201" t="s">
        <v>310</v>
      </c>
      <c r="AE201" s="22"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22" t="s">
        <v>1833</v>
      </c>
      <c r="AG201" s="22"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311</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x14ac:dyDescent="0.25">
      <c r="A202">
        <v>150</v>
      </c>
      <c r="B202" t="s">
        <v>297</v>
      </c>
      <c r="C202">
        <v>201</v>
      </c>
      <c r="D202" t="s">
        <v>298</v>
      </c>
      <c r="E202" t="s">
        <v>299</v>
      </c>
      <c r="F202" t="s">
        <v>300</v>
      </c>
      <c r="G202" t="s">
        <v>672</v>
      </c>
      <c r="H202" t="s">
        <v>302</v>
      </c>
      <c r="I202" t="s">
        <v>303</v>
      </c>
      <c r="J202" t="s">
        <v>300</v>
      </c>
      <c r="K202" t="s">
        <v>673</v>
      </c>
      <c r="L202" t="s">
        <v>305</v>
      </c>
      <c r="M202" t="s">
        <v>306</v>
      </c>
      <c r="N202" t="s">
        <v>300</v>
      </c>
      <c r="O202" t="s">
        <v>1102</v>
      </c>
      <c r="P202" t="s">
        <v>300</v>
      </c>
      <c r="Q202" t="s">
        <v>307</v>
      </c>
      <c r="R202" t="s">
        <v>300</v>
      </c>
      <c r="S202" t="s">
        <v>321</v>
      </c>
      <c r="AD202" t="s">
        <v>310</v>
      </c>
      <c r="AE202" s="22"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22" t="s">
        <v>1833</v>
      </c>
      <c r="AG202" s="22"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311</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x14ac:dyDescent="0.25">
      <c r="A203">
        <v>151</v>
      </c>
      <c r="B203" t="s">
        <v>297</v>
      </c>
      <c r="C203">
        <v>202</v>
      </c>
      <c r="D203" t="s">
        <v>298</v>
      </c>
      <c r="E203" t="s">
        <v>299</v>
      </c>
      <c r="F203" t="s">
        <v>300</v>
      </c>
      <c r="G203" t="s">
        <v>674</v>
      </c>
      <c r="H203" t="s">
        <v>302</v>
      </c>
      <c r="I203" t="s">
        <v>303</v>
      </c>
      <c r="J203" t="s">
        <v>300</v>
      </c>
      <c r="K203" t="s">
        <v>675</v>
      </c>
      <c r="L203" t="s">
        <v>305</v>
      </c>
      <c r="M203" t="s">
        <v>306</v>
      </c>
      <c r="N203" t="s">
        <v>300</v>
      </c>
      <c r="O203" t="s">
        <v>1102</v>
      </c>
      <c r="P203" t="s">
        <v>300</v>
      </c>
      <c r="Q203" t="s">
        <v>307</v>
      </c>
      <c r="R203" t="s">
        <v>300</v>
      </c>
      <c r="S203" t="s">
        <v>313</v>
      </c>
      <c r="T203" t="s">
        <v>308</v>
      </c>
      <c r="U203" t="s">
        <v>315</v>
      </c>
      <c r="AD203" t="s">
        <v>310</v>
      </c>
      <c r="AE203" s="22"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22" t="s">
        <v>1833</v>
      </c>
      <c r="AG203" s="22"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311</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x14ac:dyDescent="0.25">
      <c r="A204">
        <v>152</v>
      </c>
      <c r="B204" t="s">
        <v>297</v>
      </c>
      <c r="C204">
        <v>203</v>
      </c>
      <c r="D204" t="s">
        <v>298</v>
      </c>
      <c r="E204" t="s">
        <v>299</v>
      </c>
      <c r="F204" t="s">
        <v>300</v>
      </c>
      <c r="G204" t="s">
        <v>676</v>
      </c>
      <c r="H204" t="s">
        <v>302</v>
      </c>
      <c r="I204" t="s">
        <v>303</v>
      </c>
      <c r="J204" t="s">
        <v>300</v>
      </c>
      <c r="K204" t="s">
        <v>677</v>
      </c>
      <c r="L204" t="s">
        <v>305</v>
      </c>
      <c r="M204" t="s">
        <v>306</v>
      </c>
      <c r="N204" t="s">
        <v>300</v>
      </c>
      <c r="O204" t="s">
        <v>1102</v>
      </c>
      <c r="P204" t="s">
        <v>300</v>
      </c>
      <c r="Q204" t="s">
        <v>307</v>
      </c>
      <c r="R204" t="s">
        <v>300</v>
      </c>
      <c r="S204" t="s">
        <v>284</v>
      </c>
      <c r="T204" t="s">
        <v>308</v>
      </c>
      <c r="U204" t="s">
        <v>321</v>
      </c>
      <c r="AD204" t="s">
        <v>310</v>
      </c>
      <c r="AE204" s="22"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22" t="s">
        <v>1833</v>
      </c>
      <c r="AG204" s="22"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311</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x14ac:dyDescent="0.25">
      <c r="A205">
        <v>153</v>
      </c>
      <c r="B205" t="s">
        <v>297</v>
      </c>
      <c r="C205">
        <v>204</v>
      </c>
      <c r="D205" t="s">
        <v>298</v>
      </c>
      <c r="E205" t="s">
        <v>299</v>
      </c>
      <c r="F205" t="s">
        <v>300</v>
      </c>
      <c r="G205" t="s">
        <v>678</v>
      </c>
      <c r="H205" t="s">
        <v>302</v>
      </c>
      <c r="I205" t="s">
        <v>303</v>
      </c>
      <c r="J205" t="s">
        <v>300</v>
      </c>
      <c r="K205" t="s">
        <v>679</v>
      </c>
      <c r="L205" t="s">
        <v>305</v>
      </c>
      <c r="M205" t="s">
        <v>306</v>
      </c>
      <c r="N205" t="s">
        <v>300</v>
      </c>
      <c r="O205" t="s">
        <v>1102</v>
      </c>
      <c r="P205" t="s">
        <v>300</v>
      </c>
      <c r="Q205" t="s">
        <v>307</v>
      </c>
      <c r="R205" t="s">
        <v>300</v>
      </c>
      <c r="S205" t="s">
        <v>286</v>
      </c>
      <c r="T205" t="s">
        <v>308</v>
      </c>
      <c r="U205" t="s">
        <v>314</v>
      </c>
      <c r="AD205" t="s">
        <v>310</v>
      </c>
      <c r="AE205" s="22"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22" t="s">
        <v>1833</v>
      </c>
      <c r="AG205" s="22"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311</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x14ac:dyDescent="0.25">
      <c r="A206">
        <v>235</v>
      </c>
      <c r="B206" t="s">
        <v>297</v>
      </c>
      <c r="C206">
        <v>205</v>
      </c>
      <c r="D206" t="s">
        <v>298</v>
      </c>
      <c r="E206" t="s">
        <v>299</v>
      </c>
      <c r="F206" t="s">
        <v>300</v>
      </c>
      <c r="G206" t="s">
        <v>680</v>
      </c>
      <c r="H206" t="s">
        <v>302</v>
      </c>
      <c r="I206" t="s">
        <v>303</v>
      </c>
      <c r="J206" t="s">
        <v>300</v>
      </c>
      <c r="K206" t="s">
        <v>681</v>
      </c>
      <c r="L206" t="s">
        <v>305</v>
      </c>
      <c r="M206" t="s">
        <v>306</v>
      </c>
      <c r="N206" t="s">
        <v>300</v>
      </c>
      <c r="O206" s="8" t="s">
        <v>1099</v>
      </c>
      <c r="P206" t="s">
        <v>300</v>
      </c>
      <c r="Q206" t="s">
        <v>307</v>
      </c>
      <c r="R206" t="s">
        <v>300</v>
      </c>
      <c r="S206" t="s">
        <v>292</v>
      </c>
      <c r="T206" t="s">
        <v>308</v>
      </c>
      <c r="U206" t="s">
        <v>321</v>
      </c>
      <c r="AD206" t="s">
        <v>310</v>
      </c>
      <c r="AE206" s="22"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22" t="s">
        <v>1833</v>
      </c>
      <c r="AG206" s="22"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311</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x14ac:dyDescent="0.25">
      <c r="A207">
        <v>154</v>
      </c>
      <c r="B207" t="s">
        <v>297</v>
      </c>
      <c r="C207">
        <v>206</v>
      </c>
      <c r="D207" t="s">
        <v>298</v>
      </c>
      <c r="E207" t="s">
        <v>299</v>
      </c>
      <c r="F207" t="s">
        <v>300</v>
      </c>
      <c r="G207" t="s">
        <v>682</v>
      </c>
      <c r="H207" t="s">
        <v>302</v>
      </c>
      <c r="I207" t="s">
        <v>303</v>
      </c>
      <c r="J207" t="s">
        <v>300</v>
      </c>
      <c r="K207" t="s">
        <v>683</v>
      </c>
      <c r="L207" t="s">
        <v>305</v>
      </c>
      <c r="M207" t="s">
        <v>306</v>
      </c>
      <c r="N207" t="s">
        <v>300</v>
      </c>
      <c r="O207" t="s">
        <v>1102</v>
      </c>
      <c r="P207" t="s">
        <v>300</v>
      </c>
      <c r="Q207" t="s">
        <v>307</v>
      </c>
      <c r="R207" t="s">
        <v>300</v>
      </c>
      <c r="S207" t="s">
        <v>344</v>
      </c>
      <c r="T207" t="s">
        <v>308</v>
      </c>
      <c r="U207" t="s">
        <v>282</v>
      </c>
      <c r="AD207" t="s">
        <v>310</v>
      </c>
      <c r="AE207" s="22"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22" t="s">
        <v>1833</v>
      </c>
      <c r="AG207" s="22"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311</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x14ac:dyDescent="0.25">
      <c r="A208">
        <v>155</v>
      </c>
      <c r="B208" t="s">
        <v>297</v>
      </c>
      <c r="C208">
        <v>207</v>
      </c>
      <c r="D208" t="s">
        <v>298</v>
      </c>
      <c r="E208" t="s">
        <v>299</v>
      </c>
      <c r="F208" t="s">
        <v>300</v>
      </c>
      <c r="G208" t="s">
        <v>684</v>
      </c>
      <c r="H208" t="s">
        <v>302</v>
      </c>
      <c r="I208" t="s">
        <v>303</v>
      </c>
      <c r="J208" t="s">
        <v>300</v>
      </c>
      <c r="K208" t="s">
        <v>263</v>
      </c>
      <c r="L208" t="s">
        <v>305</v>
      </c>
      <c r="M208" t="s">
        <v>306</v>
      </c>
      <c r="N208" t="s">
        <v>300</v>
      </c>
      <c r="O208" t="s">
        <v>1102</v>
      </c>
      <c r="P208" t="s">
        <v>300</v>
      </c>
      <c r="Q208" t="s">
        <v>307</v>
      </c>
      <c r="R208" t="s">
        <v>300</v>
      </c>
      <c r="S208" t="s">
        <v>321</v>
      </c>
      <c r="AD208" t="s">
        <v>310</v>
      </c>
      <c r="AE208" s="22"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22" t="s">
        <v>1833</v>
      </c>
      <c r="AG208" s="22"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311</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x14ac:dyDescent="0.25">
      <c r="A209">
        <v>156</v>
      </c>
      <c r="B209" t="s">
        <v>297</v>
      </c>
      <c r="C209">
        <v>208</v>
      </c>
      <c r="D209" t="s">
        <v>298</v>
      </c>
      <c r="E209" t="s">
        <v>299</v>
      </c>
      <c r="F209" t="s">
        <v>300</v>
      </c>
      <c r="G209" t="s">
        <v>685</v>
      </c>
      <c r="H209" t="s">
        <v>302</v>
      </c>
      <c r="I209" t="s">
        <v>303</v>
      </c>
      <c r="J209" t="s">
        <v>300</v>
      </c>
      <c r="K209" t="s">
        <v>686</v>
      </c>
      <c r="L209" t="s">
        <v>305</v>
      </c>
      <c r="M209" t="s">
        <v>306</v>
      </c>
      <c r="N209" t="s">
        <v>300</v>
      </c>
      <c r="O209" t="s">
        <v>1102</v>
      </c>
      <c r="P209" t="s">
        <v>300</v>
      </c>
      <c r="Q209" t="s">
        <v>307</v>
      </c>
      <c r="R209" t="s">
        <v>300</v>
      </c>
      <c r="S209" t="s">
        <v>320</v>
      </c>
      <c r="T209" t="s">
        <v>308</v>
      </c>
      <c r="U209" t="s">
        <v>321</v>
      </c>
      <c r="AD209" t="s">
        <v>310</v>
      </c>
      <c r="AE209" s="22"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22" t="s">
        <v>1833</v>
      </c>
      <c r="AG209" s="22"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311</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x14ac:dyDescent="0.25">
      <c r="A210">
        <v>244</v>
      </c>
      <c r="B210" t="s">
        <v>297</v>
      </c>
      <c r="C210">
        <v>209</v>
      </c>
      <c r="D210" t="s">
        <v>298</v>
      </c>
      <c r="E210" t="s">
        <v>299</v>
      </c>
      <c r="F210" t="s">
        <v>300</v>
      </c>
      <c r="G210" t="s">
        <v>687</v>
      </c>
      <c r="H210" t="s">
        <v>302</v>
      </c>
      <c r="I210" t="s">
        <v>303</v>
      </c>
      <c r="J210" t="s">
        <v>300</v>
      </c>
      <c r="K210" t="s">
        <v>688</v>
      </c>
      <c r="L210" t="s">
        <v>305</v>
      </c>
      <c r="M210" t="s">
        <v>306</v>
      </c>
      <c r="N210" t="s">
        <v>300</v>
      </c>
      <c r="O210" s="4" t="s">
        <v>1100</v>
      </c>
      <c r="P210" t="s">
        <v>300</v>
      </c>
      <c r="Q210" t="s">
        <v>307</v>
      </c>
      <c r="R210" t="s">
        <v>300</v>
      </c>
      <c r="S210" t="s">
        <v>320</v>
      </c>
      <c r="T210" t="s">
        <v>308</v>
      </c>
      <c r="U210" t="s">
        <v>321</v>
      </c>
      <c r="AD210" t="s">
        <v>310</v>
      </c>
      <c r="AE210" s="22"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22" t="s">
        <v>1833</v>
      </c>
      <c r="AG210" s="22"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311</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x14ac:dyDescent="0.25">
      <c r="A211">
        <v>157</v>
      </c>
      <c r="B211" t="s">
        <v>297</v>
      </c>
      <c r="C211">
        <v>210</v>
      </c>
      <c r="D211" t="s">
        <v>298</v>
      </c>
      <c r="E211" t="s">
        <v>299</v>
      </c>
      <c r="F211" t="s">
        <v>300</v>
      </c>
      <c r="G211" t="s">
        <v>689</v>
      </c>
      <c r="H211" t="s">
        <v>302</v>
      </c>
      <c r="I211" t="s">
        <v>303</v>
      </c>
      <c r="J211" t="s">
        <v>300</v>
      </c>
      <c r="K211" t="s">
        <v>690</v>
      </c>
      <c r="L211" t="s">
        <v>305</v>
      </c>
      <c r="M211" t="s">
        <v>306</v>
      </c>
      <c r="N211" t="s">
        <v>300</v>
      </c>
      <c r="O211" t="s">
        <v>1102</v>
      </c>
      <c r="P211" t="s">
        <v>300</v>
      </c>
      <c r="Q211" t="s">
        <v>307</v>
      </c>
      <c r="R211" t="s">
        <v>300</v>
      </c>
      <c r="S211" t="s">
        <v>314</v>
      </c>
      <c r="T211" t="s">
        <v>308</v>
      </c>
      <c r="U211" t="s">
        <v>321</v>
      </c>
      <c r="AD211" t="s">
        <v>310</v>
      </c>
      <c r="AE211" s="22"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22" t="s">
        <v>1833</v>
      </c>
      <c r="AG211" s="22"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311</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x14ac:dyDescent="0.25">
      <c r="A212">
        <v>220</v>
      </c>
      <c r="B212" t="s">
        <v>297</v>
      </c>
      <c r="C212">
        <v>211</v>
      </c>
      <c r="D212" t="s">
        <v>298</v>
      </c>
      <c r="E212" t="s">
        <v>299</v>
      </c>
      <c r="F212" t="s">
        <v>300</v>
      </c>
      <c r="G212" t="s">
        <v>691</v>
      </c>
      <c r="H212" t="s">
        <v>302</v>
      </c>
      <c r="I212" t="s">
        <v>303</v>
      </c>
      <c r="J212" t="s">
        <v>300</v>
      </c>
      <c r="K212" t="s">
        <v>692</v>
      </c>
      <c r="L212" t="s">
        <v>305</v>
      </c>
      <c r="M212" t="s">
        <v>306</v>
      </c>
      <c r="N212" t="s">
        <v>300</v>
      </c>
      <c r="O212" s="7" t="s">
        <v>1101</v>
      </c>
      <c r="P212" t="s">
        <v>300</v>
      </c>
      <c r="Q212" t="s">
        <v>307</v>
      </c>
      <c r="R212" t="s">
        <v>300</v>
      </c>
      <c r="S212" t="s">
        <v>286</v>
      </c>
      <c r="AD212" t="s">
        <v>310</v>
      </c>
      <c r="AE212" s="22"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22" t="s">
        <v>1833</v>
      </c>
      <c r="AG212" s="22"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311</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x14ac:dyDescent="0.25">
      <c r="A213">
        <v>158</v>
      </c>
      <c r="B213" t="s">
        <v>297</v>
      </c>
      <c r="C213">
        <v>212</v>
      </c>
      <c r="D213" t="s">
        <v>298</v>
      </c>
      <c r="E213" t="s">
        <v>299</v>
      </c>
      <c r="F213" t="s">
        <v>300</v>
      </c>
      <c r="G213" t="s">
        <v>693</v>
      </c>
      <c r="H213" t="s">
        <v>302</v>
      </c>
      <c r="I213" t="s">
        <v>303</v>
      </c>
      <c r="J213" t="s">
        <v>300</v>
      </c>
      <c r="K213" t="s">
        <v>694</v>
      </c>
      <c r="L213" t="s">
        <v>305</v>
      </c>
      <c r="M213" t="s">
        <v>306</v>
      </c>
      <c r="N213" t="s">
        <v>300</v>
      </c>
      <c r="O213" t="s">
        <v>1102</v>
      </c>
      <c r="P213" t="s">
        <v>300</v>
      </c>
      <c r="Q213" t="s">
        <v>307</v>
      </c>
      <c r="R213" t="s">
        <v>300</v>
      </c>
      <c r="S213" t="s">
        <v>320</v>
      </c>
      <c r="T213" t="s">
        <v>308</v>
      </c>
      <c r="U213" t="s">
        <v>286</v>
      </c>
      <c r="AD213" t="s">
        <v>310</v>
      </c>
      <c r="AE213" s="22"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22" t="s">
        <v>1833</v>
      </c>
      <c r="AG213" s="22"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311</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x14ac:dyDescent="0.25">
      <c r="A214">
        <v>159</v>
      </c>
      <c r="B214" t="s">
        <v>297</v>
      </c>
      <c r="C214">
        <v>213</v>
      </c>
      <c r="D214" t="s">
        <v>298</v>
      </c>
      <c r="E214" t="s">
        <v>299</v>
      </c>
      <c r="F214" t="s">
        <v>300</v>
      </c>
      <c r="G214" t="s">
        <v>695</v>
      </c>
      <c r="H214" t="s">
        <v>302</v>
      </c>
      <c r="I214" t="s">
        <v>303</v>
      </c>
      <c r="J214" t="s">
        <v>300</v>
      </c>
      <c r="K214" t="s">
        <v>696</v>
      </c>
      <c r="L214" t="s">
        <v>305</v>
      </c>
      <c r="M214" t="s">
        <v>306</v>
      </c>
      <c r="N214" t="s">
        <v>300</v>
      </c>
      <c r="O214" t="s">
        <v>1102</v>
      </c>
      <c r="P214" t="s">
        <v>300</v>
      </c>
      <c r="Q214" t="s">
        <v>307</v>
      </c>
      <c r="R214" t="s">
        <v>300</v>
      </c>
      <c r="S214" t="s">
        <v>282</v>
      </c>
      <c r="AD214" t="s">
        <v>310</v>
      </c>
      <c r="AE214" s="22"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22" t="s">
        <v>1833</v>
      </c>
      <c r="AG214" s="22"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311</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x14ac:dyDescent="0.25">
      <c r="A215">
        <v>236</v>
      </c>
      <c r="B215" t="s">
        <v>297</v>
      </c>
      <c r="C215">
        <v>214</v>
      </c>
      <c r="D215" t="s">
        <v>298</v>
      </c>
      <c r="E215" t="s">
        <v>299</v>
      </c>
      <c r="F215" t="s">
        <v>300</v>
      </c>
      <c r="G215" t="s">
        <v>697</v>
      </c>
      <c r="H215" t="s">
        <v>302</v>
      </c>
      <c r="I215" t="s">
        <v>303</v>
      </c>
      <c r="J215" t="s">
        <v>300</v>
      </c>
      <c r="K215" t="s">
        <v>698</v>
      </c>
      <c r="L215" t="s">
        <v>305</v>
      </c>
      <c r="M215" t="s">
        <v>306</v>
      </c>
      <c r="N215" t="s">
        <v>300</v>
      </c>
      <c r="O215" s="8" t="s">
        <v>1099</v>
      </c>
      <c r="P215" t="s">
        <v>300</v>
      </c>
      <c r="Q215" t="s">
        <v>307</v>
      </c>
      <c r="R215" t="s">
        <v>300</v>
      </c>
      <c r="S215" t="s">
        <v>282</v>
      </c>
      <c r="T215" t="s">
        <v>308</v>
      </c>
      <c r="U215" t="s">
        <v>284</v>
      </c>
      <c r="V215" t="s">
        <v>308</v>
      </c>
      <c r="W215" t="s">
        <v>351</v>
      </c>
      <c r="AD215" t="s">
        <v>310</v>
      </c>
      <c r="AE215" s="22"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22" t="s">
        <v>1833</v>
      </c>
      <c r="AG215" s="22"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311</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x14ac:dyDescent="0.25">
      <c r="A216">
        <v>160</v>
      </c>
      <c r="B216" t="s">
        <v>297</v>
      </c>
      <c r="C216">
        <v>215</v>
      </c>
      <c r="D216" t="s">
        <v>298</v>
      </c>
      <c r="E216" t="s">
        <v>299</v>
      </c>
      <c r="F216" t="s">
        <v>300</v>
      </c>
      <c r="G216" t="s">
        <v>699</v>
      </c>
      <c r="H216" t="s">
        <v>302</v>
      </c>
      <c r="I216" t="s">
        <v>303</v>
      </c>
      <c r="J216" t="s">
        <v>300</v>
      </c>
      <c r="K216" t="s">
        <v>700</v>
      </c>
      <c r="L216" t="s">
        <v>305</v>
      </c>
      <c r="M216" t="s">
        <v>306</v>
      </c>
      <c r="N216" t="s">
        <v>300</v>
      </c>
      <c r="O216" t="s">
        <v>1102</v>
      </c>
      <c r="P216" t="s">
        <v>300</v>
      </c>
      <c r="Q216" t="s">
        <v>307</v>
      </c>
      <c r="R216" t="s">
        <v>300</v>
      </c>
      <c r="S216" t="s">
        <v>309</v>
      </c>
      <c r="AD216" t="s">
        <v>310</v>
      </c>
      <c r="AE216" s="22"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22" t="s">
        <v>1833</v>
      </c>
      <c r="AG216" s="22"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311</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x14ac:dyDescent="0.25">
      <c r="A217">
        <v>161</v>
      </c>
      <c r="B217" t="s">
        <v>297</v>
      </c>
      <c r="C217">
        <v>216</v>
      </c>
      <c r="D217" t="s">
        <v>298</v>
      </c>
      <c r="E217" t="s">
        <v>299</v>
      </c>
      <c r="F217" t="s">
        <v>300</v>
      </c>
      <c r="G217" t="s">
        <v>701</v>
      </c>
      <c r="H217" t="s">
        <v>302</v>
      </c>
      <c r="I217" t="s">
        <v>303</v>
      </c>
      <c r="J217" t="s">
        <v>300</v>
      </c>
      <c r="K217" t="s">
        <v>702</v>
      </c>
      <c r="L217" t="s">
        <v>305</v>
      </c>
      <c r="M217" t="s">
        <v>306</v>
      </c>
      <c r="N217" t="s">
        <v>300</v>
      </c>
      <c r="O217" t="s">
        <v>1102</v>
      </c>
      <c r="P217" t="s">
        <v>300</v>
      </c>
      <c r="Q217" t="s">
        <v>307</v>
      </c>
      <c r="R217" t="s">
        <v>300</v>
      </c>
      <c r="S217" t="s">
        <v>321</v>
      </c>
      <c r="AD217" t="s">
        <v>310</v>
      </c>
      <c r="AE217" s="22"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22" t="s">
        <v>1833</v>
      </c>
      <c r="AG217" s="22"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311</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x14ac:dyDescent="0.25">
      <c r="A218">
        <v>162</v>
      </c>
      <c r="B218" t="s">
        <v>297</v>
      </c>
      <c r="C218">
        <v>217</v>
      </c>
      <c r="D218" t="s">
        <v>298</v>
      </c>
      <c r="E218" t="s">
        <v>299</v>
      </c>
      <c r="F218" t="s">
        <v>300</v>
      </c>
      <c r="G218" t="s">
        <v>703</v>
      </c>
      <c r="H218" t="s">
        <v>302</v>
      </c>
      <c r="I218" t="s">
        <v>303</v>
      </c>
      <c r="J218" t="s">
        <v>300</v>
      </c>
      <c r="K218" t="s">
        <v>704</v>
      </c>
      <c r="L218" t="s">
        <v>305</v>
      </c>
      <c r="M218" t="s">
        <v>306</v>
      </c>
      <c r="N218" t="s">
        <v>300</v>
      </c>
      <c r="O218" t="s">
        <v>1102</v>
      </c>
      <c r="P218" t="s">
        <v>300</v>
      </c>
      <c r="Q218" t="s">
        <v>307</v>
      </c>
      <c r="R218" t="s">
        <v>300</v>
      </c>
      <c r="S218" t="s">
        <v>320</v>
      </c>
      <c r="T218" t="s">
        <v>308</v>
      </c>
      <c r="U218" t="s">
        <v>321</v>
      </c>
      <c r="AD218" t="s">
        <v>310</v>
      </c>
      <c r="AE218" s="22"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22" t="s">
        <v>1833</v>
      </c>
      <c r="AG218" s="22"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311</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x14ac:dyDescent="0.25">
      <c r="A219">
        <v>163</v>
      </c>
      <c r="B219" t="s">
        <v>297</v>
      </c>
      <c r="C219">
        <v>218</v>
      </c>
      <c r="D219" t="s">
        <v>298</v>
      </c>
      <c r="E219" t="s">
        <v>299</v>
      </c>
      <c r="F219" t="s">
        <v>300</v>
      </c>
      <c r="G219" t="s">
        <v>705</v>
      </c>
      <c r="H219" t="s">
        <v>302</v>
      </c>
      <c r="I219" t="s">
        <v>303</v>
      </c>
      <c r="J219" t="s">
        <v>300</v>
      </c>
      <c r="K219" t="s">
        <v>706</v>
      </c>
      <c r="L219" t="s">
        <v>305</v>
      </c>
      <c r="M219" t="s">
        <v>306</v>
      </c>
      <c r="N219" t="s">
        <v>300</v>
      </c>
      <c r="O219" t="s">
        <v>1102</v>
      </c>
      <c r="P219" t="s">
        <v>300</v>
      </c>
      <c r="Q219" t="s">
        <v>307</v>
      </c>
      <c r="R219" t="s">
        <v>300</v>
      </c>
      <c r="S219" t="s">
        <v>344</v>
      </c>
      <c r="T219" t="s">
        <v>308</v>
      </c>
      <c r="U219" t="s">
        <v>320</v>
      </c>
      <c r="AD219" t="s">
        <v>310</v>
      </c>
      <c r="AE219" s="22"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22" t="s">
        <v>1833</v>
      </c>
      <c r="AG219" s="22"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311</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x14ac:dyDescent="0.25">
      <c r="A220">
        <v>164</v>
      </c>
      <c r="B220" t="s">
        <v>297</v>
      </c>
      <c r="C220">
        <v>219</v>
      </c>
      <c r="D220" t="s">
        <v>298</v>
      </c>
      <c r="E220" t="s">
        <v>299</v>
      </c>
      <c r="F220" t="s">
        <v>300</v>
      </c>
      <c r="G220" t="s">
        <v>707</v>
      </c>
      <c r="H220" t="s">
        <v>302</v>
      </c>
      <c r="I220" t="s">
        <v>303</v>
      </c>
      <c r="J220" t="s">
        <v>300</v>
      </c>
      <c r="K220" t="s">
        <v>124</v>
      </c>
      <c r="L220" t="s">
        <v>305</v>
      </c>
      <c r="M220" t="s">
        <v>306</v>
      </c>
      <c r="N220" t="s">
        <v>300</v>
      </c>
      <c r="O220" t="s">
        <v>1102</v>
      </c>
      <c r="P220" t="s">
        <v>300</v>
      </c>
      <c r="Q220" t="s">
        <v>307</v>
      </c>
      <c r="R220" t="s">
        <v>300</v>
      </c>
      <c r="S220" t="s">
        <v>282</v>
      </c>
      <c r="T220" t="s">
        <v>308</v>
      </c>
      <c r="U220" t="s">
        <v>286</v>
      </c>
      <c r="V220" t="s">
        <v>308</v>
      </c>
      <c r="W220" t="s">
        <v>2210</v>
      </c>
      <c r="AD220" t="s">
        <v>310</v>
      </c>
      <c r="AE220" s="22"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22" t="s">
        <v>1833</v>
      </c>
      <c r="AG220" s="22"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311</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x14ac:dyDescent="0.25">
      <c r="A221">
        <v>165</v>
      </c>
      <c r="B221" t="s">
        <v>297</v>
      </c>
      <c r="C221">
        <v>220</v>
      </c>
      <c r="D221" t="s">
        <v>298</v>
      </c>
      <c r="E221" t="s">
        <v>299</v>
      </c>
      <c r="F221" t="s">
        <v>300</v>
      </c>
      <c r="G221" t="s">
        <v>708</v>
      </c>
      <c r="H221" t="s">
        <v>302</v>
      </c>
      <c r="I221" t="s">
        <v>303</v>
      </c>
      <c r="J221" t="s">
        <v>300</v>
      </c>
      <c r="K221" t="s">
        <v>124</v>
      </c>
      <c r="L221" t="s">
        <v>305</v>
      </c>
      <c r="M221" t="s">
        <v>306</v>
      </c>
      <c r="N221" t="s">
        <v>300</v>
      </c>
      <c r="O221" t="s">
        <v>1102</v>
      </c>
      <c r="P221" t="s">
        <v>300</v>
      </c>
      <c r="Q221" t="s">
        <v>307</v>
      </c>
      <c r="R221" t="s">
        <v>300</v>
      </c>
      <c r="S221" t="s">
        <v>320</v>
      </c>
      <c r="T221" t="s">
        <v>308</v>
      </c>
      <c r="U221" t="s">
        <v>292</v>
      </c>
      <c r="V221" t="s">
        <v>308</v>
      </c>
      <c r="W221" t="s">
        <v>321</v>
      </c>
      <c r="AD221" t="s">
        <v>310</v>
      </c>
      <c r="AE221" s="22"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22" t="s">
        <v>1833</v>
      </c>
      <c r="AG221" s="22"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311</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x14ac:dyDescent="0.25">
      <c r="A222">
        <v>166</v>
      </c>
      <c r="B222" t="s">
        <v>297</v>
      </c>
      <c r="C222">
        <v>221</v>
      </c>
      <c r="D222" t="s">
        <v>298</v>
      </c>
      <c r="E222" t="s">
        <v>299</v>
      </c>
      <c r="F222" t="s">
        <v>300</v>
      </c>
      <c r="G222" t="s">
        <v>709</v>
      </c>
      <c r="H222" t="s">
        <v>302</v>
      </c>
      <c r="I222" t="s">
        <v>303</v>
      </c>
      <c r="J222" t="s">
        <v>300</v>
      </c>
      <c r="K222" t="s">
        <v>710</v>
      </c>
      <c r="L222" t="s">
        <v>305</v>
      </c>
      <c r="M222" t="s">
        <v>306</v>
      </c>
      <c r="N222" t="s">
        <v>300</v>
      </c>
      <c r="O222" t="s">
        <v>1102</v>
      </c>
      <c r="P222" t="s">
        <v>300</v>
      </c>
      <c r="Q222" t="s">
        <v>307</v>
      </c>
      <c r="R222" t="s">
        <v>300</v>
      </c>
      <c r="S222" t="s">
        <v>342</v>
      </c>
      <c r="T222" t="s">
        <v>308</v>
      </c>
      <c r="U222" t="s">
        <v>284</v>
      </c>
      <c r="V222" t="s">
        <v>308</v>
      </c>
      <c r="W222" t="s">
        <v>313</v>
      </c>
      <c r="X222" t="s">
        <v>308</v>
      </c>
      <c r="Y222" t="s">
        <v>321</v>
      </c>
      <c r="AD222" t="s">
        <v>310</v>
      </c>
      <c r="AE222" s="22"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22" t="s">
        <v>1833</v>
      </c>
      <c r="AG222" s="22"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311</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x14ac:dyDescent="0.25">
      <c r="A223">
        <v>167</v>
      </c>
      <c r="B223" t="s">
        <v>297</v>
      </c>
      <c r="C223">
        <v>222</v>
      </c>
      <c r="D223" t="s">
        <v>298</v>
      </c>
      <c r="E223" t="s">
        <v>299</v>
      </c>
      <c r="F223" t="s">
        <v>300</v>
      </c>
      <c r="G223" t="s">
        <v>711</v>
      </c>
      <c r="H223" t="s">
        <v>302</v>
      </c>
      <c r="I223" t="s">
        <v>303</v>
      </c>
      <c r="J223" t="s">
        <v>300</v>
      </c>
      <c r="K223" t="s">
        <v>712</v>
      </c>
      <c r="L223" t="s">
        <v>305</v>
      </c>
      <c r="M223" t="s">
        <v>306</v>
      </c>
      <c r="N223" t="s">
        <v>300</v>
      </c>
      <c r="O223" t="s">
        <v>1102</v>
      </c>
      <c r="P223" t="s">
        <v>300</v>
      </c>
      <c r="Q223" t="s">
        <v>307</v>
      </c>
      <c r="R223" t="s">
        <v>300</v>
      </c>
      <c r="S223" t="s">
        <v>344</v>
      </c>
      <c r="T223" t="s">
        <v>308</v>
      </c>
      <c r="U223" t="s">
        <v>284</v>
      </c>
      <c r="V223" t="s">
        <v>308</v>
      </c>
      <c r="W223" t="s">
        <v>286</v>
      </c>
      <c r="X223" t="s">
        <v>308</v>
      </c>
      <c r="Y223" t="s">
        <v>315</v>
      </c>
      <c r="AD223" t="s">
        <v>310</v>
      </c>
      <c r="AE223" s="22"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22" t="s">
        <v>1833</v>
      </c>
      <c r="AG223" s="22"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311</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x14ac:dyDescent="0.25">
      <c r="A224">
        <v>168</v>
      </c>
      <c r="B224" t="s">
        <v>297</v>
      </c>
      <c r="C224">
        <v>223</v>
      </c>
      <c r="D224" t="s">
        <v>298</v>
      </c>
      <c r="E224" t="s">
        <v>299</v>
      </c>
      <c r="F224" t="s">
        <v>300</v>
      </c>
      <c r="G224" t="s">
        <v>713</v>
      </c>
      <c r="H224" t="s">
        <v>302</v>
      </c>
      <c r="I224" t="s">
        <v>303</v>
      </c>
      <c r="J224" t="s">
        <v>300</v>
      </c>
      <c r="K224" t="s">
        <v>714</v>
      </c>
      <c r="L224" t="s">
        <v>305</v>
      </c>
      <c r="M224" t="s">
        <v>306</v>
      </c>
      <c r="N224" t="s">
        <v>300</v>
      </c>
      <c r="O224" t="s">
        <v>1102</v>
      </c>
      <c r="P224" t="s">
        <v>300</v>
      </c>
      <c r="Q224" t="s">
        <v>307</v>
      </c>
      <c r="R224" t="s">
        <v>300</v>
      </c>
      <c r="S224" t="s">
        <v>342</v>
      </c>
      <c r="T224" t="s">
        <v>308</v>
      </c>
      <c r="U224" t="s">
        <v>288</v>
      </c>
      <c r="AD224" t="s">
        <v>310</v>
      </c>
      <c r="AE224" s="22"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22" t="s">
        <v>1833</v>
      </c>
      <c r="AG224" s="22"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311</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x14ac:dyDescent="0.25">
      <c r="A225">
        <v>169</v>
      </c>
      <c r="B225" t="s">
        <v>297</v>
      </c>
      <c r="C225">
        <v>224</v>
      </c>
      <c r="D225" t="s">
        <v>298</v>
      </c>
      <c r="E225" t="s">
        <v>299</v>
      </c>
      <c r="F225" t="s">
        <v>300</v>
      </c>
      <c r="G225" t="s">
        <v>715</v>
      </c>
      <c r="H225" t="s">
        <v>302</v>
      </c>
      <c r="I225" t="s">
        <v>303</v>
      </c>
      <c r="J225" t="s">
        <v>300</v>
      </c>
      <c r="K225" t="s">
        <v>686</v>
      </c>
      <c r="L225" t="s">
        <v>305</v>
      </c>
      <c r="M225" t="s">
        <v>306</v>
      </c>
      <c r="N225" t="s">
        <v>300</v>
      </c>
      <c r="O225" t="s">
        <v>1102</v>
      </c>
      <c r="P225" t="s">
        <v>300</v>
      </c>
      <c r="Q225" t="s">
        <v>307</v>
      </c>
      <c r="R225" t="s">
        <v>300</v>
      </c>
      <c r="S225" t="s">
        <v>342</v>
      </c>
      <c r="T225" t="s">
        <v>308</v>
      </c>
      <c r="U225" t="s">
        <v>288</v>
      </c>
      <c r="AD225" t="s">
        <v>310</v>
      </c>
      <c r="AE225" s="22"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22" t="s">
        <v>1833</v>
      </c>
      <c r="AG225" s="22"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311</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x14ac:dyDescent="0.25">
      <c r="A226">
        <v>170</v>
      </c>
      <c r="B226" t="s">
        <v>297</v>
      </c>
      <c r="C226">
        <v>225</v>
      </c>
      <c r="D226" t="s">
        <v>298</v>
      </c>
      <c r="E226" t="s">
        <v>299</v>
      </c>
      <c r="F226" t="s">
        <v>300</v>
      </c>
      <c r="G226" t="s">
        <v>716</v>
      </c>
      <c r="H226" t="s">
        <v>302</v>
      </c>
      <c r="I226" t="s">
        <v>303</v>
      </c>
      <c r="J226" t="s">
        <v>300</v>
      </c>
      <c r="K226" t="s">
        <v>717</v>
      </c>
      <c r="L226" t="s">
        <v>305</v>
      </c>
      <c r="M226" t="s">
        <v>306</v>
      </c>
      <c r="N226" t="s">
        <v>300</v>
      </c>
      <c r="O226" t="s">
        <v>1102</v>
      </c>
      <c r="P226" t="s">
        <v>300</v>
      </c>
      <c r="Q226" t="s">
        <v>307</v>
      </c>
      <c r="R226" t="s">
        <v>300</v>
      </c>
      <c r="S226" t="s">
        <v>292</v>
      </c>
      <c r="T226" t="s">
        <v>308</v>
      </c>
      <c r="U226" t="s">
        <v>321</v>
      </c>
      <c r="AD226" t="s">
        <v>310</v>
      </c>
      <c r="AE226" s="22"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22" t="s">
        <v>1833</v>
      </c>
      <c r="AG226" s="22"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311</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x14ac:dyDescent="0.25">
      <c r="A227">
        <v>171</v>
      </c>
      <c r="B227" t="s">
        <v>297</v>
      </c>
      <c r="C227">
        <v>226</v>
      </c>
      <c r="D227" t="s">
        <v>298</v>
      </c>
      <c r="E227" t="s">
        <v>299</v>
      </c>
      <c r="F227" t="s">
        <v>300</v>
      </c>
      <c r="G227" t="s">
        <v>718</v>
      </c>
      <c r="H227" t="s">
        <v>302</v>
      </c>
      <c r="I227" t="s">
        <v>303</v>
      </c>
      <c r="J227" t="s">
        <v>300</v>
      </c>
      <c r="K227" t="s">
        <v>719</v>
      </c>
      <c r="L227" t="s">
        <v>305</v>
      </c>
      <c r="M227" t="s">
        <v>306</v>
      </c>
      <c r="N227" t="s">
        <v>300</v>
      </c>
      <c r="O227" t="s">
        <v>1102</v>
      </c>
      <c r="P227" t="s">
        <v>300</v>
      </c>
      <c r="Q227" t="s">
        <v>307</v>
      </c>
      <c r="R227" t="s">
        <v>300</v>
      </c>
      <c r="S227" t="s">
        <v>284</v>
      </c>
      <c r="AD227" t="s">
        <v>310</v>
      </c>
      <c r="AE227" s="22"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22" t="s">
        <v>1833</v>
      </c>
      <c r="AG227" s="22"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311</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x14ac:dyDescent="0.25">
      <c r="A228">
        <v>172</v>
      </c>
      <c r="B228" t="s">
        <v>297</v>
      </c>
      <c r="C228">
        <v>227</v>
      </c>
      <c r="D228" t="s">
        <v>298</v>
      </c>
      <c r="E228" t="s">
        <v>299</v>
      </c>
      <c r="F228" t="s">
        <v>300</v>
      </c>
      <c r="G228" t="s">
        <v>720</v>
      </c>
      <c r="H228" t="s">
        <v>302</v>
      </c>
      <c r="I228" t="s">
        <v>303</v>
      </c>
      <c r="J228" t="s">
        <v>300</v>
      </c>
      <c r="K228" t="s">
        <v>721</v>
      </c>
      <c r="L228" t="s">
        <v>305</v>
      </c>
      <c r="M228" t="s">
        <v>306</v>
      </c>
      <c r="N228" t="s">
        <v>300</v>
      </c>
      <c r="O228" t="s">
        <v>1102</v>
      </c>
      <c r="P228" t="s">
        <v>300</v>
      </c>
      <c r="Q228" t="s">
        <v>307</v>
      </c>
      <c r="R228" t="s">
        <v>300</v>
      </c>
      <c r="S228" t="s">
        <v>344</v>
      </c>
      <c r="T228" t="s">
        <v>308</v>
      </c>
      <c r="U228" t="s">
        <v>314</v>
      </c>
      <c r="V228" t="s">
        <v>308</v>
      </c>
      <c r="W228" t="s">
        <v>315</v>
      </c>
      <c r="AD228" t="s">
        <v>310</v>
      </c>
      <c r="AE228" s="22"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22" t="s">
        <v>1833</v>
      </c>
      <c r="AG228" s="22"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311</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x14ac:dyDescent="0.25">
      <c r="A229">
        <v>173</v>
      </c>
      <c r="B229" t="s">
        <v>297</v>
      </c>
      <c r="C229">
        <v>228</v>
      </c>
      <c r="D229" t="s">
        <v>298</v>
      </c>
      <c r="E229" t="s">
        <v>299</v>
      </c>
      <c r="F229" t="s">
        <v>300</v>
      </c>
      <c r="G229" t="s">
        <v>722</v>
      </c>
      <c r="H229" t="s">
        <v>302</v>
      </c>
      <c r="I229" t="s">
        <v>303</v>
      </c>
      <c r="J229" t="s">
        <v>300</v>
      </c>
      <c r="K229" t="s">
        <v>723</v>
      </c>
      <c r="L229" t="s">
        <v>305</v>
      </c>
      <c r="M229" t="s">
        <v>306</v>
      </c>
      <c r="N229" t="s">
        <v>300</v>
      </c>
      <c r="O229" t="s">
        <v>1102</v>
      </c>
      <c r="P229" t="s">
        <v>300</v>
      </c>
      <c r="Q229" t="s">
        <v>307</v>
      </c>
      <c r="R229" t="s">
        <v>300</v>
      </c>
      <c r="S229" t="s">
        <v>284</v>
      </c>
      <c r="AD229" t="s">
        <v>310</v>
      </c>
      <c r="AE229" s="22"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22" t="s">
        <v>1833</v>
      </c>
      <c r="AG229" s="22"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311</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x14ac:dyDescent="0.25">
      <c r="A230">
        <v>174</v>
      </c>
      <c r="B230" t="s">
        <v>297</v>
      </c>
      <c r="C230">
        <v>229</v>
      </c>
      <c r="D230" t="s">
        <v>298</v>
      </c>
      <c r="E230" t="s">
        <v>299</v>
      </c>
      <c r="F230" t="s">
        <v>300</v>
      </c>
      <c r="G230" t="s">
        <v>724</v>
      </c>
      <c r="H230" t="s">
        <v>302</v>
      </c>
      <c r="I230" t="s">
        <v>303</v>
      </c>
      <c r="J230" t="s">
        <v>300</v>
      </c>
      <c r="K230" t="s">
        <v>124</v>
      </c>
      <c r="L230" t="s">
        <v>305</v>
      </c>
      <c r="M230" t="s">
        <v>306</v>
      </c>
      <c r="N230" t="s">
        <v>300</v>
      </c>
      <c r="O230" t="s">
        <v>1102</v>
      </c>
      <c r="P230" t="s">
        <v>300</v>
      </c>
      <c r="Q230" t="s">
        <v>307</v>
      </c>
      <c r="R230" t="s">
        <v>300</v>
      </c>
      <c r="S230" t="s">
        <v>344</v>
      </c>
      <c r="T230" t="s">
        <v>308</v>
      </c>
      <c r="U230" t="s">
        <v>284</v>
      </c>
      <c r="V230" t="s">
        <v>308</v>
      </c>
      <c r="W230" t="s">
        <v>321</v>
      </c>
      <c r="X230" t="s">
        <v>308</v>
      </c>
      <c r="Y230" t="s">
        <v>315</v>
      </c>
      <c r="AD230" t="s">
        <v>310</v>
      </c>
      <c r="AE230" s="22"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22" t="s">
        <v>1833</v>
      </c>
      <c r="AG230" s="22"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311</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x14ac:dyDescent="0.25">
      <c r="A231">
        <v>175</v>
      </c>
      <c r="B231" t="s">
        <v>297</v>
      </c>
      <c r="C231">
        <v>230</v>
      </c>
      <c r="D231" t="s">
        <v>298</v>
      </c>
      <c r="E231" t="s">
        <v>299</v>
      </c>
      <c r="F231" t="s">
        <v>300</v>
      </c>
      <c r="G231" t="s">
        <v>725</v>
      </c>
      <c r="H231" t="s">
        <v>302</v>
      </c>
      <c r="I231" t="s">
        <v>303</v>
      </c>
      <c r="J231" t="s">
        <v>300</v>
      </c>
      <c r="K231" t="s">
        <v>726</v>
      </c>
      <c r="L231" t="s">
        <v>305</v>
      </c>
      <c r="M231" t="s">
        <v>306</v>
      </c>
      <c r="N231" t="s">
        <v>300</v>
      </c>
      <c r="O231" t="s">
        <v>1102</v>
      </c>
      <c r="P231" t="s">
        <v>300</v>
      </c>
      <c r="Q231" t="s">
        <v>307</v>
      </c>
      <c r="R231" t="s">
        <v>300</v>
      </c>
      <c r="S231" t="s">
        <v>286</v>
      </c>
      <c r="AD231" t="s">
        <v>310</v>
      </c>
      <c r="AE231" s="22"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22" t="s">
        <v>1833</v>
      </c>
      <c r="AG231" s="22"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311</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x14ac:dyDescent="0.25">
      <c r="A232">
        <v>176</v>
      </c>
      <c r="B232" t="s">
        <v>297</v>
      </c>
      <c r="C232">
        <v>231</v>
      </c>
      <c r="D232" t="s">
        <v>298</v>
      </c>
      <c r="E232" t="s">
        <v>299</v>
      </c>
      <c r="F232" t="s">
        <v>300</v>
      </c>
      <c r="G232" t="s">
        <v>727</v>
      </c>
      <c r="H232" t="s">
        <v>302</v>
      </c>
      <c r="I232" t="s">
        <v>303</v>
      </c>
      <c r="J232" t="s">
        <v>300</v>
      </c>
      <c r="K232" t="s">
        <v>728</v>
      </c>
      <c r="L232" t="s">
        <v>305</v>
      </c>
      <c r="M232" t="s">
        <v>306</v>
      </c>
      <c r="N232" t="s">
        <v>300</v>
      </c>
      <c r="O232" t="s">
        <v>1102</v>
      </c>
      <c r="P232" t="s">
        <v>300</v>
      </c>
      <c r="Q232" t="s">
        <v>307</v>
      </c>
      <c r="R232" t="s">
        <v>300</v>
      </c>
      <c r="S232" t="s">
        <v>344</v>
      </c>
      <c r="T232" t="s">
        <v>308</v>
      </c>
      <c r="U232" t="s">
        <v>288</v>
      </c>
      <c r="V232" t="s">
        <v>308</v>
      </c>
      <c r="W232" t="s">
        <v>315</v>
      </c>
      <c r="AD232" t="s">
        <v>310</v>
      </c>
      <c r="AE232" s="22"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22" t="s">
        <v>1833</v>
      </c>
      <c r="AG232" s="22"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311</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x14ac:dyDescent="0.25">
      <c r="A233">
        <v>177</v>
      </c>
      <c r="B233" t="s">
        <v>297</v>
      </c>
      <c r="C233">
        <v>232</v>
      </c>
      <c r="D233" t="s">
        <v>298</v>
      </c>
      <c r="E233" t="s">
        <v>299</v>
      </c>
      <c r="F233" t="s">
        <v>300</v>
      </c>
      <c r="G233" t="s">
        <v>729</v>
      </c>
      <c r="H233" t="s">
        <v>302</v>
      </c>
      <c r="I233" t="s">
        <v>303</v>
      </c>
      <c r="J233" t="s">
        <v>300</v>
      </c>
      <c r="K233" t="s">
        <v>730</v>
      </c>
      <c r="L233" t="s">
        <v>305</v>
      </c>
      <c r="M233" t="s">
        <v>306</v>
      </c>
      <c r="N233" t="s">
        <v>300</v>
      </c>
      <c r="O233" t="s">
        <v>1102</v>
      </c>
      <c r="P233" t="s">
        <v>300</v>
      </c>
      <c r="Q233" t="s">
        <v>307</v>
      </c>
      <c r="R233" t="s">
        <v>300</v>
      </c>
      <c r="S233" t="s">
        <v>315</v>
      </c>
      <c r="AD233" t="s">
        <v>310</v>
      </c>
      <c r="AE233" s="22"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22" t="s">
        <v>1833</v>
      </c>
      <c r="AG233" s="22"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311</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x14ac:dyDescent="0.25">
      <c r="A234">
        <v>178</v>
      </c>
      <c r="B234" t="s">
        <v>297</v>
      </c>
      <c r="C234">
        <v>233</v>
      </c>
      <c r="D234" t="s">
        <v>298</v>
      </c>
      <c r="E234" t="s">
        <v>299</v>
      </c>
      <c r="F234" t="s">
        <v>300</v>
      </c>
      <c r="G234" t="s">
        <v>731</v>
      </c>
      <c r="H234" t="s">
        <v>302</v>
      </c>
      <c r="I234" t="s">
        <v>303</v>
      </c>
      <c r="J234" t="s">
        <v>300</v>
      </c>
      <c r="K234" t="s">
        <v>732</v>
      </c>
      <c r="L234" t="s">
        <v>305</v>
      </c>
      <c r="M234" t="s">
        <v>306</v>
      </c>
      <c r="N234" t="s">
        <v>300</v>
      </c>
      <c r="O234" t="s">
        <v>1102</v>
      </c>
      <c r="P234" t="s">
        <v>300</v>
      </c>
      <c r="Q234" t="s">
        <v>307</v>
      </c>
      <c r="R234" t="s">
        <v>300</v>
      </c>
      <c r="S234" t="s">
        <v>342</v>
      </c>
      <c r="T234" t="s">
        <v>308</v>
      </c>
      <c r="U234" t="s">
        <v>288</v>
      </c>
      <c r="AD234" t="s">
        <v>310</v>
      </c>
      <c r="AE234" s="22"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22" t="s">
        <v>1833</v>
      </c>
      <c r="AG234" s="22"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311</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x14ac:dyDescent="0.25">
      <c r="A235">
        <v>245</v>
      </c>
      <c r="B235" t="s">
        <v>297</v>
      </c>
      <c r="C235">
        <v>234</v>
      </c>
      <c r="D235" t="s">
        <v>298</v>
      </c>
      <c r="E235" t="s">
        <v>299</v>
      </c>
      <c r="F235" t="s">
        <v>300</v>
      </c>
      <c r="G235" t="s">
        <v>733</v>
      </c>
      <c r="H235" t="s">
        <v>302</v>
      </c>
      <c r="I235" t="s">
        <v>303</v>
      </c>
      <c r="J235" t="s">
        <v>300</v>
      </c>
      <c r="K235" t="s">
        <v>734</v>
      </c>
      <c r="L235" t="s">
        <v>305</v>
      </c>
      <c r="M235" t="s">
        <v>306</v>
      </c>
      <c r="N235" t="s">
        <v>300</v>
      </c>
      <c r="O235" t="s">
        <v>1102</v>
      </c>
      <c r="P235" t="s">
        <v>300</v>
      </c>
      <c r="Q235" t="s">
        <v>307</v>
      </c>
      <c r="R235" t="s">
        <v>300</v>
      </c>
      <c r="S235" t="s">
        <v>320</v>
      </c>
      <c r="T235" t="s">
        <v>308</v>
      </c>
      <c r="U235" t="s">
        <v>309</v>
      </c>
      <c r="V235" t="s">
        <v>308</v>
      </c>
      <c r="W235" t="s">
        <v>321</v>
      </c>
      <c r="AD235" t="s">
        <v>310</v>
      </c>
      <c r="AE235" s="22"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22" t="s">
        <v>1833</v>
      </c>
      <c r="AG235" s="22" t="e">
        <f>VLOOKUP(Table13456221243[[#This Row],['#Pg]],Table14[['#]:[ARCHIVO]],6,FALSE)</f>
        <v>#N/A</v>
      </c>
      <c r="AH235" t="s">
        <v>311</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x14ac:dyDescent="0.25">
      <c r="A236">
        <v>246</v>
      </c>
      <c r="B236" t="s">
        <v>297</v>
      </c>
      <c r="C236">
        <v>235</v>
      </c>
      <c r="D236" t="s">
        <v>298</v>
      </c>
      <c r="E236" t="s">
        <v>299</v>
      </c>
      <c r="F236" t="s">
        <v>300</v>
      </c>
      <c r="G236" t="s">
        <v>735</v>
      </c>
      <c r="H236" t="s">
        <v>302</v>
      </c>
      <c r="I236" t="s">
        <v>303</v>
      </c>
      <c r="J236" t="s">
        <v>300</v>
      </c>
      <c r="K236" t="s">
        <v>736</v>
      </c>
      <c r="L236" t="s">
        <v>305</v>
      </c>
      <c r="M236" t="s">
        <v>306</v>
      </c>
      <c r="N236" t="s">
        <v>300</v>
      </c>
      <c r="O236" s="8" t="s">
        <v>1099</v>
      </c>
      <c r="P236" t="s">
        <v>300</v>
      </c>
      <c r="Q236" t="s">
        <v>307</v>
      </c>
      <c r="R236" t="s">
        <v>300</v>
      </c>
      <c r="S236" t="s">
        <v>321</v>
      </c>
      <c r="AD236" t="s">
        <v>310</v>
      </c>
      <c r="AE236" s="22"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22" t="s">
        <v>1833</v>
      </c>
      <c r="AG236" s="22" t="e">
        <f>VLOOKUP(Table13456221243[[#This Row],['#Pg]],Table14[['#]:[ARCHIVO]],6,FALSE)</f>
        <v>#N/A</v>
      </c>
      <c r="AH236" t="s">
        <v>311</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x14ac:dyDescent="0.25">
      <c r="B237" t="s">
        <v>297</v>
      </c>
      <c r="D237" t="s">
        <v>298</v>
      </c>
      <c r="E237" t="s">
        <v>299</v>
      </c>
      <c r="F237" t="s">
        <v>300</v>
      </c>
      <c r="H237" t="s">
        <v>302</v>
      </c>
      <c r="I237" t="s">
        <v>303</v>
      </c>
      <c r="J237" t="s">
        <v>300</v>
      </c>
      <c r="L237" t="s">
        <v>305</v>
      </c>
      <c r="M237" t="s">
        <v>306</v>
      </c>
      <c r="N237" t="s">
        <v>300</v>
      </c>
      <c r="P237" t="s">
        <v>300</v>
      </c>
      <c r="Q237" t="s">
        <v>307</v>
      </c>
      <c r="R237" t="s">
        <v>300</v>
      </c>
      <c r="S237" t="s">
        <v>292</v>
      </c>
      <c r="T237" t="s">
        <v>308</v>
      </c>
      <c r="U237" t="s">
        <v>314</v>
      </c>
      <c r="V237" t="s">
        <v>308</v>
      </c>
      <c r="W237" t="s">
        <v>321</v>
      </c>
      <c r="AD237" t="s">
        <v>310</v>
      </c>
      <c r="AE237" s="22"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22" t="s">
        <v>1833</v>
      </c>
      <c r="AG237" s="22" t="e">
        <f>VLOOKUP(Table13456221243[[#This Row],['#Pg]],Table14[['#]:[ARCHIVO]],6,FALSE)</f>
        <v>#N/A</v>
      </c>
      <c r="AH237" t="s">
        <v>311</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x14ac:dyDescent="0.25">
      <c r="B238" t="s">
        <v>297</v>
      </c>
      <c r="D238" t="s">
        <v>298</v>
      </c>
      <c r="E238" t="s">
        <v>299</v>
      </c>
      <c r="F238" t="s">
        <v>300</v>
      </c>
      <c r="H238" t="s">
        <v>302</v>
      </c>
      <c r="I238" t="s">
        <v>303</v>
      </c>
      <c r="J238" t="s">
        <v>300</v>
      </c>
      <c r="L238" t="s">
        <v>305</v>
      </c>
      <c r="M238" t="s">
        <v>306</v>
      </c>
      <c r="N238" t="s">
        <v>300</v>
      </c>
      <c r="P238" t="s">
        <v>300</v>
      </c>
      <c r="Q238" t="s">
        <v>307</v>
      </c>
      <c r="R238" t="s">
        <v>300</v>
      </c>
      <c r="S238" t="s">
        <v>320</v>
      </c>
      <c r="T238" t="s">
        <v>308</v>
      </c>
      <c r="U238" t="s">
        <v>309</v>
      </c>
      <c r="V238" t="s">
        <v>308</v>
      </c>
      <c r="W238" t="s">
        <v>292</v>
      </c>
      <c r="X238" t="s">
        <v>308</v>
      </c>
      <c r="Y238" t="s">
        <v>313</v>
      </c>
      <c r="Z238" t="s">
        <v>308</v>
      </c>
      <c r="AA238" t="s">
        <v>315</v>
      </c>
      <c r="AD238" t="s">
        <v>310</v>
      </c>
      <c r="AE238" s="22"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22" t="s">
        <v>1833</v>
      </c>
      <c r="AG238" s="22" t="e">
        <f>VLOOKUP(Table13456221243[[#This Row],['#Pg]],Table14[['#]:[ARCHIVO]],6,FALSE)</f>
        <v>#N/A</v>
      </c>
      <c r="AH238" t="s">
        <v>311</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x14ac:dyDescent="0.25">
      <c r="B239" t="s">
        <v>297</v>
      </c>
      <c r="D239" t="s">
        <v>298</v>
      </c>
      <c r="E239" t="s">
        <v>299</v>
      </c>
      <c r="F239" t="s">
        <v>300</v>
      </c>
      <c r="H239" t="s">
        <v>302</v>
      </c>
      <c r="I239" t="s">
        <v>303</v>
      </c>
      <c r="J239" t="s">
        <v>300</v>
      </c>
      <c r="L239" t="s">
        <v>305</v>
      </c>
      <c r="M239" t="s">
        <v>306</v>
      </c>
      <c r="N239" t="s">
        <v>300</v>
      </c>
      <c r="O239" s="4"/>
      <c r="P239" t="s">
        <v>300</v>
      </c>
      <c r="Q239" t="s">
        <v>307</v>
      </c>
      <c r="R239" t="s">
        <v>300</v>
      </c>
      <c r="S239" t="s">
        <v>734</v>
      </c>
      <c r="T239" t="s">
        <v>308</v>
      </c>
      <c r="AD239" t="s">
        <v>310</v>
      </c>
      <c r="AE239" s="22"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22" t="s">
        <v>1833</v>
      </c>
      <c r="AG239" s="22" t="e">
        <f>VLOOKUP(Table13456221243[[#This Row],['#Pg]],Table14[['#]:[ARCHIVO]],6,FALSE)</f>
        <v>#N/A</v>
      </c>
      <c r="AH239" t="s">
        <v>311</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x14ac:dyDescent="0.25">
      <c r="B240" t="s">
        <v>297</v>
      </c>
      <c r="D240" t="s">
        <v>298</v>
      </c>
      <c r="E240" t="s">
        <v>299</v>
      </c>
      <c r="F240" t="s">
        <v>300</v>
      </c>
      <c r="H240" t="s">
        <v>302</v>
      </c>
      <c r="I240" t="s">
        <v>303</v>
      </c>
      <c r="J240" t="s">
        <v>300</v>
      </c>
      <c r="L240" t="s">
        <v>305</v>
      </c>
      <c r="M240" t="s">
        <v>306</v>
      </c>
      <c r="N240" t="s">
        <v>300</v>
      </c>
      <c r="O240" s="4"/>
      <c r="P240" t="s">
        <v>300</v>
      </c>
      <c r="Q240" t="s">
        <v>307</v>
      </c>
      <c r="R240" t="s">
        <v>300</v>
      </c>
      <c r="S240" t="s">
        <v>737</v>
      </c>
      <c r="AD240" t="s">
        <v>310</v>
      </c>
      <c r="AE240" s="22"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22" t="s">
        <v>1833</v>
      </c>
      <c r="AG240" s="22" t="e">
        <f>VLOOKUP(Table13456221243[[#This Row],['#Pg]],Table14[['#]:[ARCHIVO]],6,FALSE)</f>
        <v>#N/A</v>
      </c>
      <c r="AH240" t="s">
        <v>311</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17"/>
      <c r="B1" s="17"/>
      <c r="C1" s="102" t="str" cm="1">
        <f t="array" aca="1" ref="C1" ca="1">MID(CELL("filename", B1), FIND("]", CELL("filename", B1)) + 1, 255)</f>
        <v>Buscador (fail1)</v>
      </c>
      <c r="D1" s="102"/>
      <c r="E1" s="102"/>
      <c r="F1" s="102"/>
      <c r="G1" s="102"/>
      <c r="H1" s="102"/>
      <c r="I1" s="102"/>
    </row>
    <row r="2" spans="1:43"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x14ac:dyDescent="0.25">
      <c r="A3" t="s">
        <v>264</v>
      </c>
      <c r="B3" t="s">
        <v>265</v>
      </c>
      <c r="C3" t="s">
        <v>266</v>
      </c>
      <c r="D3" t="s">
        <v>267</v>
      </c>
      <c r="E3" t="s">
        <v>268</v>
      </c>
      <c r="F3" t="s">
        <v>269</v>
      </c>
      <c r="G3" t="s">
        <v>1090</v>
      </c>
      <c r="H3" t="s">
        <v>270</v>
      </c>
      <c r="I3" t="s">
        <v>271</v>
      </c>
      <c r="J3" t="s">
        <v>272</v>
      </c>
      <c r="K3" t="s">
        <v>273</v>
      </c>
      <c r="L3" t="s">
        <v>274</v>
      </c>
      <c r="M3" t="s">
        <v>275</v>
      </c>
      <c r="N3" t="s">
        <v>276</v>
      </c>
      <c r="O3" t="s">
        <v>277</v>
      </c>
      <c r="P3" t="s">
        <v>278</v>
      </c>
      <c r="Q3" t="s">
        <v>279</v>
      </c>
      <c r="R3" t="s">
        <v>280</v>
      </c>
      <c r="S3" s="2" t="s">
        <v>281</v>
      </c>
      <c r="T3" t="s">
        <v>282</v>
      </c>
      <c r="U3" s="2" t="s">
        <v>283</v>
      </c>
      <c r="V3" t="s">
        <v>284</v>
      </c>
      <c r="W3" s="2" t="s">
        <v>285</v>
      </c>
      <c r="X3" t="s">
        <v>286</v>
      </c>
      <c r="Y3" s="2" t="s">
        <v>287</v>
      </c>
      <c r="Z3" t="s">
        <v>288</v>
      </c>
      <c r="AA3" s="2" t="s">
        <v>289</v>
      </c>
      <c r="AB3" t="s">
        <v>290</v>
      </c>
      <c r="AC3" s="3" t="s">
        <v>291</v>
      </c>
      <c r="AD3" t="s">
        <v>292</v>
      </c>
      <c r="AE3" t="s">
        <v>293</v>
      </c>
      <c r="AF3" t="s">
        <v>1096</v>
      </c>
      <c r="AG3" t="s">
        <v>1826</v>
      </c>
      <c r="AH3" t="s">
        <v>294</v>
      </c>
      <c r="AI3" t="s">
        <v>295</v>
      </c>
      <c r="AJ3" t="s">
        <v>1094</v>
      </c>
      <c r="AK3" t="s">
        <v>296</v>
      </c>
      <c r="AL3" t="s">
        <v>139</v>
      </c>
      <c r="AM3" t="s">
        <v>740</v>
      </c>
      <c r="AN3" t="s">
        <v>741</v>
      </c>
      <c r="AO3" t="s">
        <v>742</v>
      </c>
      <c r="AP3" t="s">
        <v>739</v>
      </c>
      <c r="AQ3" t="s">
        <v>743</v>
      </c>
    </row>
    <row r="4" spans="1:43" x14ac:dyDescent="0.25">
      <c r="A4">
        <v>237</v>
      </c>
      <c r="B4" t="s">
        <v>297</v>
      </c>
      <c r="C4">
        <v>1</v>
      </c>
      <c r="D4" t="s">
        <v>298</v>
      </c>
      <c r="E4" t="s">
        <v>299</v>
      </c>
      <c r="F4" t="s">
        <v>300</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301</v>
      </c>
      <c r="I4" t="s">
        <v>302</v>
      </c>
      <c r="J4" t="s">
        <v>303</v>
      </c>
      <c r="K4" t="s">
        <v>300</v>
      </c>
      <c r="L4" t="s">
        <v>304</v>
      </c>
      <c r="M4" t="s">
        <v>305</v>
      </c>
      <c r="N4" t="s">
        <v>306</v>
      </c>
      <c r="O4" t="s">
        <v>300</v>
      </c>
      <c r="P4" s="4" t="s">
        <v>1092</v>
      </c>
      <c r="Q4" t="s">
        <v>300</v>
      </c>
      <c r="R4" t="s">
        <v>307</v>
      </c>
      <c r="S4" t="s">
        <v>300</v>
      </c>
      <c r="T4" t="s">
        <v>282</v>
      </c>
      <c r="U4" t="s">
        <v>308</v>
      </c>
      <c r="V4" t="s">
        <v>309</v>
      </c>
      <c r="W4" t="s">
        <v>308</v>
      </c>
      <c r="X4" t="s">
        <v>292</v>
      </c>
      <c r="AE4" t="s">
        <v>310</v>
      </c>
      <c r="AF4" s="22"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22"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311</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x14ac:dyDescent="0.25">
      <c r="A5">
        <v>1</v>
      </c>
      <c r="B5" t="s">
        <v>297</v>
      </c>
      <c r="C5">
        <v>2</v>
      </c>
      <c r="D5" t="s">
        <v>298</v>
      </c>
      <c r="E5" t="s">
        <v>299</v>
      </c>
      <c r="F5" t="s">
        <v>300</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2160</v>
      </c>
      <c r="I5" t="s">
        <v>302</v>
      </c>
      <c r="J5" t="s">
        <v>303</v>
      </c>
      <c r="K5" t="s">
        <v>300</v>
      </c>
      <c r="L5" t="s">
        <v>312</v>
      </c>
      <c r="M5" t="s">
        <v>305</v>
      </c>
      <c r="N5" t="s">
        <v>306</v>
      </c>
      <c r="O5" t="s">
        <v>300</v>
      </c>
      <c r="P5" t="s">
        <v>1089</v>
      </c>
      <c r="Q5" t="s">
        <v>300</v>
      </c>
      <c r="R5" t="s">
        <v>307</v>
      </c>
      <c r="S5" t="s">
        <v>300</v>
      </c>
      <c r="T5" s="5" t="s">
        <v>282</v>
      </c>
      <c r="U5" t="s">
        <v>308</v>
      </c>
      <c r="V5" s="5" t="s">
        <v>284</v>
      </c>
      <c r="W5" t="s">
        <v>308</v>
      </c>
      <c r="X5" s="5" t="s">
        <v>292</v>
      </c>
      <c r="Y5" t="s">
        <v>308</v>
      </c>
      <c r="Z5" s="5" t="s">
        <v>313</v>
      </c>
      <c r="AA5" t="s">
        <v>308</v>
      </c>
      <c r="AB5" t="s">
        <v>314</v>
      </c>
      <c r="AC5" t="s">
        <v>308</v>
      </c>
      <c r="AD5" t="s">
        <v>315</v>
      </c>
      <c r="AE5" t="s">
        <v>310</v>
      </c>
      <c r="AF5" s="22"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22"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311</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x14ac:dyDescent="0.25">
      <c r="A6">
        <v>2</v>
      </c>
      <c r="B6" t="s">
        <v>297</v>
      </c>
      <c r="C6">
        <v>3</v>
      </c>
      <c r="D6" t="s">
        <v>298</v>
      </c>
      <c r="E6" t="s">
        <v>299</v>
      </c>
      <c r="F6" t="s">
        <v>300</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316</v>
      </c>
      <c r="I6" t="s">
        <v>302</v>
      </c>
      <c r="J6" t="s">
        <v>303</v>
      </c>
      <c r="K6" t="s">
        <v>300</v>
      </c>
      <c r="L6" t="s">
        <v>317</v>
      </c>
      <c r="M6" t="s">
        <v>305</v>
      </c>
      <c r="N6" t="s">
        <v>306</v>
      </c>
      <c r="O6" t="s">
        <v>300</v>
      </c>
      <c r="P6" t="s">
        <v>1089</v>
      </c>
      <c r="Q6" t="s">
        <v>300</v>
      </c>
      <c r="R6" t="s">
        <v>307</v>
      </c>
      <c r="S6" t="s">
        <v>300</v>
      </c>
      <c r="T6" t="s">
        <v>315</v>
      </c>
      <c r="AE6" t="s">
        <v>310</v>
      </c>
      <c r="AF6" s="22"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22"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311</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x14ac:dyDescent="0.25">
      <c r="A7">
        <v>3</v>
      </c>
      <c r="B7" t="s">
        <v>297</v>
      </c>
      <c r="C7">
        <v>4</v>
      </c>
      <c r="D7" t="s">
        <v>298</v>
      </c>
      <c r="E7" t="s">
        <v>299</v>
      </c>
      <c r="F7" t="s">
        <v>300</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318</v>
      </c>
      <c r="I7" t="s">
        <v>302</v>
      </c>
      <c r="J7" t="s">
        <v>303</v>
      </c>
      <c r="K7" t="s">
        <v>300</v>
      </c>
      <c r="L7" t="s">
        <v>319</v>
      </c>
      <c r="M7" t="s">
        <v>305</v>
      </c>
      <c r="N7" t="s">
        <v>306</v>
      </c>
      <c r="O7" t="s">
        <v>300</v>
      </c>
      <c r="P7" t="s">
        <v>1089</v>
      </c>
      <c r="Q7" t="s">
        <v>300</v>
      </c>
      <c r="R7" t="s">
        <v>307</v>
      </c>
      <c r="S7" t="s">
        <v>300</v>
      </c>
      <c r="T7" t="s">
        <v>320</v>
      </c>
      <c r="U7" t="s">
        <v>308</v>
      </c>
      <c r="V7" t="s">
        <v>321</v>
      </c>
      <c r="AE7" t="s">
        <v>310</v>
      </c>
      <c r="AF7" s="22"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22"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311</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x14ac:dyDescent="0.25">
      <c r="A8">
        <v>4</v>
      </c>
      <c r="B8" t="s">
        <v>297</v>
      </c>
      <c r="C8">
        <v>5</v>
      </c>
      <c r="D8" t="s">
        <v>298</v>
      </c>
      <c r="E8" t="s">
        <v>299</v>
      </c>
      <c r="F8" t="s">
        <v>300</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322</v>
      </c>
      <c r="I8" t="s">
        <v>302</v>
      </c>
      <c r="J8" t="s">
        <v>303</v>
      </c>
      <c r="K8" t="s">
        <v>300</v>
      </c>
      <c r="L8" t="s">
        <v>323</v>
      </c>
      <c r="M8" t="s">
        <v>305</v>
      </c>
      <c r="N8" t="s">
        <v>306</v>
      </c>
      <c r="O8" t="s">
        <v>300</v>
      </c>
      <c r="P8" t="s">
        <v>1089</v>
      </c>
      <c r="Q8" t="s">
        <v>300</v>
      </c>
      <c r="R8" t="s">
        <v>307</v>
      </c>
      <c r="S8" t="s">
        <v>300</v>
      </c>
      <c r="T8" t="s">
        <v>320</v>
      </c>
      <c r="U8" t="s">
        <v>308</v>
      </c>
      <c r="V8" t="s">
        <v>321</v>
      </c>
      <c r="AE8" t="s">
        <v>310</v>
      </c>
      <c r="AF8" s="22"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22"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311</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x14ac:dyDescent="0.25">
      <c r="A9">
        <v>5</v>
      </c>
      <c r="B9" t="s">
        <v>297</v>
      </c>
      <c r="C9">
        <v>6</v>
      </c>
      <c r="D9" t="s">
        <v>298</v>
      </c>
      <c r="E9" t="s">
        <v>299</v>
      </c>
      <c r="F9" t="s">
        <v>300</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324</v>
      </c>
      <c r="I9" t="s">
        <v>302</v>
      </c>
      <c r="J9" t="s">
        <v>303</v>
      </c>
      <c r="K9" t="s">
        <v>300</v>
      </c>
      <c r="L9" t="s">
        <v>325</v>
      </c>
      <c r="M9" t="s">
        <v>305</v>
      </c>
      <c r="N9" t="s">
        <v>306</v>
      </c>
      <c r="O9" t="s">
        <v>300</v>
      </c>
      <c r="P9" t="s">
        <v>1089</v>
      </c>
      <c r="Q9" t="s">
        <v>300</v>
      </c>
      <c r="R9" t="s">
        <v>307</v>
      </c>
      <c r="S9" t="s">
        <v>300</v>
      </c>
      <c r="T9" t="s">
        <v>320</v>
      </c>
      <c r="U9" t="s">
        <v>308</v>
      </c>
      <c r="V9" t="s">
        <v>321</v>
      </c>
      <c r="AE9" t="s">
        <v>310</v>
      </c>
      <c r="AF9" s="22"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22"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311</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x14ac:dyDescent="0.25">
      <c r="A10">
        <v>6</v>
      </c>
      <c r="B10" t="s">
        <v>297</v>
      </c>
      <c r="C10">
        <v>7</v>
      </c>
      <c r="D10" t="s">
        <v>298</v>
      </c>
      <c r="E10" t="s">
        <v>299</v>
      </c>
      <c r="F10" t="s">
        <v>300</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326</v>
      </c>
      <c r="I10" t="s">
        <v>302</v>
      </c>
      <c r="J10" t="s">
        <v>303</v>
      </c>
      <c r="K10" t="s">
        <v>300</v>
      </c>
      <c r="L10" t="s">
        <v>327</v>
      </c>
      <c r="M10" t="s">
        <v>305</v>
      </c>
      <c r="N10" t="s">
        <v>306</v>
      </c>
      <c r="O10" t="s">
        <v>300</v>
      </c>
      <c r="P10" t="s">
        <v>1089</v>
      </c>
      <c r="Q10" t="s">
        <v>300</v>
      </c>
      <c r="R10" t="s">
        <v>307</v>
      </c>
      <c r="S10" t="s">
        <v>300</v>
      </c>
      <c r="T10" t="s">
        <v>320</v>
      </c>
      <c r="U10" t="s">
        <v>308</v>
      </c>
      <c r="V10" t="s">
        <v>309</v>
      </c>
      <c r="W10" t="s">
        <v>308</v>
      </c>
      <c r="X10" t="s">
        <v>321</v>
      </c>
      <c r="AE10" t="s">
        <v>310</v>
      </c>
      <c r="AF10" s="22"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22"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311</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x14ac:dyDescent="0.25">
      <c r="A11">
        <v>7</v>
      </c>
      <c r="B11" t="s">
        <v>297</v>
      </c>
      <c r="C11">
        <v>8</v>
      </c>
      <c r="D11" t="s">
        <v>298</v>
      </c>
      <c r="E11" t="s">
        <v>299</v>
      </c>
      <c r="F11" t="s">
        <v>300</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328</v>
      </c>
      <c r="I11" t="s">
        <v>302</v>
      </c>
      <c r="J11" t="s">
        <v>303</v>
      </c>
      <c r="K11" t="s">
        <v>300</v>
      </c>
      <c r="L11" t="s">
        <v>329</v>
      </c>
      <c r="M11" t="s">
        <v>305</v>
      </c>
      <c r="N11" t="s">
        <v>306</v>
      </c>
      <c r="O11" t="s">
        <v>300</v>
      </c>
      <c r="P11" t="s">
        <v>1089</v>
      </c>
      <c r="Q11" t="s">
        <v>300</v>
      </c>
      <c r="R11" t="s">
        <v>307</v>
      </c>
      <c r="S11" t="s">
        <v>300</v>
      </c>
      <c r="T11" t="s">
        <v>309</v>
      </c>
      <c r="U11" t="s">
        <v>308</v>
      </c>
      <c r="V11" t="s">
        <v>313</v>
      </c>
      <c r="W11" t="s">
        <v>308</v>
      </c>
      <c r="X11" t="s">
        <v>315</v>
      </c>
      <c r="AE11" t="s">
        <v>310</v>
      </c>
      <c r="AF11" s="22"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22"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311</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x14ac:dyDescent="0.25">
      <c r="A12">
        <v>8</v>
      </c>
      <c r="B12" t="s">
        <v>297</v>
      </c>
      <c r="C12">
        <v>9</v>
      </c>
      <c r="D12" t="s">
        <v>298</v>
      </c>
      <c r="E12" t="s">
        <v>299</v>
      </c>
      <c r="F12" t="s">
        <v>300</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330</v>
      </c>
      <c r="I12" t="s">
        <v>302</v>
      </c>
      <c r="J12" t="s">
        <v>303</v>
      </c>
      <c r="K12" t="s">
        <v>300</v>
      </c>
      <c r="L12" t="s">
        <v>331</v>
      </c>
      <c r="M12" t="s">
        <v>305</v>
      </c>
      <c r="N12" t="s">
        <v>306</v>
      </c>
      <c r="O12" t="s">
        <v>300</v>
      </c>
      <c r="P12" t="s">
        <v>1089</v>
      </c>
      <c r="Q12" t="s">
        <v>300</v>
      </c>
      <c r="R12" t="s">
        <v>307</v>
      </c>
      <c r="S12" t="s">
        <v>300</v>
      </c>
      <c r="T12" t="s">
        <v>309</v>
      </c>
      <c r="U12" t="s">
        <v>308</v>
      </c>
      <c r="V12" t="s">
        <v>292</v>
      </c>
      <c r="W12" t="s">
        <v>308</v>
      </c>
      <c r="X12" t="s">
        <v>321</v>
      </c>
      <c r="AE12" t="s">
        <v>310</v>
      </c>
      <c r="AF12" s="22"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22"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311</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x14ac:dyDescent="0.25">
      <c r="A13">
        <v>179</v>
      </c>
      <c r="B13" t="s">
        <v>297</v>
      </c>
      <c r="C13">
        <v>10</v>
      </c>
      <c r="D13" t="s">
        <v>298</v>
      </c>
      <c r="E13" t="s">
        <v>299</v>
      </c>
      <c r="F13" t="s">
        <v>300</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332</v>
      </c>
      <c r="I13" t="s">
        <v>302</v>
      </c>
      <c r="J13" t="s">
        <v>303</v>
      </c>
      <c r="K13" t="s">
        <v>300</v>
      </c>
      <c r="L13" t="s">
        <v>333</v>
      </c>
      <c r="M13" t="s">
        <v>305</v>
      </c>
      <c r="N13" t="s">
        <v>306</v>
      </c>
      <c r="O13" t="s">
        <v>300</v>
      </c>
      <c r="P13" s="7" t="s">
        <v>1093</v>
      </c>
      <c r="Q13" t="s">
        <v>300</v>
      </c>
      <c r="R13" t="s">
        <v>307</v>
      </c>
      <c r="S13" t="s">
        <v>300</v>
      </c>
      <c r="T13" t="s">
        <v>309</v>
      </c>
      <c r="U13" t="s">
        <v>308</v>
      </c>
      <c r="V13" t="s">
        <v>314</v>
      </c>
      <c r="W13" t="s">
        <v>308</v>
      </c>
      <c r="X13" t="s">
        <v>321</v>
      </c>
      <c r="AE13" t="s">
        <v>310</v>
      </c>
      <c r="AF13" s="22"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22"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311</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x14ac:dyDescent="0.25">
      <c r="A14">
        <v>9</v>
      </c>
      <c r="B14" t="s">
        <v>297</v>
      </c>
      <c r="C14">
        <v>11</v>
      </c>
      <c r="D14" t="s">
        <v>298</v>
      </c>
      <c r="E14" t="s">
        <v>299</v>
      </c>
      <c r="F14" t="s">
        <v>300</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334</v>
      </c>
      <c r="I14" t="s">
        <v>302</v>
      </c>
      <c r="J14" t="s">
        <v>303</v>
      </c>
      <c r="K14" t="s">
        <v>300</v>
      </c>
      <c r="L14" t="s">
        <v>335</v>
      </c>
      <c r="M14" t="s">
        <v>305</v>
      </c>
      <c r="N14" t="s">
        <v>306</v>
      </c>
      <c r="O14" t="s">
        <v>300</v>
      </c>
      <c r="P14" t="s">
        <v>1089</v>
      </c>
      <c r="Q14" t="s">
        <v>300</v>
      </c>
      <c r="R14" t="s">
        <v>307</v>
      </c>
      <c r="S14" t="s">
        <v>300</v>
      </c>
      <c r="T14" t="s">
        <v>282</v>
      </c>
      <c r="AE14" t="s">
        <v>310</v>
      </c>
      <c r="AF14" s="22"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22"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311</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x14ac:dyDescent="0.25">
      <c r="A15">
        <v>238</v>
      </c>
      <c r="B15" t="s">
        <v>297</v>
      </c>
      <c r="C15">
        <v>12</v>
      </c>
      <c r="D15" t="s">
        <v>298</v>
      </c>
      <c r="E15" t="s">
        <v>299</v>
      </c>
      <c r="F15" t="s">
        <v>300</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336</v>
      </c>
      <c r="I15" t="s">
        <v>302</v>
      </c>
      <c r="J15" t="s">
        <v>303</v>
      </c>
      <c r="K15" t="s">
        <v>300</v>
      </c>
      <c r="L15" t="s">
        <v>337</v>
      </c>
      <c r="M15" t="s">
        <v>305</v>
      </c>
      <c r="N15" t="s">
        <v>306</v>
      </c>
      <c r="O15" t="s">
        <v>300</v>
      </c>
      <c r="P15" s="4" t="s">
        <v>1092</v>
      </c>
      <c r="Q15" t="s">
        <v>300</v>
      </c>
      <c r="R15" t="s">
        <v>307</v>
      </c>
      <c r="S15" t="s">
        <v>300</v>
      </c>
      <c r="T15" t="s">
        <v>320</v>
      </c>
      <c r="U15" t="s">
        <v>308</v>
      </c>
      <c r="V15" t="s">
        <v>309</v>
      </c>
      <c r="W15" t="s">
        <v>308</v>
      </c>
      <c r="X15" t="s">
        <v>321</v>
      </c>
      <c r="AE15" t="s">
        <v>310</v>
      </c>
      <c r="AF15" s="22"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22"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311</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x14ac:dyDescent="0.25">
      <c r="A16">
        <v>10</v>
      </c>
      <c r="B16" t="s">
        <v>297</v>
      </c>
      <c r="C16">
        <v>13</v>
      </c>
      <c r="D16" t="s">
        <v>298</v>
      </c>
      <c r="E16" t="s">
        <v>299</v>
      </c>
      <c r="F16" t="s">
        <v>300</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338</v>
      </c>
      <c r="I16" t="s">
        <v>302</v>
      </c>
      <c r="J16" t="s">
        <v>303</v>
      </c>
      <c r="K16" t="s">
        <v>300</v>
      </c>
      <c r="L16" t="s">
        <v>339</v>
      </c>
      <c r="M16" t="s">
        <v>305</v>
      </c>
      <c r="N16" t="s">
        <v>306</v>
      </c>
      <c r="O16" t="s">
        <v>300</v>
      </c>
      <c r="P16" t="s">
        <v>1089</v>
      </c>
      <c r="Q16" t="s">
        <v>300</v>
      </c>
      <c r="R16" t="s">
        <v>307</v>
      </c>
      <c r="S16" t="s">
        <v>300</v>
      </c>
      <c r="T16" t="s">
        <v>309</v>
      </c>
      <c r="U16" t="s">
        <v>308</v>
      </c>
      <c r="V16" t="s">
        <v>321</v>
      </c>
      <c r="AE16" t="s">
        <v>310</v>
      </c>
      <c r="AF16" s="22"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22"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311</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x14ac:dyDescent="0.25">
      <c r="A17">
        <v>11</v>
      </c>
      <c r="B17" t="s">
        <v>297</v>
      </c>
      <c r="C17">
        <v>14</v>
      </c>
      <c r="D17" t="s">
        <v>298</v>
      </c>
      <c r="E17" t="s">
        <v>299</v>
      </c>
      <c r="F17" t="s">
        <v>300</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340</v>
      </c>
      <c r="I17" t="s">
        <v>302</v>
      </c>
      <c r="J17" t="s">
        <v>303</v>
      </c>
      <c r="K17" t="s">
        <v>300</v>
      </c>
      <c r="L17" t="s">
        <v>341</v>
      </c>
      <c r="M17" t="s">
        <v>305</v>
      </c>
      <c r="N17" t="s">
        <v>306</v>
      </c>
      <c r="O17" t="s">
        <v>300</v>
      </c>
      <c r="P17" t="s">
        <v>1089</v>
      </c>
      <c r="Q17" t="s">
        <v>300</v>
      </c>
      <c r="R17" t="s">
        <v>307</v>
      </c>
      <c r="S17" t="s">
        <v>300</v>
      </c>
      <c r="T17" t="s">
        <v>342</v>
      </c>
      <c r="U17" t="s">
        <v>308</v>
      </c>
      <c r="V17" t="s">
        <v>288</v>
      </c>
      <c r="AE17" t="s">
        <v>310</v>
      </c>
      <c r="AF17" s="22"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22"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311</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x14ac:dyDescent="0.25">
      <c r="A18">
        <v>12</v>
      </c>
      <c r="B18" t="s">
        <v>297</v>
      </c>
      <c r="C18">
        <v>15</v>
      </c>
      <c r="D18" t="s">
        <v>298</v>
      </c>
      <c r="E18" t="s">
        <v>299</v>
      </c>
      <c r="F18" t="s">
        <v>300</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343</v>
      </c>
      <c r="I18" t="s">
        <v>302</v>
      </c>
      <c r="J18" t="s">
        <v>303</v>
      </c>
      <c r="K18" t="s">
        <v>300</v>
      </c>
      <c r="L18" t="s">
        <v>124</v>
      </c>
      <c r="M18" t="s">
        <v>305</v>
      </c>
      <c r="N18" t="s">
        <v>306</v>
      </c>
      <c r="O18" t="s">
        <v>300</v>
      </c>
      <c r="P18" t="s">
        <v>1089</v>
      </c>
      <c r="Q18" t="s">
        <v>300</v>
      </c>
      <c r="R18" t="s">
        <v>307</v>
      </c>
      <c r="S18" t="s">
        <v>300</v>
      </c>
      <c r="T18" t="s">
        <v>344</v>
      </c>
      <c r="U18" t="s">
        <v>308</v>
      </c>
      <c r="V18" t="s">
        <v>342</v>
      </c>
      <c r="W18" t="s">
        <v>308</v>
      </c>
      <c r="X18" t="s">
        <v>345</v>
      </c>
      <c r="AE18" t="s">
        <v>310</v>
      </c>
      <c r="AF18" s="22"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22"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311</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x14ac:dyDescent="0.25">
      <c r="A19">
        <v>180</v>
      </c>
      <c r="B19" t="s">
        <v>297</v>
      </c>
      <c r="C19">
        <v>16</v>
      </c>
      <c r="D19" t="s">
        <v>298</v>
      </c>
      <c r="E19" t="s">
        <v>299</v>
      </c>
      <c r="F19" t="s">
        <v>300</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346</v>
      </c>
      <c r="I19" t="s">
        <v>302</v>
      </c>
      <c r="J19" t="s">
        <v>303</v>
      </c>
      <c r="K19" t="s">
        <v>300</v>
      </c>
      <c r="L19" t="s">
        <v>347</v>
      </c>
      <c r="M19" t="s">
        <v>305</v>
      </c>
      <c r="N19" t="s">
        <v>306</v>
      </c>
      <c r="O19" t="s">
        <v>300</v>
      </c>
      <c r="P19" s="7" t="s">
        <v>1093</v>
      </c>
      <c r="Q19" t="s">
        <v>300</v>
      </c>
      <c r="R19" t="s">
        <v>307</v>
      </c>
      <c r="S19" t="s">
        <v>300</v>
      </c>
      <c r="T19" t="s">
        <v>282</v>
      </c>
      <c r="AE19" t="s">
        <v>310</v>
      </c>
      <c r="AF19" s="22"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22"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311</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x14ac:dyDescent="0.25">
      <c r="A20">
        <v>181</v>
      </c>
      <c r="B20" t="s">
        <v>297</v>
      </c>
      <c r="C20">
        <v>17</v>
      </c>
      <c r="D20" t="s">
        <v>298</v>
      </c>
      <c r="E20" t="s">
        <v>299</v>
      </c>
      <c r="F20" t="s">
        <v>300</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2165</v>
      </c>
      <c r="I20" t="s">
        <v>302</v>
      </c>
      <c r="J20" t="s">
        <v>303</v>
      </c>
      <c r="K20" t="s">
        <v>300</v>
      </c>
      <c r="L20" t="s">
        <v>348</v>
      </c>
      <c r="M20" t="s">
        <v>305</v>
      </c>
      <c r="N20" t="s">
        <v>306</v>
      </c>
      <c r="O20" t="s">
        <v>300</v>
      </c>
      <c r="P20" s="7" t="s">
        <v>1093</v>
      </c>
      <c r="Q20" t="s">
        <v>300</v>
      </c>
      <c r="R20" t="s">
        <v>307</v>
      </c>
      <c r="S20" t="s">
        <v>300</v>
      </c>
      <c r="T20" t="s">
        <v>282</v>
      </c>
      <c r="U20" t="s">
        <v>308</v>
      </c>
      <c r="V20" t="s">
        <v>309</v>
      </c>
      <c r="W20" t="s">
        <v>308</v>
      </c>
      <c r="X20" t="s">
        <v>314</v>
      </c>
      <c r="Y20" t="s">
        <v>308</v>
      </c>
      <c r="Z20" t="s">
        <v>321</v>
      </c>
      <c r="AE20" t="s">
        <v>310</v>
      </c>
      <c r="AF20" s="22"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22"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311</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x14ac:dyDescent="0.25">
      <c r="A21">
        <v>13</v>
      </c>
      <c r="B21" t="s">
        <v>297</v>
      </c>
      <c r="C21">
        <v>18</v>
      </c>
      <c r="D21" t="s">
        <v>298</v>
      </c>
      <c r="E21" t="s">
        <v>299</v>
      </c>
      <c r="F21" t="s">
        <v>300</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349</v>
      </c>
      <c r="I21" t="s">
        <v>302</v>
      </c>
      <c r="J21" t="s">
        <v>303</v>
      </c>
      <c r="K21" t="s">
        <v>300</v>
      </c>
      <c r="L21" t="s">
        <v>350</v>
      </c>
      <c r="M21" t="s">
        <v>305</v>
      </c>
      <c r="N21" t="s">
        <v>306</v>
      </c>
      <c r="O21" t="s">
        <v>300</v>
      </c>
      <c r="P21" t="s">
        <v>1089</v>
      </c>
      <c r="Q21" t="s">
        <v>300</v>
      </c>
      <c r="R21" t="s">
        <v>307</v>
      </c>
      <c r="S21" t="s">
        <v>300</v>
      </c>
      <c r="T21" t="s">
        <v>282</v>
      </c>
      <c r="U21" t="s">
        <v>308</v>
      </c>
      <c r="V21" t="s">
        <v>288</v>
      </c>
      <c r="W21" t="s">
        <v>308</v>
      </c>
      <c r="X21" t="s">
        <v>351</v>
      </c>
      <c r="Y21" t="s">
        <v>308</v>
      </c>
      <c r="Z21" t="s">
        <v>321</v>
      </c>
      <c r="AE21" t="s">
        <v>310</v>
      </c>
      <c r="AF21" s="22"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22"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311</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x14ac:dyDescent="0.25">
      <c r="A22">
        <v>14</v>
      </c>
      <c r="B22" t="s">
        <v>297</v>
      </c>
      <c r="C22">
        <v>19</v>
      </c>
      <c r="D22" t="s">
        <v>298</v>
      </c>
      <c r="E22" t="s">
        <v>299</v>
      </c>
      <c r="F22" t="s">
        <v>300</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352</v>
      </c>
      <c r="I22" t="s">
        <v>302</v>
      </c>
      <c r="J22" t="s">
        <v>303</v>
      </c>
      <c r="K22" t="s">
        <v>300</v>
      </c>
      <c r="L22" t="s">
        <v>353</v>
      </c>
      <c r="M22" t="s">
        <v>305</v>
      </c>
      <c r="N22" t="s">
        <v>306</v>
      </c>
      <c r="O22" t="s">
        <v>300</v>
      </c>
      <c r="P22" t="s">
        <v>1089</v>
      </c>
      <c r="Q22" t="s">
        <v>300</v>
      </c>
      <c r="R22" t="s">
        <v>307</v>
      </c>
      <c r="S22" t="s">
        <v>300</v>
      </c>
      <c r="T22" t="s">
        <v>309</v>
      </c>
      <c r="U22" t="s">
        <v>308</v>
      </c>
      <c r="V22" t="s">
        <v>313</v>
      </c>
      <c r="W22" t="s">
        <v>308</v>
      </c>
      <c r="X22" t="s">
        <v>315</v>
      </c>
      <c r="AE22" t="s">
        <v>310</v>
      </c>
      <c r="AF22" s="22"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22"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311</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x14ac:dyDescent="0.25">
      <c r="A23">
        <v>15</v>
      </c>
      <c r="B23" t="s">
        <v>297</v>
      </c>
      <c r="C23">
        <v>20</v>
      </c>
      <c r="D23" t="s">
        <v>298</v>
      </c>
      <c r="E23" t="s">
        <v>299</v>
      </c>
      <c r="F23" t="s">
        <v>300</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354</v>
      </c>
      <c r="I23" t="s">
        <v>302</v>
      </c>
      <c r="J23" t="s">
        <v>303</v>
      </c>
      <c r="K23" t="s">
        <v>300</v>
      </c>
      <c r="L23" t="s">
        <v>128</v>
      </c>
      <c r="M23" t="s">
        <v>305</v>
      </c>
      <c r="N23" t="s">
        <v>306</v>
      </c>
      <c r="O23" t="s">
        <v>300</v>
      </c>
      <c r="P23" t="s">
        <v>1089</v>
      </c>
      <c r="Q23" t="s">
        <v>300</v>
      </c>
      <c r="R23" t="s">
        <v>307</v>
      </c>
      <c r="S23" t="s">
        <v>300</v>
      </c>
      <c r="T23" t="s">
        <v>292</v>
      </c>
      <c r="U23" t="s">
        <v>308</v>
      </c>
      <c r="V23" t="s">
        <v>321</v>
      </c>
      <c r="AE23" t="s">
        <v>310</v>
      </c>
      <c r="AF23" s="22"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22"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311</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x14ac:dyDescent="0.25">
      <c r="A24">
        <v>16</v>
      </c>
      <c r="B24" t="s">
        <v>297</v>
      </c>
      <c r="C24">
        <v>21</v>
      </c>
      <c r="D24" t="s">
        <v>298</v>
      </c>
      <c r="E24" t="s">
        <v>299</v>
      </c>
      <c r="F24" t="s">
        <v>300</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355</v>
      </c>
      <c r="I24" t="s">
        <v>302</v>
      </c>
      <c r="J24" t="s">
        <v>303</v>
      </c>
      <c r="K24" t="s">
        <v>300</v>
      </c>
      <c r="L24" t="s">
        <v>356</v>
      </c>
      <c r="M24" t="s">
        <v>305</v>
      </c>
      <c r="N24" t="s">
        <v>306</v>
      </c>
      <c r="O24" t="s">
        <v>300</v>
      </c>
      <c r="P24" t="s">
        <v>1089</v>
      </c>
      <c r="Q24" t="s">
        <v>300</v>
      </c>
      <c r="R24" t="s">
        <v>307</v>
      </c>
      <c r="S24" t="s">
        <v>300</v>
      </c>
      <c r="T24" t="s">
        <v>292</v>
      </c>
      <c r="U24" t="s">
        <v>308</v>
      </c>
      <c r="V24" t="s">
        <v>315</v>
      </c>
      <c r="AE24" t="s">
        <v>310</v>
      </c>
      <c r="AF24" s="22"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22"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311</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x14ac:dyDescent="0.25">
      <c r="A25">
        <v>17</v>
      </c>
      <c r="B25" t="s">
        <v>297</v>
      </c>
      <c r="C25">
        <v>22</v>
      </c>
      <c r="D25" t="s">
        <v>298</v>
      </c>
      <c r="E25" t="s">
        <v>299</v>
      </c>
      <c r="F25" t="s">
        <v>300</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357</v>
      </c>
      <c r="I25" t="s">
        <v>302</v>
      </c>
      <c r="J25" t="s">
        <v>303</v>
      </c>
      <c r="K25" t="s">
        <v>300</v>
      </c>
      <c r="L25" t="s">
        <v>358</v>
      </c>
      <c r="M25" t="s">
        <v>305</v>
      </c>
      <c r="N25" t="s">
        <v>306</v>
      </c>
      <c r="O25" t="s">
        <v>300</v>
      </c>
      <c r="P25" t="s">
        <v>1089</v>
      </c>
      <c r="Q25" t="s">
        <v>300</v>
      </c>
      <c r="R25" t="s">
        <v>307</v>
      </c>
      <c r="S25" t="s">
        <v>300</v>
      </c>
      <c r="T25" t="s">
        <v>320</v>
      </c>
      <c r="U25" t="s">
        <v>308</v>
      </c>
      <c r="V25" t="s">
        <v>309</v>
      </c>
      <c r="W25" t="s">
        <v>308</v>
      </c>
      <c r="X25" t="s">
        <v>321</v>
      </c>
      <c r="Y25" t="s">
        <v>308</v>
      </c>
      <c r="AE25" t="s">
        <v>310</v>
      </c>
      <c r="AF25" s="22"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22"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311</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x14ac:dyDescent="0.25">
      <c r="A26">
        <v>18</v>
      </c>
      <c r="B26" t="s">
        <v>297</v>
      </c>
      <c r="C26">
        <v>23</v>
      </c>
      <c r="D26" t="s">
        <v>298</v>
      </c>
      <c r="E26" t="s">
        <v>299</v>
      </c>
      <c r="F26" t="s">
        <v>300</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359</v>
      </c>
      <c r="I26" t="s">
        <v>302</v>
      </c>
      <c r="J26" t="s">
        <v>303</v>
      </c>
      <c r="K26" t="s">
        <v>300</v>
      </c>
      <c r="L26" t="s">
        <v>360</v>
      </c>
      <c r="M26" t="s">
        <v>305</v>
      </c>
      <c r="N26" t="s">
        <v>306</v>
      </c>
      <c r="O26" t="s">
        <v>300</v>
      </c>
      <c r="P26" t="s">
        <v>1089</v>
      </c>
      <c r="Q26" t="s">
        <v>300</v>
      </c>
      <c r="R26" t="s">
        <v>307</v>
      </c>
      <c r="S26" t="s">
        <v>300</v>
      </c>
      <c r="T26" t="s">
        <v>320</v>
      </c>
      <c r="AE26" t="s">
        <v>310</v>
      </c>
      <c r="AF26" s="22"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22"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311</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x14ac:dyDescent="0.25">
      <c r="A27">
        <v>182</v>
      </c>
      <c r="B27" t="s">
        <v>297</v>
      </c>
      <c r="C27">
        <v>24</v>
      </c>
      <c r="D27" t="s">
        <v>298</v>
      </c>
      <c r="E27" t="s">
        <v>299</v>
      </c>
      <c r="F27" t="s">
        <v>300</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361</v>
      </c>
      <c r="I27" t="s">
        <v>302</v>
      </c>
      <c r="J27" t="s">
        <v>303</v>
      </c>
      <c r="K27" t="s">
        <v>300</v>
      </c>
      <c r="L27" t="s">
        <v>362</v>
      </c>
      <c r="M27" t="s">
        <v>305</v>
      </c>
      <c r="N27" t="s">
        <v>306</v>
      </c>
      <c r="O27" t="s">
        <v>300</v>
      </c>
      <c r="P27" s="7" t="s">
        <v>1093</v>
      </c>
      <c r="Q27" t="s">
        <v>300</v>
      </c>
      <c r="R27" t="s">
        <v>307</v>
      </c>
      <c r="S27" t="s">
        <v>300</v>
      </c>
      <c r="T27" t="s">
        <v>282</v>
      </c>
      <c r="U27" t="s">
        <v>308</v>
      </c>
      <c r="V27" t="s">
        <v>288</v>
      </c>
      <c r="W27" t="s">
        <v>308</v>
      </c>
      <c r="X27" t="s">
        <v>2209</v>
      </c>
      <c r="Y27" t="s">
        <v>308</v>
      </c>
      <c r="Z27" t="s">
        <v>321</v>
      </c>
      <c r="AE27" t="s">
        <v>310</v>
      </c>
      <c r="AF27" s="22"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22"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311</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x14ac:dyDescent="0.25">
      <c r="A28">
        <v>19</v>
      </c>
      <c r="B28" t="s">
        <v>297</v>
      </c>
      <c r="C28">
        <v>25</v>
      </c>
      <c r="D28" t="s">
        <v>298</v>
      </c>
      <c r="E28" t="s">
        <v>299</v>
      </c>
      <c r="F28" t="s">
        <v>300</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363</v>
      </c>
      <c r="I28" t="s">
        <v>302</v>
      </c>
      <c r="J28" t="s">
        <v>303</v>
      </c>
      <c r="K28" t="s">
        <v>300</v>
      </c>
      <c r="L28" t="s">
        <v>364</v>
      </c>
      <c r="M28" t="s">
        <v>305</v>
      </c>
      <c r="N28" t="s">
        <v>306</v>
      </c>
      <c r="O28" t="s">
        <v>300</v>
      </c>
      <c r="P28" t="s">
        <v>1089</v>
      </c>
      <c r="Q28" t="s">
        <v>300</v>
      </c>
      <c r="R28" t="s">
        <v>307</v>
      </c>
      <c r="S28" t="s">
        <v>300</v>
      </c>
      <c r="T28" t="s">
        <v>320</v>
      </c>
      <c r="AE28" t="s">
        <v>310</v>
      </c>
      <c r="AF28" s="22"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22"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311</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x14ac:dyDescent="0.25">
      <c r="A29">
        <v>20</v>
      </c>
      <c r="B29" t="s">
        <v>297</v>
      </c>
      <c r="C29">
        <v>26</v>
      </c>
      <c r="D29" t="s">
        <v>298</v>
      </c>
      <c r="E29" t="s">
        <v>299</v>
      </c>
      <c r="F29" t="s">
        <v>300</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365</v>
      </c>
      <c r="I29" t="s">
        <v>302</v>
      </c>
      <c r="J29" t="s">
        <v>303</v>
      </c>
      <c r="K29" t="s">
        <v>300</v>
      </c>
      <c r="L29" t="s">
        <v>366</v>
      </c>
      <c r="M29" t="s">
        <v>305</v>
      </c>
      <c r="N29" t="s">
        <v>306</v>
      </c>
      <c r="O29" t="s">
        <v>300</v>
      </c>
      <c r="P29" t="s">
        <v>1089</v>
      </c>
      <c r="Q29" t="s">
        <v>300</v>
      </c>
      <c r="R29" t="s">
        <v>307</v>
      </c>
      <c r="S29" t="s">
        <v>300</v>
      </c>
      <c r="T29" t="s">
        <v>286</v>
      </c>
      <c r="U29" t="s">
        <v>308</v>
      </c>
      <c r="V29" t="s">
        <v>315</v>
      </c>
      <c r="AE29" t="s">
        <v>310</v>
      </c>
      <c r="AF29" s="22"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22"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311</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x14ac:dyDescent="0.25">
      <c r="A30">
        <v>21</v>
      </c>
      <c r="B30" t="s">
        <v>297</v>
      </c>
      <c r="C30">
        <v>27</v>
      </c>
      <c r="D30" t="s">
        <v>298</v>
      </c>
      <c r="E30" t="s">
        <v>299</v>
      </c>
      <c r="F30" t="s">
        <v>300</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367</v>
      </c>
      <c r="I30" t="s">
        <v>302</v>
      </c>
      <c r="J30" t="s">
        <v>303</v>
      </c>
      <c r="K30" t="s">
        <v>300</v>
      </c>
      <c r="L30" t="s">
        <v>368</v>
      </c>
      <c r="M30" t="s">
        <v>305</v>
      </c>
      <c r="N30" t="s">
        <v>306</v>
      </c>
      <c r="O30" t="s">
        <v>300</v>
      </c>
      <c r="P30" t="s">
        <v>1089</v>
      </c>
      <c r="Q30" t="s">
        <v>300</v>
      </c>
      <c r="R30" t="s">
        <v>307</v>
      </c>
      <c r="S30" t="s">
        <v>300</v>
      </c>
      <c r="T30" t="s">
        <v>286</v>
      </c>
      <c r="U30" t="s">
        <v>308</v>
      </c>
      <c r="V30" t="s">
        <v>314</v>
      </c>
      <c r="W30" t="s">
        <v>308</v>
      </c>
      <c r="X30" t="s">
        <v>315</v>
      </c>
      <c r="AE30" t="s">
        <v>310</v>
      </c>
      <c r="AF30" s="22"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22"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311</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x14ac:dyDescent="0.25">
      <c r="A31">
        <v>22</v>
      </c>
      <c r="B31" t="s">
        <v>297</v>
      </c>
      <c r="C31">
        <v>28</v>
      </c>
      <c r="D31" t="s">
        <v>298</v>
      </c>
      <c r="E31" t="s">
        <v>299</v>
      </c>
      <c r="F31" t="s">
        <v>300</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369</v>
      </c>
      <c r="I31" t="s">
        <v>302</v>
      </c>
      <c r="J31" t="s">
        <v>303</v>
      </c>
      <c r="K31" t="s">
        <v>300</v>
      </c>
      <c r="L31" t="s">
        <v>370</v>
      </c>
      <c r="M31" t="s">
        <v>305</v>
      </c>
      <c r="N31" t="s">
        <v>306</v>
      </c>
      <c r="O31" t="s">
        <v>300</v>
      </c>
      <c r="P31" t="s">
        <v>1089</v>
      </c>
      <c r="Q31" t="s">
        <v>300</v>
      </c>
      <c r="R31" t="s">
        <v>307</v>
      </c>
      <c r="S31" t="s">
        <v>300</v>
      </c>
      <c r="T31" t="s">
        <v>320</v>
      </c>
      <c r="U31" t="s">
        <v>308</v>
      </c>
      <c r="V31" t="s">
        <v>309</v>
      </c>
      <c r="W31" t="s">
        <v>308</v>
      </c>
      <c r="X31" t="s">
        <v>321</v>
      </c>
      <c r="AE31" t="s">
        <v>310</v>
      </c>
      <c r="AF31" s="22"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22"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311</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x14ac:dyDescent="0.25">
      <c r="A32">
        <v>23</v>
      </c>
      <c r="B32" t="s">
        <v>297</v>
      </c>
      <c r="C32">
        <v>29</v>
      </c>
      <c r="D32" t="s">
        <v>298</v>
      </c>
      <c r="E32" t="s">
        <v>299</v>
      </c>
      <c r="F32" t="s">
        <v>300</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371</v>
      </c>
      <c r="I32" t="s">
        <v>302</v>
      </c>
      <c r="J32" t="s">
        <v>303</v>
      </c>
      <c r="K32" t="s">
        <v>300</v>
      </c>
      <c r="L32" t="s">
        <v>372</v>
      </c>
      <c r="M32" t="s">
        <v>305</v>
      </c>
      <c r="N32" t="s">
        <v>306</v>
      </c>
      <c r="O32" t="s">
        <v>300</v>
      </c>
      <c r="P32" t="s">
        <v>1089</v>
      </c>
      <c r="Q32" t="s">
        <v>300</v>
      </c>
      <c r="R32" t="s">
        <v>307</v>
      </c>
      <c r="S32" t="s">
        <v>300</v>
      </c>
      <c r="T32" t="s">
        <v>351</v>
      </c>
      <c r="U32" t="s">
        <v>308</v>
      </c>
      <c r="V32" t="s">
        <v>313</v>
      </c>
      <c r="W32" t="s">
        <v>308</v>
      </c>
      <c r="X32" t="s">
        <v>314</v>
      </c>
      <c r="Y32" t="s">
        <v>308</v>
      </c>
      <c r="Z32" t="s">
        <v>321</v>
      </c>
      <c r="AE32" t="s">
        <v>310</v>
      </c>
      <c r="AF32" s="22"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22"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311</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x14ac:dyDescent="0.25">
      <c r="A33">
        <v>24</v>
      </c>
      <c r="B33" t="s">
        <v>297</v>
      </c>
      <c r="C33">
        <v>30</v>
      </c>
      <c r="D33" t="s">
        <v>298</v>
      </c>
      <c r="E33" t="s">
        <v>299</v>
      </c>
      <c r="F33" t="s">
        <v>300</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373</v>
      </c>
      <c r="I33" t="s">
        <v>302</v>
      </c>
      <c r="J33" t="s">
        <v>303</v>
      </c>
      <c r="K33" t="s">
        <v>300</v>
      </c>
      <c r="L33" t="s">
        <v>374</v>
      </c>
      <c r="M33" t="s">
        <v>305</v>
      </c>
      <c r="N33" t="s">
        <v>306</v>
      </c>
      <c r="O33" t="s">
        <v>300</v>
      </c>
      <c r="P33" t="s">
        <v>1089</v>
      </c>
      <c r="Q33" t="s">
        <v>300</v>
      </c>
      <c r="R33" t="s">
        <v>307</v>
      </c>
      <c r="S33" t="s">
        <v>300</v>
      </c>
      <c r="T33" t="s">
        <v>320</v>
      </c>
      <c r="U33" t="s">
        <v>308</v>
      </c>
      <c r="V33" t="s">
        <v>309</v>
      </c>
      <c r="W33" t="s">
        <v>308</v>
      </c>
      <c r="X33" t="s">
        <v>321</v>
      </c>
      <c r="AE33" t="s">
        <v>310</v>
      </c>
      <c r="AF33" s="22"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22"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311</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x14ac:dyDescent="0.25">
      <c r="A34">
        <v>25</v>
      </c>
      <c r="B34" t="s">
        <v>297</v>
      </c>
      <c r="C34">
        <v>31</v>
      </c>
      <c r="D34" t="s">
        <v>298</v>
      </c>
      <c r="E34" t="s">
        <v>299</v>
      </c>
      <c r="F34" t="s">
        <v>300</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375</v>
      </c>
      <c r="I34" t="s">
        <v>302</v>
      </c>
      <c r="J34" t="s">
        <v>303</v>
      </c>
      <c r="K34" t="s">
        <v>300</v>
      </c>
      <c r="L34" t="s">
        <v>376</v>
      </c>
      <c r="M34" t="s">
        <v>305</v>
      </c>
      <c r="N34" t="s">
        <v>306</v>
      </c>
      <c r="O34" t="s">
        <v>300</v>
      </c>
      <c r="P34" t="s">
        <v>1089</v>
      </c>
      <c r="Q34" t="s">
        <v>300</v>
      </c>
      <c r="R34" t="s">
        <v>307</v>
      </c>
      <c r="S34" t="s">
        <v>300</v>
      </c>
      <c r="T34" t="s">
        <v>320</v>
      </c>
      <c r="U34" t="s">
        <v>308</v>
      </c>
      <c r="V34" t="s">
        <v>309</v>
      </c>
      <c r="W34" t="s">
        <v>308</v>
      </c>
      <c r="X34" t="s">
        <v>321</v>
      </c>
      <c r="AE34" t="s">
        <v>310</v>
      </c>
      <c r="AF34" s="22"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22"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311</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x14ac:dyDescent="0.25">
      <c r="A35">
        <v>26</v>
      </c>
      <c r="B35" t="s">
        <v>297</v>
      </c>
      <c r="C35">
        <v>32</v>
      </c>
      <c r="D35" t="s">
        <v>298</v>
      </c>
      <c r="E35" t="s">
        <v>299</v>
      </c>
      <c r="F35" t="s">
        <v>300</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377</v>
      </c>
      <c r="I35" t="s">
        <v>302</v>
      </c>
      <c r="J35" t="s">
        <v>303</v>
      </c>
      <c r="K35" t="s">
        <v>300</v>
      </c>
      <c r="L35" t="s">
        <v>378</v>
      </c>
      <c r="M35" t="s">
        <v>305</v>
      </c>
      <c r="N35" t="s">
        <v>306</v>
      </c>
      <c r="O35" t="s">
        <v>300</v>
      </c>
      <c r="P35" t="s">
        <v>1089</v>
      </c>
      <c r="Q35" t="s">
        <v>300</v>
      </c>
      <c r="R35" t="s">
        <v>307</v>
      </c>
      <c r="S35" t="s">
        <v>300</v>
      </c>
      <c r="T35" t="s">
        <v>282</v>
      </c>
      <c r="AE35" t="s">
        <v>310</v>
      </c>
      <c r="AF35" s="22"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22"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311</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x14ac:dyDescent="0.25">
      <c r="A36">
        <v>183</v>
      </c>
      <c r="B36" t="s">
        <v>297</v>
      </c>
      <c r="C36">
        <v>33</v>
      </c>
      <c r="D36" t="s">
        <v>298</v>
      </c>
      <c r="E36" t="s">
        <v>299</v>
      </c>
      <c r="F36" t="s">
        <v>300</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379</v>
      </c>
      <c r="I36" t="s">
        <v>302</v>
      </c>
      <c r="J36" t="s">
        <v>303</v>
      </c>
      <c r="K36" t="s">
        <v>300</v>
      </c>
      <c r="L36" t="s">
        <v>2180</v>
      </c>
      <c r="M36" t="s">
        <v>305</v>
      </c>
      <c r="N36" t="s">
        <v>306</v>
      </c>
      <c r="O36" t="s">
        <v>300</v>
      </c>
      <c r="P36" s="7" t="s">
        <v>1093</v>
      </c>
      <c r="Q36" t="s">
        <v>300</v>
      </c>
      <c r="R36" t="s">
        <v>307</v>
      </c>
      <c r="S36" t="s">
        <v>300</v>
      </c>
      <c r="AE36" t="s">
        <v>310</v>
      </c>
      <c r="AF36" s="22"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22"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311</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x14ac:dyDescent="0.25">
      <c r="A37">
        <v>27</v>
      </c>
      <c r="B37" t="s">
        <v>297</v>
      </c>
      <c r="C37">
        <v>34</v>
      </c>
      <c r="D37" t="s">
        <v>298</v>
      </c>
      <c r="E37" t="s">
        <v>299</v>
      </c>
      <c r="F37" t="s">
        <v>300</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380</v>
      </c>
      <c r="I37" t="s">
        <v>302</v>
      </c>
      <c r="J37" t="s">
        <v>303</v>
      </c>
      <c r="K37" t="s">
        <v>300</v>
      </c>
      <c r="L37" t="s">
        <v>381</v>
      </c>
      <c r="M37" t="s">
        <v>305</v>
      </c>
      <c r="N37" t="s">
        <v>306</v>
      </c>
      <c r="O37" t="s">
        <v>300</v>
      </c>
      <c r="P37" t="s">
        <v>1089</v>
      </c>
      <c r="Q37" t="s">
        <v>300</v>
      </c>
      <c r="R37" t="s">
        <v>307</v>
      </c>
      <c r="S37" t="s">
        <v>300</v>
      </c>
      <c r="T37" t="s">
        <v>382</v>
      </c>
      <c r="AE37" t="s">
        <v>310</v>
      </c>
      <c r="AF37" s="22"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22"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311</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x14ac:dyDescent="0.25">
      <c r="A38">
        <v>28</v>
      </c>
      <c r="B38" t="s">
        <v>297</v>
      </c>
      <c r="C38">
        <v>35</v>
      </c>
      <c r="D38" t="s">
        <v>298</v>
      </c>
      <c r="E38" t="s">
        <v>299</v>
      </c>
      <c r="F38" t="s">
        <v>300</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383</v>
      </c>
      <c r="I38" t="s">
        <v>302</v>
      </c>
      <c r="J38" t="s">
        <v>303</v>
      </c>
      <c r="K38" t="s">
        <v>300</v>
      </c>
      <c r="L38" t="s">
        <v>384</v>
      </c>
      <c r="M38" t="s">
        <v>305</v>
      </c>
      <c r="N38" t="s">
        <v>306</v>
      </c>
      <c r="O38" t="s">
        <v>300</v>
      </c>
      <c r="P38" t="s">
        <v>1089</v>
      </c>
      <c r="Q38" t="s">
        <v>300</v>
      </c>
      <c r="R38" t="s">
        <v>307</v>
      </c>
      <c r="S38" t="s">
        <v>300</v>
      </c>
      <c r="T38" t="s">
        <v>286</v>
      </c>
      <c r="U38" t="s">
        <v>308</v>
      </c>
      <c r="V38" t="s">
        <v>292</v>
      </c>
      <c r="W38" t="s">
        <v>308</v>
      </c>
      <c r="X38" t="s">
        <v>314</v>
      </c>
      <c r="Y38" t="s">
        <v>308</v>
      </c>
      <c r="Z38" t="s">
        <v>315</v>
      </c>
      <c r="AE38" t="s">
        <v>310</v>
      </c>
      <c r="AF38" s="22"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22"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311</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x14ac:dyDescent="0.25">
      <c r="A39">
        <v>29</v>
      </c>
      <c r="B39" t="s">
        <v>297</v>
      </c>
      <c r="C39">
        <v>36</v>
      </c>
      <c r="D39" t="s">
        <v>298</v>
      </c>
      <c r="E39" t="s">
        <v>299</v>
      </c>
      <c r="F39" t="s">
        <v>300</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385</v>
      </c>
      <c r="I39" t="s">
        <v>302</v>
      </c>
      <c r="J39" t="s">
        <v>303</v>
      </c>
      <c r="K39" t="s">
        <v>300</v>
      </c>
      <c r="L39" t="s">
        <v>386</v>
      </c>
      <c r="M39" t="s">
        <v>305</v>
      </c>
      <c r="N39" t="s">
        <v>306</v>
      </c>
      <c r="O39" t="s">
        <v>300</v>
      </c>
      <c r="P39" t="s">
        <v>1089</v>
      </c>
      <c r="Q39" t="s">
        <v>300</v>
      </c>
      <c r="R39" t="s">
        <v>307</v>
      </c>
      <c r="S39" t="s">
        <v>300</v>
      </c>
      <c r="T39" t="s">
        <v>309</v>
      </c>
      <c r="U39" t="s">
        <v>308</v>
      </c>
      <c r="V39" t="s">
        <v>321</v>
      </c>
      <c r="AE39" t="s">
        <v>310</v>
      </c>
      <c r="AF39" s="22"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22"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311</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x14ac:dyDescent="0.25">
      <c r="A40">
        <v>30</v>
      </c>
      <c r="B40" t="s">
        <v>297</v>
      </c>
      <c r="C40">
        <v>37</v>
      </c>
      <c r="D40" t="s">
        <v>298</v>
      </c>
      <c r="E40" t="s">
        <v>299</v>
      </c>
      <c r="F40" t="s">
        <v>300</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387</v>
      </c>
      <c r="I40" t="s">
        <v>302</v>
      </c>
      <c r="J40" t="s">
        <v>303</v>
      </c>
      <c r="K40" t="s">
        <v>300</v>
      </c>
      <c r="L40" t="s">
        <v>388</v>
      </c>
      <c r="M40" t="s">
        <v>305</v>
      </c>
      <c r="N40" t="s">
        <v>306</v>
      </c>
      <c r="O40" t="s">
        <v>300</v>
      </c>
      <c r="P40" t="s">
        <v>1089</v>
      </c>
      <c r="Q40" t="s">
        <v>300</v>
      </c>
      <c r="R40" t="s">
        <v>307</v>
      </c>
      <c r="S40" t="s">
        <v>300</v>
      </c>
      <c r="AE40" t="s">
        <v>310</v>
      </c>
      <c r="AF40" s="22"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22"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311</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x14ac:dyDescent="0.25">
      <c r="A41">
        <v>31</v>
      </c>
      <c r="B41" t="s">
        <v>297</v>
      </c>
      <c r="C41">
        <v>38</v>
      </c>
      <c r="D41" t="s">
        <v>298</v>
      </c>
      <c r="E41" t="s">
        <v>299</v>
      </c>
      <c r="F41" t="s">
        <v>300</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389</v>
      </c>
      <c r="I41" t="s">
        <v>302</v>
      </c>
      <c r="J41" t="s">
        <v>303</v>
      </c>
      <c r="K41" t="s">
        <v>300</v>
      </c>
      <c r="L41" t="s">
        <v>390</v>
      </c>
      <c r="M41" t="s">
        <v>305</v>
      </c>
      <c r="N41" t="s">
        <v>306</v>
      </c>
      <c r="O41" t="s">
        <v>300</v>
      </c>
      <c r="P41" t="s">
        <v>1089</v>
      </c>
      <c r="Q41" t="s">
        <v>300</v>
      </c>
      <c r="R41" t="s">
        <v>307</v>
      </c>
      <c r="S41" t="s">
        <v>300</v>
      </c>
      <c r="T41" t="s">
        <v>309</v>
      </c>
      <c r="U41" t="s">
        <v>308</v>
      </c>
      <c r="V41" t="s">
        <v>315</v>
      </c>
      <c r="AE41" t="s">
        <v>310</v>
      </c>
      <c r="AF41" s="22"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22"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311</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x14ac:dyDescent="0.25">
      <c r="A42">
        <v>32</v>
      </c>
      <c r="B42" t="s">
        <v>297</v>
      </c>
      <c r="C42">
        <v>39</v>
      </c>
      <c r="D42" t="s">
        <v>298</v>
      </c>
      <c r="E42" t="s">
        <v>299</v>
      </c>
      <c r="F42" t="s">
        <v>300</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391</v>
      </c>
      <c r="I42" t="s">
        <v>302</v>
      </c>
      <c r="J42" t="s">
        <v>303</v>
      </c>
      <c r="K42" t="s">
        <v>300</v>
      </c>
      <c r="L42" t="s">
        <v>392</v>
      </c>
      <c r="M42" t="s">
        <v>305</v>
      </c>
      <c r="N42" t="s">
        <v>306</v>
      </c>
      <c r="O42" t="s">
        <v>300</v>
      </c>
      <c r="P42" t="s">
        <v>1089</v>
      </c>
      <c r="Q42" t="s">
        <v>300</v>
      </c>
      <c r="R42" t="s">
        <v>307</v>
      </c>
      <c r="S42" t="s">
        <v>300</v>
      </c>
      <c r="T42" t="s">
        <v>320</v>
      </c>
      <c r="U42" t="s">
        <v>308</v>
      </c>
      <c r="V42" t="s">
        <v>309</v>
      </c>
      <c r="W42" t="s">
        <v>308</v>
      </c>
      <c r="X42" t="s">
        <v>321</v>
      </c>
      <c r="AE42" t="s">
        <v>310</v>
      </c>
      <c r="AF42" s="22"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22"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311</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x14ac:dyDescent="0.25">
      <c r="A43">
        <v>33</v>
      </c>
      <c r="B43" t="s">
        <v>297</v>
      </c>
      <c r="C43">
        <v>40</v>
      </c>
      <c r="D43" t="s">
        <v>298</v>
      </c>
      <c r="E43" t="s">
        <v>299</v>
      </c>
      <c r="F43" t="s">
        <v>300</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393</v>
      </c>
      <c r="I43" t="s">
        <v>302</v>
      </c>
      <c r="J43" t="s">
        <v>303</v>
      </c>
      <c r="K43" t="s">
        <v>300</v>
      </c>
      <c r="L43" t="s">
        <v>394</v>
      </c>
      <c r="M43" t="s">
        <v>305</v>
      </c>
      <c r="N43" t="s">
        <v>306</v>
      </c>
      <c r="O43" t="s">
        <v>300</v>
      </c>
      <c r="P43" t="s">
        <v>1089</v>
      </c>
      <c r="Q43" t="s">
        <v>300</v>
      </c>
      <c r="R43" t="s">
        <v>307</v>
      </c>
      <c r="S43" t="s">
        <v>300</v>
      </c>
      <c r="T43" t="s">
        <v>309</v>
      </c>
      <c r="U43" t="s">
        <v>308</v>
      </c>
      <c r="V43" t="s">
        <v>292</v>
      </c>
      <c r="W43" t="s">
        <v>308</v>
      </c>
      <c r="X43" t="s">
        <v>314</v>
      </c>
      <c r="Y43" t="s">
        <v>308</v>
      </c>
      <c r="Z43" t="s">
        <v>321</v>
      </c>
      <c r="AE43" t="s">
        <v>310</v>
      </c>
      <c r="AF43" s="22"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22"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311</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x14ac:dyDescent="0.25">
      <c r="A44">
        <v>34</v>
      </c>
      <c r="B44" t="s">
        <v>297</v>
      </c>
      <c r="C44">
        <v>41</v>
      </c>
      <c r="D44" t="s">
        <v>298</v>
      </c>
      <c r="E44" t="s">
        <v>299</v>
      </c>
      <c r="F44" t="s">
        <v>300</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395</v>
      </c>
      <c r="I44" t="s">
        <v>302</v>
      </c>
      <c r="J44" t="s">
        <v>303</v>
      </c>
      <c r="K44" t="s">
        <v>300</v>
      </c>
      <c r="L44" t="s">
        <v>396</v>
      </c>
      <c r="M44" t="s">
        <v>305</v>
      </c>
      <c r="N44" t="s">
        <v>306</v>
      </c>
      <c r="O44" t="s">
        <v>300</v>
      </c>
      <c r="P44" t="s">
        <v>1089</v>
      </c>
      <c r="Q44" t="s">
        <v>300</v>
      </c>
      <c r="R44" t="s">
        <v>307</v>
      </c>
      <c r="S44" t="s">
        <v>300</v>
      </c>
      <c r="T44" t="s">
        <v>309</v>
      </c>
      <c r="U44" t="s">
        <v>308</v>
      </c>
      <c r="V44" t="s">
        <v>321</v>
      </c>
      <c r="AE44" t="s">
        <v>310</v>
      </c>
      <c r="AF44" s="22"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22"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311</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x14ac:dyDescent="0.25">
      <c r="A45">
        <v>35</v>
      </c>
      <c r="B45" t="s">
        <v>297</v>
      </c>
      <c r="C45">
        <v>42</v>
      </c>
      <c r="D45" t="s">
        <v>298</v>
      </c>
      <c r="E45" t="s">
        <v>299</v>
      </c>
      <c r="F45" t="s">
        <v>300</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397</v>
      </c>
      <c r="I45" t="s">
        <v>302</v>
      </c>
      <c r="J45" t="s">
        <v>303</v>
      </c>
      <c r="K45" t="s">
        <v>300</v>
      </c>
      <c r="L45" t="s">
        <v>398</v>
      </c>
      <c r="M45" t="s">
        <v>305</v>
      </c>
      <c r="N45" t="s">
        <v>306</v>
      </c>
      <c r="O45" t="s">
        <v>300</v>
      </c>
      <c r="P45" t="s">
        <v>1089</v>
      </c>
      <c r="Q45" t="s">
        <v>300</v>
      </c>
      <c r="R45" t="s">
        <v>307</v>
      </c>
      <c r="S45" t="s">
        <v>300</v>
      </c>
      <c r="T45" t="s">
        <v>282</v>
      </c>
      <c r="U45" t="s">
        <v>308</v>
      </c>
      <c r="V45" t="s">
        <v>321</v>
      </c>
      <c r="AE45" t="s">
        <v>310</v>
      </c>
      <c r="AF45" s="22"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22"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311</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x14ac:dyDescent="0.25">
      <c r="A46">
        <v>36</v>
      </c>
      <c r="B46" t="s">
        <v>297</v>
      </c>
      <c r="C46">
        <v>43</v>
      </c>
      <c r="D46" t="s">
        <v>298</v>
      </c>
      <c r="E46" t="s">
        <v>299</v>
      </c>
      <c r="F46" t="s">
        <v>300</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399</v>
      </c>
      <c r="I46" t="s">
        <v>302</v>
      </c>
      <c r="J46" t="s">
        <v>303</v>
      </c>
      <c r="K46" t="s">
        <v>300</v>
      </c>
      <c r="L46" t="s">
        <v>400</v>
      </c>
      <c r="M46" t="s">
        <v>305</v>
      </c>
      <c r="N46" t="s">
        <v>306</v>
      </c>
      <c r="O46" t="s">
        <v>300</v>
      </c>
      <c r="P46" t="s">
        <v>1089</v>
      </c>
      <c r="Q46" t="s">
        <v>300</v>
      </c>
      <c r="R46" t="s">
        <v>307</v>
      </c>
      <c r="S46" t="s">
        <v>300</v>
      </c>
      <c r="T46" t="s">
        <v>315</v>
      </c>
      <c r="AE46" t="s">
        <v>310</v>
      </c>
      <c r="AF46" s="22"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22"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311</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x14ac:dyDescent="0.25">
      <c r="A47">
        <v>185</v>
      </c>
      <c r="B47" t="s">
        <v>297</v>
      </c>
      <c r="C47">
        <v>44</v>
      </c>
      <c r="D47" t="s">
        <v>298</v>
      </c>
      <c r="E47" t="s">
        <v>299</v>
      </c>
      <c r="F47" t="s">
        <v>300</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401</v>
      </c>
      <c r="I47" t="s">
        <v>302</v>
      </c>
      <c r="J47" t="s">
        <v>303</v>
      </c>
      <c r="K47" t="s">
        <v>300</v>
      </c>
      <c r="L47" t="s">
        <v>402</v>
      </c>
      <c r="M47" t="s">
        <v>305</v>
      </c>
      <c r="N47" t="s">
        <v>306</v>
      </c>
      <c r="O47" t="s">
        <v>300</v>
      </c>
      <c r="P47" s="7" t="s">
        <v>1093</v>
      </c>
      <c r="Q47" t="s">
        <v>300</v>
      </c>
      <c r="R47" t="s">
        <v>307</v>
      </c>
      <c r="S47" t="s">
        <v>300</v>
      </c>
      <c r="T47" t="s">
        <v>315</v>
      </c>
      <c r="AE47" t="s">
        <v>310</v>
      </c>
      <c r="AF47" s="22"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22"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311</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x14ac:dyDescent="0.25">
      <c r="A48">
        <v>37</v>
      </c>
      <c r="B48" t="s">
        <v>297</v>
      </c>
      <c r="C48">
        <v>45</v>
      </c>
      <c r="D48" t="s">
        <v>298</v>
      </c>
      <c r="E48" t="s">
        <v>299</v>
      </c>
      <c r="F48" t="s">
        <v>300</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403</v>
      </c>
      <c r="I48" t="s">
        <v>302</v>
      </c>
      <c r="J48" t="s">
        <v>303</v>
      </c>
      <c r="K48" t="s">
        <v>300</v>
      </c>
      <c r="L48" t="s">
        <v>404</v>
      </c>
      <c r="M48" t="s">
        <v>305</v>
      </c>
      <c r="N48" t="s">
        <v>306</v>
      </c>
      <c r="O48" t="s">
        <v>300</v>
      </c>
      <c r="P48" t="s">
        <v>1089</v>
      </c>
      <c r="Q48" t="s">
        <v>300</v>
      </c>
      <c r="R48" t="s">
        <v>307</v>
      </c>
      <c r="S48" t="s">
        <v>300</v>
      </c>
      <c r="T48" t="s">
        <v>282</v>
      </c>
      <c r="U48" t="s">
        <v>308</v>
      </c>
      <c r="V48" t="s">
        <v>313</v>
      </c>
      <c r="AE48" t="s">
        <v>310</v>
      </c>
      <c r="AF48" s="22"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22"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311</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x14ac:dyDescent="0.25">
      <c r="A49">
        <v>239</v>
      </c>
      <c r="B49" t="s">
        <v>297</v>
      </c>
      <c r="C49">
        <v>46</v>
      </c>
      <c r="D49" t="s">
        <v>298</v>
      </c>
      <c r="E49" t="s">
        <v>299</v>
      </c>
      <c r="F49" t="s">
        <v>300</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405</v>
      </c>
      <c r="I49" t="s">
        <v>302</v>
      </c>
      <c r="J49" t="s">
        <v>303</v>
      </c>
      <c r="K49" t="s">
        <v>300</v>
      </c>
      <c r="L49" t="s">
        <v>406</v>
      </c>
      <c r="M49" t="s">
        <v>305</v>
      </c>
      <c r="N49" t="s">
        <v>306</v>
      </c>
      <c r="O49" t="s">
        <v>300</v>
      </c>
      <c r="P49" s="4" t="s">
        <v>1092</v>
      </c>
      <c r="Q49" t="s">
        <v>300</v>
      </c>
      <c r="R49" t="s">
        <v>307</v>
      </c>
      <c r="S49" t="s">
        <v>300</v>
      </c>
      <c r="T49" t="s">
        <v>309</v>
      </c>
      <c r="U49" t="s">
        <v>308</v>
      </c>
      <c r="V49" t="s">
        <v>292</v>
      </c>
      <c r="W49" t="s">
        <v>308</v>
      </c>
      <c r="X49" t="s">
        <v>313</v>
      </c>
      <c r="AE49" t="s">
        <v>310</v>
      </c>
      <c r="AF49" s="22"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22"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311</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x14ac:dyDescent="0.25">
      <c r="A50">
        <v>221</v>
      </c>
      <c r="B50" t="s">
        <v>297</v>
      </c>
      <c r="C50">
        <v>47</v>
      </c>
      <c r="D50" t="s">
        <v>298</v>
      </c>
      <c r="E50" t="s">
        <v>299</v>
      </c>
      <c r="F50" t="s">
        <v>300</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407</v>
      </c>
      <c r="I50" t="s">
        <v>302</v>
      </c>
      <c r="J50" t="s">
        <v>303</v>
      </c>
      <c r="K50" t="s">
        <v>300</v>
      </c>
      <c r="L50" t="s">
        <v>408</v>
      </c>
      <c r="M50" t="s">
        <v>305</v>
      </c>
      <c r="N50" t="s">
        <v>306</v>
      </c>
      <c r="O50" t="s">
        <v>300</v>
      </c>
      <c r="P50" s="8" t="s">
        <v>1091</v>
      </c>
      <c r="Q50" t="s">
        <v>300</v>
      </c>
      <c r="R50" t="s">
        <v>307</v>
      </c>
      <c r="S50" t="s">
        <v>300</v>
      </c>
      <c r="T50" t="s">
        <v>351</v>
      </c>
      <c r="U50" t="s">
        <v>308</v>
      </c>
      <c r="V50" t="s">
        <v>321</v>
      </c>
      <c r="AE50" t="s">
        <v>310</v>
      </c>
      <c r="AF50" s="22"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22"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311</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x14ac:dyDescent="0.25">
      <c r="A51">
        <v>38</v>
      </c>
      <c r="B51" t="s">
        <v>297</v>
      </c>
      <c r="C51">
        <v>48</v>
      </c>
      <c r="D51" t="s">
        <v>298</v>
      </c>
      <c r="E51" t="s">
        <v>299</v>
      </c>
      <c r="F51" t="s">
        <v>300</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409</v>
      </c>
      <c r="I51" t="s">
        <v>302</v>
      </c>
      <c r="J51" t="s">
        <v>303</v>
      </c>
      <c r="K51" t="s">
        <v>300</v>
      </c>
      <c r="L51" t="s">
        <v>410</v>
      </c>
      <c r="M51" t="s">
        <v>305</v>
      </c>
      <c r="N51" t="s">
        <v>306</v>
      </c>
      <c r="O51" t="s">
        <v>300</v>
      </c>
      <c r="P51" t="s">
        <v>1089</v>
      </c>
      <c r="Q51" t="s">
        <v>300</v>
      </c>
      <c r="R51" t="s">
        <v>307</v>
      </c>
      <c r="S51" t="s">
        <v>300</v>
      </c>
      <c r="T51" t="s">
        <v>320</v>
      </c>
      <c r="U51" t="s">
        <v>308</v>
      </c>
      <c r="V51" t="s">
        <v>309</v>
      </c>
      <c r="W51" t="s">
        <v>308</v>
      </c>
      <c r="X51" t="s">
        <v>321</v>
      </c>
      <c r="AE51" t="s">
        <v>310</v>
      </c>
      <c r="AF51" s="22"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22"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311</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x14ac:dyDescent="0.25">
      <c r="A52">
        <v>39</v>
      </c>
      <c r="B52" t="s">
        <v>297</v>
      </c>
      <c r="C52">
        <v>49</v>
      </c>
      <c r="D52" t="s">
        <v>298</v>
      </c>
      <c r="E52" t="s">
        <v>299</v>
      </c>
      <c r="F52" t="s">
        <v>300</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411</v>
      </c>
      <c r="I52" t="s">
        <v>302</v>
      </c>
      <c r="J52" t="s">
        <v>303</v>
      </c>
      <c r="K52" t="s">
        <v>300</v>
      </c>
      <c r="L52" t="s">
        <v>412</v>
      </c>
      <c r="M52" t="s">
        <v>305</v>
      </c>
      <c r="N52" t="s">
        <v>306</v>
      </c>
      <c r="O52" t="s">
        <v>300</v>
      </c>
      <c r="P52" t="s">
        <v>1089</v>
      </c>
      <c r="Q52" t="s">
        <v>300</v>
      </c>
      <c r="R52" t="s">
        <v>307</v>
      </c>
      <c r="S52" t="s">
        <v>300</v>
      </c>
      <c r="T52" t="s">
        <v>282</v>
      </c>
      <c r="U52" t="s">
        <v>308</v>
      </c>
      <c r="V52" t="s">
        <v>313</v>
      </c>
      <c r="W52" t="s">
        <v>308</v>
      </c>
      <c r="X52" t="s">
        <v>321</v>
      </c>
      <c r="AE52" t="s">
        <v>310</v>
      </c>
      <c r="AF52" s="22"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22"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311</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x14ac:dyDescent="0.25">
      <c r="A53">
        <v>240</v>
      </c>
      <c r="B53" t="s">
        <v>297</v>
      </c>
      <c r="C53">
        <v>50</v>
      </c>
      <c r="D53" t="s">
        <v>298</v>
      </c>
      <c r="E53" t="s">
        <v>299</v>
      </c>
      <c r="F53" t="s">
        <v>300</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413</v>
      </c>
      <c r="I53" t="s">
        <v>302</v>
      </c>
      <c r="J53" t="s">
        <v>303</v>
      </c>
      <c r="K53" t="s">
        <v>300</v>
      </c>
      <c r="L53" t="s">
        <v>414</v>
      </c>
      <c r="M53" t="s">
        <v>305</v>
      </c>
      <c r="N53" t="s">
        <v>306</v>
      </c>
      <c r="O53" t="s">
        <v>300</v>
      </c>
      <c r="P53" s="4" t="s">
        <v>1092</v>
      </c>
      <c r="Q53" t="s">
        <v>300</v>
      </c>
      <c r="R53" t="s">
        <v>307</v>
      </c>
      <c r="S53" t="s">
        <v>300</v>
      </c>
      <c r="T53" t="s">
        <v>344</v>
      </c>
      <c r="U53" t="s">
        <v>308</v>
      </c>
      <c r="V53" t="s">
        <v>292</v>
      </c>
      <c r="W53" t="s">
        <v>308</v>
      </c>
      <c r="X53" t="s">
        <v>351</v>
      </c>
      <c r="Y53" t="s">
        <v>308</v>
      </c>
      <c r="Z53" t="s">
        <v>314</v>
      </c>
      <c r="AA53" t="s">
        <v>308</v>
      </c>
      <c r="AB53" t="s">
        <v>321</v>
      </c>
      <c r="AE53" t="s">
        <v>310</v>
      </c>
      <c r="AF53" s="22"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22"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311</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x14ac:dyDescent="0.25">
      <c r="A54">
        <v>40</v>
      </c>
      <c r="B54" t="s">
        <v>297</v>
      </c>
      <c r="C54">
        <v>51</v>
      </c>
      <c r="D54" t="s">
        <v>298</v>
      </c>
      <c r="E54" t="s">
        <v>299</v>
      </c>
      <c r="F54" t="s">
        <v>300</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415</v>
      </c>
      <c r="I54" t="s">
        <v>302</v>
      </c>
      <c r="J54" t="s">
        <v>303</v>
      </c>
      <c r="K54" t="s">
        <v>300</v>
      </c>
      <c r="L54" t="s">
        <v>159</v>
      </c>
      <c r="M54" t="s">
        <v>305</v>
      </c>
      <c r="N54" t="s">
        <v>306</v>
      </c>
      <c r="O54" t="s">
        <v>300</v>
      </c>
      <c r="P54" t="s">
        <v>1089</v>
      </c>
      <c r="Q54" t="s">
        <v>300</v>
      </c>
      <c r="R54" t="s">
        <v>307</v>
      </c>
      <c r="S54" t="s">
        <v>300</v>
      </c>
      <c r="T54" t="s">
        <v>2210</v>
      </c>
      <c r="AE54" t="s">
        <v>310</v>
      </c>
      <c r="AF54" s="22"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22"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311</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x14ac:dyDescent="0.25">
      <c r="A55">
        <v>41</v>
      </c>
      <c r="B55" t="s">
        <v>297</v>
      </c>
      <c r="C55">
        <v>52</v>
      </c>
      <c r="D55" t="s">
        <v>298</v>
      </c>
      <c r="E55" t="s">
        <v>299</v>
      </c>
      <c r="F55" t="s">
        <v>300</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416</v>
      </c>
      <c r="I55" t="s">
        <v>302</v>
      </c>
      <c r="J55" t="s">
        <v>303</v>
      </c>
      <c r="K55" t="s">
        <v>300</v>
      </c>
      <c r="L55" t="s">
        <v>417</v>
      </c>
      <c r="M55" t="s">
        <v>305</v>
      </c>
      <c r="N55" t="s">
        <v>306</v>
      </c>
      <c r="O55" t="s">
        <v>300</v>
      </c>
      <c r="P55" t="s">
        <v>1089</v>
      </c>
      <c r="Q55" t="s">
        <v>300</v>
      </c>
      <c r="R55" t="s">
        <v>307</v>
      </c>
      <c r="S55" t="s">
        <v>300</v>
      </c>
      <c r="AE55" t="s">
        <v>310</v>
      </c>
      <c r="AF55" s="22"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22"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311</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x14ac:dyDescent="0.25">
      <c r="A56">
        <v>186</v>
      </c>
      <c r="B56" t="s">
        <v>297</v>
      </c>
      <c r="C56">
        <v>53</v>
      </c>
      <c r="D56" t="s">
        <v>298</v>
      </c>
      <c r="E56" t="s">
        <v>299</v>
      </c>
      <c r="F56" t="s">
        <v>300</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418</v>
      </c>
      <c r="I56" t="s">
        <v>302</v>
      </c>
      <c r="J56" t="s">
        <v>303</v>
      </c>
      <c r="K56" t="s">
        <v>300</v>
      </c>
      <c r="L56" t="s">
        <v>419</v>
      </c>
      <c r="M56" t="s">
        <v>305</v>
      </c>
      <c r="N56" t="s">
        <v>306</v>
      </c>
      <c r="O56" t="s">
        <v>300</v>
      </c>
      <c r="P56" s="7" t="s">
        <v>1093</v>
      </c>
      <c r="Q56" t="s">
        <v>300</v>
      </c>
      <c r="R56" t="s">
        <v>307</v>
      </c>
      <c r="S56" t="s">
        <v>300</v>
      </c>
      <c r="T56" t="s">
        <v>292</v>
      </c>
      <c r="AE56" t="s">
        <v>310</v>
      </c>
      <c r="AF56" s="22"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22"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311</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x14ac:dyDescent="0.25">
      <c r="A57">
        <v>187</v>
      </c>
      <c r="B57" t="s">
        <v>297</v>
      </c>
      <c r="C57">
        <v>54</v>
      </c>
      <c r="D57" t="s">
        <v>298</v>
      </c>
      <c r="E57" t="s">
        <v>299</v>
      </c>
      <c r="F57" t="s">
        <v>300</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420</v>
      </c>
      <c r="I57" t="s">
        <v>302</v>
      </c>
      <c r="J57" t="s">
        <v>303</v>
      </c>
      <c r="K57" t="s">
        <v>300</v>
      </c>
      <c r="L57" t="s">
        <v>421</v>
      </c>
      <c r="M57" t="s">
        <v>305</v>
      </c>
      <c r="N57" t="s">
        <v>306</v>
      </c>
      <c r="O57" t="s">
        <v>300</v>
      </c>
      <c r="P57" s="7" t="s">
        <v>1093</v>
      </c>
      <c r="Q57" t="s">
        <v>300</v>
      </c>
      <c r="R57" t="s">
        <v>307</v>
      </c>
      <c r="S57" t="s">
        <v>300</v>
      </c>
      <c r="T57" t="s">
        <v>282</v>
      </c>
      <c r="U57" t="s">
        <v>308</v>
      </c>
      <c r="V57" t="s">
        <v>309</v>
      </c>
      <c r="W57" t="s">
        <v>308</v>
      </c>
      <c r="X57" t="s">
        <v>313</v>
      </c>
      <c r="Y57" t="s">
        <v>308</v>
      </c>
      <c r="Z57" t="s">
        <v>321</v>
      </c>
      <c r="AE57" t="s">
        <v>310</v>
      </c>
      <c r="AF57" s="22"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22"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311</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x14ac:dyDescent="0.25">
      <c r="A58">
        <v>42</v>
      </c>
      <c r="B58" t="s">
        <v>297</v>
      </c>
      <c r="C58">
        <v>55</v>
      </c>
      <c r="D58" t="s">
        <v>298</v>
      </c>
      <c r="E58" t="s">
        <v>299</v>
      </c>
      <c r="F58" t="s">
        <v>300</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422</v>
      </c>
      <c r="I58" t="s">
        <v>302</v>
      </c>
      <c r="J58" t="s">
        <v>303</v>
      </c>
      <c r="K58" t="s">
        <v>300</v>
      </c>
      <c r="L58" t="s">
        <v>423</v>
      </c>
      <c r="M58" t="s">
        <v>305</v>
      </c>
      <c r="N58" t="s">
        <v>306</v>
      </c>
      <c r="O58" t="s">
        <v>300</v>
      </c>
      <c r="P58" t="s">
        <v>1089</v>
      </c>
      <c r="Q58" t="s">
        <v>300</v>
      </c>
      <c r="R58" t="s">
        <v>307</v>
      </c>
      <c r="S58" t="s">
        <v>300</v>
      </c>
      <c r="T58" t="s">
        <v>320</v>
      </c>
      <c r="U58" t="s">
        <v>308</v>
      </c>
      <c r="V58" t="s">
        <v>292</v>
      </c>
      <c r="W58" t="s">
        <v>308</v>
      </c>
      <c r="X58" t="s">
        <v>314</v>
      </c>
      <c r="Y58" t="s">
        <v>308</v>
      </c>
      <c r="Z58" t="s">
        <v>321</v>
      </c>
      <c r="AE58" t="s">
        <v>310</v>
      </c>
      <c r="AF58" s="22"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22"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311</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x14ac:dyDescent="0.25">
      <c r="A59">
        <v>222</v>
      </c>
      <c r="B59" t="s">
        <v>297</v>
      </c>
      <c r="C59">
        <v>56</v>
      </c>
      <c r="D59" t="s">
        <v>298</v>
      </c>
      <c r="E59" t="s">
        <v>299</v>
      </c>
      <c r="F59" t="s">
        <v>300</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424</v>
      </c>
      <c r="I59" t="s">
        <v>302</v>
      </c>
      <c r="J59" t="s">
        <v>303</v>
      </c>
      <c r="K59" t="s">
        <v>300</v>
      </c>
      <c r="L59" t="s">
        <v>425</v>
      </c>
      <c r="M59" t="s">
        <v>305</v>
      </c>
      <c r="N59" t="s">
        <v>306</v>
      </c>
      <c r="O59" t="s">
        <v>300</v>
      </c>
      <c r="P59" s="8" t="s">
        <v>1091</v>
      </c>
      <c r="Q59" t="s">
        <v>300</v>
      </c>
      <c r="R59" t="s">
        <v>307</v>
      </c>
      <c r="S59" t="s">
        <v>300</v>
      </c>
      <c r="T59" t="s">
        <v>282</v>
      </c>
      <c r="U59" t="s">
        <v>308</v>
      </c>
      <c r="V59" t="s">
        <v>309</v>
      </c>
      <c r="W59" t="s">
        <v>308</v>
      </c>
      <c r="X59" t="s">
        <v>321</v>
      </c>
      <c r="AE59" t="s">
        <v>310</v>
      </c>
      <c r="AF59" s="22"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22"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311</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x14ac:dyDescent="0.25">
      <c r="A60">
        <v>43</v>
      </c>
      <c r="B60" t="s">
        <v>297</v>
      </c>
      <c r="C60">
        <v>57</v>
      </c>
      <c r="D60" t="s">
        <v>298</v>
      </c>
      <c r="E60" t="s">
        <v>299</v>
      </c>
      <c r="F60" t="s">
        <v>300</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426</v>
      </c>
      <c r="I60" t="s">
        <v>302</v>
      </c>
      <c r="J60" t="s">
        <v>303</v>
      </c>
      <c r="K60" t="s">
        <v>300</v>
      </c>
      <c r="L60" t="s">
        <v>427</v>
      </c>
      <c r="M60" t="s">
        <v>305</v>
      </c>
      <c r="N60" t="s">
        <v>306</v>
      </c>
      <c r="O60" t="s">
        <v>300</v>
      </c>
      <c r="P60" t="s">
        <v>1089</v>
      </c>
      <c r="Q60" t="s">
        <v>300</v>
      </c>
      <c r="R60" t="s">
        <v>307</v>
      </c>
      <c r="S60" t="s">
        <v>300</v>
      </c>
      <c r="T60" t="s">
        <v>282</v>
      </c>
      <c r="U60" t="s">
        <v>308</v>
      </c>
      <c r="V60" t="s">
        <v>351</v>
      </c>
      <c r="W60" t="s">
        <v>308</v>
      </c>
      <c r="X60" t="s">
        <v>314</v>
      </c>
      <c r="AE60" t="s">
        <v>310</v>
      </c>
      <c r="AF60" s="22"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22"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311</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x14ac:dyDescent="0.25">
      <c r="A61">
        <v>44</v>
      </c>
      <c r="B61" t="s">
        <v>297</v>
      </c>
      <c r="C61">
        <v>58</v>
      </c>
      <c r="D61" t="s">
        <v>298</v>
      </c>
      <c r="E61" t="s">
        <v>299</v>
      </c>
      <c r="F61" t="s">
        <v>300</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428</v>
      </c>
      <c r="I61" t="s">
        <v>302</v>
      </c>
      <c r="J61" t="s">
        <v>303</v>
      </c>
      <c r="K61" t="s">
        <v>300</v>
      </c>
      <c r="L61" t="s">
        <v>429</v>
      </c>
      <c r="M61" t="s">
        <v>305</v>
      </c>
      <c r="N61" t="s">
        <v>306</v>
      </c>
      <c r="O61" t="s">
        <v>300</v>
      </c>
      <c r="P61" t="s">
        <v>1089</v>
      </c>
      <c r="Q61" t="s">
        <v>300</v>
      </c>
      <c r="R61" t="s">
        <v>307</v>
      </c>
      <c r="S61" t="s">
        <v>300</v>
      </c>
      <c r="T61" t="s">
        <v>282</v>
      </c>
      <c r="U61" t="s">
        <v>308</v>
      </c>
      <c r="V61" t="s">
        <v>351</v>
      </c>
      <c r="AE61" t="s">
        <v>310</v>
      </c>
      <c r="AF61" s="22"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22"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311</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x14ac:dyDescent="0.25">
      <c r="A62">
        <v>45</v>
      </c>
      <c r="B62" t="s">
        <v>297</v>
      </c>
      <c r="C62">
        <v>59</v>
      </c>
      <c r="D62" t="s">
        <v>298</v>
      </c>
      <c r="E62" t="s">
        <v>299</v>
      </c>
      <c r="F62" t="s">
        <v>300</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430</v>
      </c>
      <c r="I62" t="s">
        <v>302</v>
      </c>
      <c r="J62" t="s">
        <v>303</v>
      </c>
      <c r="K62" t="s">
        <v>300</v>
      </c>
      <c r="L62" t="s">
        <v>431</v>
      </c>
      <c r="M62" t="s">
        <v>305</v>
      </c>
      <c r="N62" t="s">
        <v>306</v>
      </c>
      <c r="O62" t="s">
        <v>300</v>
      </c>
      <c r="P62" t="s">
        <v>1089</v>
      </c>
      <c r="Q62" t="s">
        <v>300</v>
      </c>
      <c r="R62" t="s">
        <v>307</v>
      </c>
      <c r="S62" t="s">
        <v>300</v>
      </c>
      <c r="T62" t="s">
        <v>320</v>
      </c>
      <c r="U62" t="s">
        <v>308</v>
      </c>
      <c r="V62" t="s">
        <v>321</v>
      </c>
      <c r="AE62" t="s">
        <v>310</v>
      </c>
      <c r="AF62" s="22"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22"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311</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x14ac:dyDescent="0.25">
      <c r="A63">
        <v>47</v>
      </c>
      <c r="B63" t="s">
        <v>297</v>
      </c>
      <c r="C63">
        <v>60</v>
      </c>
      <c r="D63" t="s">
        <v>298</v>
      </c>
      <c r="E63" t="s">
        <v>299</v>
      </c>
      <c r="F63" t="s">
        <v>300</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432</v>
      </c>
      <c r="I63" t="s">
        <v>302</v>
      </c>
      <c r="J63" t="s">
        <v>303</v>
      </c>
      <c r="K63" t="s">
        <v>300</v>
      </c>
      <c r="L63" t="s">
        <v>433</v>
      </c>
      <c r="M63" t="s">
        <v>305</v>
      </c>
      <c r="N63" t="s">
        <v>306</v>
      </c>
      <c r="O63" t="s">
        <v>300</v>
      </c>
      <c r="P63" t="s">
        <v>1089</v>
      </c>
      <c r="Q63" t="s">
        <v>300</v>
      </c>
      <c r="R63" t="s">
        <v>307</v>
      </c>
      <c r="S63" t="s">
        <v>300</v>
      </c>
      <c r="T63" t="s">
        <v>344</v>
      </c>
      <c r="U63" t="s">
        <v>308</v>
      </c>
      <c r="V63" t="s">
        <v>286</v>
      </c>
      <c r="W63" t="s">
        <v>308</v>
      </c>
      <c r="X63" t="s">
        <v>321</v>
      </c>
      <c r="AE63" t="s">
        <v>310</v>
      </c>
      <c r="AF63" s="22"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22"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311</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x14ac:dyDescent="0.25">
      <c r="A64">
        <v>223</v>
      </c>
      <c r="B64" t="s">
        <v>297</v>
      </c>
      <c r="C64">
        <v>61</v>
      </c>
      <c r="D64" t="s">
        <v>298</v>
      </c>
      <c r="E64" t="s">
        <v>299</v>
      </c>
      <c r="F64" t="s">
        <v>300</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434</v>
      </c>
      <c r="I64" t="s">
        <v>302</v>
      </c>
      <c r="J64" t="s">
        <v>303</v>
      </c>
      <c r="K64" t="s">
        <v>300</v>
      </c>
      <c r="L64" t="s">
        <v>435</v>
      </c>
      <c r="M64" t="s">
        <v>305</v>
      </c>
      <c r="N64" t="s">
        <v>306</v>
      </c>
      <c r="O64" t="s">
        <v>300</v>
      </c>
      <c r="P64" s="8" t="s">
        <v>1091</v>
      </c>
      <c r="Q64" t="s">
        <v>300</v>
      </c>
      <c r="R64" t="s">
        <v>307</v>
      </c>
      <c r="S64" t="s">
        <v>300</v>
      </c>
      <c r="T64" t="s">
        <v>320</v>
      </c>
      <c r="U64" t="s">
        <v>308</v>
      </c>
      <c r="V64" t="s">
        <v>292</v>
      </c>
      <c r="W64" t="s">
        <v>308</v>
      </c>
      <c r="X64" t="s">
        <v>321</v>
      </c>
      <c r="AE64" t="s">
        <v>310</v>
      </c>
      <c r="AF64" s="22"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22"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311</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x14ac:dyDescent="0.25">
      <c r="A65">
        <v>48</v>
      </c>
      <c r="B65" t="s">
        <v>297</v>
      </c>
      <c r="C65">
        <v>62</v>
      </c>
      <c r="D65" t="s">
        <v>298</v>
      </c>
      <c r="E65" t="s">
        <v>299</v>
      </c>
      <c r="F65" t="s">
        <v>300</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436</v>
      </c>
      <c r="I65" t="s">
        <v>302</v>
      </c>
      <c r="J65" t="s">
        <v>303</v>
      </c>
      <c r="K65" t="s">
        <v>300</v>
      </c>
      <c r="L65" t="s">
        <v>437</v>
      </c>
      <c r="M65" t="s">
        <v>305</v>
      </c>
      <c r="N65" t="s">
        <v>306</v>
      </c>
      <c r="O65" t="s">
        <v>300</v>
      </c>
      <c r="P65" t="s">
        <v>1089</v>
      </c>
      <c r="Q65" t="s">
        <v>300</v>
      </c>
      <c r="R65" t="s">
        <v>307</v>
      </c>
      <c r="S65" t="s">
        <v>300</v>
      </c>
      <c r="T65" t="s">
        <v>309</v>
      </c>
      <c r="U65" t="s">
        <v>308</v>
      </c>
      <c r="V65" t="s">
        <v>321</v>
      </c>
      <c r="AE65" t="s">
        <v>310</v>
      </c>
      <c r="AF65" s="22"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22"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311</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x14ac:dyDescent="0.25">
      <c r="A66">
        <v>49</v>
      </c>
      <c r="B66" t="s">
        <v>297</v>
      </c>
      <c r="C66">
        <v>63</v>
      </c>
      <c r="D66" t="s">
        <v>298</v>
      </c>
      <c r="E66" t="s">
        <v>299</v>
      </c>
      <c r="F66" t="s">
        <v>300</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438</v>
      </c>
      <c r="I66" t="s">
        <v>302</v>
      </c>
      <c r="J66" t="s">
        <v>303</v>
      </c>
      <c r="K66" t="s">
        <v>300</v>
      </c>
      <c r="L66" t="s">
        <v>439</v>
      </c>
      <c r="M66" t="s">
        <v>305</v>
      </c>
      <c r="N66" t="s">
        <v>306</v>
      </c>
      <c r="O66" t="s">
        <v>300</v>
      </c>
      <c r="P66" t="s">
        <v>1089</v>
      </c>
      <c r="Q66" t="s">
        <v>300</v>
      </c>
      <c r="R66" t="s">
        <v>307</v>
      </c>
      <c r="S66" t="s">
        <v>300</v>
      </c>
      <c r="T66" t="s">
        <v>314</v>
      </c>
      <c r="U66" t="s">
        <v>308</v>
      </c>
      <c r="V66" t="s">
        <v>315</v>
      </c>
      <c r="AE66" t="s">
        <v>310</v>
      </c>
      <c r="AF66" s="22"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22"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311</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x14ac:dyDescent="0.25">
      <c r="A67">
        <v>50</v>
      </c>
      <c r="B67" t="s">
        <v>297</v>
      </c>
      <c r="C67">
        <v>64</v>
      </c>
      <c r="D67" t="s">
        <v>298</v>
      </c>
      <c r="E67" t="s">
        <v>299</v>
      </c>
      <c r="F67" t="s">
        <v>300</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440</v>
      </c>
      <c r="I67" t="s">
        <v>302</v>
      </c>
      <c r="J67" t="s">
        <v>303</v>
      </c>
      <c r="K67" t="s">
        <v>300</v>
      </c>
      <c r="L67" t="s">
        <v>441</v>
      </c>
      <c r="M67" t="s">
        <v>305</v>
      </c>
      <c r="N67" t="s">
        <v>306</v>
      </c>
      <c r="O67" t="s">
        <v>300</v>
      </c>
      <c r="P67" t="s">
        <v>1089</v>
      </c>
      <c r="Q67" t="s">
        <v>300</v>
      </c>
      <c r="R67" t="s">
        <v>307</v>
      </c>
      <c r="S67" t="s">
        <v>300</v>
      </c>
      <c r="T67" t="s">
        <v>309</v>
      </c>
      <c r="U67" t="s">
        <v>308</v>
      </c>
      <c r="V67" t="s">
        <v>321</v>
      </c>
      <c r="AE67" t="s">
        <v>310</v>
      </c>
      <c r="AF67" s="22"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22"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311</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x14ac:dyDescent="0.25">
      <c r="A68">
        <v>51</v>
      </c>
      <c r="B68" t="s">
        <v>297</v>
      </c>
      <c r="C68">
        <v>65</v>
      </c>
      <c r="D68" t="s">
        <v>298</v>
      </c>
      <c r="E68" t="s">
        <v>299</v>
      </c>
      <c r="F68" t="s">
        <v>300</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442</v>
      </c>
      <c r="I68" t="s">
        <v>302</v>
      </c>
      <c r="J68" t="s">
        <v>303</v>
      </c>
      <c r="K68" t="s">
        <v>300</v>
      </c>
      <c r="L68" t="s">
        <v>443</v>
      </c>
      <c r="M68" t="s">
        <v>305</v>
      </c>
      <c r="N68" t="s">
        <v>306</v>
      </c>
      <c r="O68" t="s">
        <v>300</v>
      </c>
      <c r="P68" t="s">
        <v>1089</v>
      </c>
      <c r="Q68" t="s">
        <v>300</v>
      </c>
      <c r="R68" t="s">
        <v>307</v>
      </c>
      <c r="S68" t="s">
        <v>300</v>
      </c>
      <c r="T68" t="s">
        <v>321</v>
      </c>
      <c r="AE68" t="s">
        <v>310</v>
      </c>
      <c r="AF68" s="22"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22"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311</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x14ac:dyDescent="0.25">
      <c r="A69">
        <v>52</v>
      </c>
      <c r="B69" t="s">
        <v>297</v>
      </c>
      <c r="C69">
        <v>66</v>
      </c>
      <c r="D69" t="s">
        <v>298</v>
      </c>
      <c r="E69" t="s">
        <v>299</v>
      </c>
      <c r="F69" t="s">
        <v>300</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444</v>
      </c>
      <c r="I69" t="s">
        <v>302</v>
      </c>
      <c r="J69" t="s">
        <v>303</v>
      </c>
      <c r="K69" t="s">
        <v>300</v>
      </c>
      <c r="L69" t="s">
        <v>445</v>
      </c>
      <c r="M69" t="s">
        <v>305</v>
      </c>
      <c r="N69" t="s">
        <v>306</v>
      </c>
      <c r="O69" t="s">
        <v>300</v>
      </c>
      <c r="P69" t="s">
        <v>1089</v>
      </c>
      <c r="Q69" t="s">
        <v>300</v>
      </c>
      <c r="R69" t="s">
        <v>307</v>
      </c>
      <c r="S69" t="s">
        <v>300</v>
      </c>
      <c r="T69" t="s">
        <v>282</v>
      </c>
      <c r="U69" t="s">
        <v>308</v>
      </c>
      <c r="V69" t="s">
        <v>292</v>
      </c>
      <c r="W69" t="s">
        <v>308</v>
      </c>
      <c r="X69" t="s">
        <v>315</v>
      </c>
      <c r="AE69" t="s">
        <v>310</v>
      </c>
      <c r="AF69" s="22"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22"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311</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x14ac:dyDescent="0.25">
      <c r="A70">
        <v>53</v>
      </c>
      <c r="B70" t="s">
        <v>297</v>
      </c>
      <c r="C70">
        <v>67</v>
      </c>
      <c r="D70" t="s">
        <v>298</v>
      </c>
      <c r="E70" t="s">
        <v>299</v>
      </c>
      <c r="F70" t="s">
        <v>300</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446</v>
      </c>
      <c r="I70" t="s">
        <v>302</v>
      </c>
      <c r="J70" t="s">
        <v>303</v>
      </c>
      <c r="K70" t="s">
        <v>300</v>
      </c>
      <c r="L70" t="s">
        <v>447</v>
      </c>
      <c r="M70" t="s">
        <v>305</v>
      </c>
      <c r="N70" t="s">
        <v>306</v>
      </c>
      <c r="O70" t="s">
        <v>300</v>
      </c>
      <c r="P70" t="s">
        <v>1089</v>
      </c>
      <c r="Q70" t="s">
        <v>300</v>
      </c>
      <c r="R70" t="s">
        <v>307</v>
      </c>
      <c r="S70" t="s">
        <v>300</v>
      </c>
      <c r="T70" t="s">
        <v>309</v>
      </c>
      <c r="U70" t="s">
        <v>308</v>
      </c>
      <c r="V70" t="s">
        <v>314</v>
      </c>
      <c r="W70" t="s">
        <v>308</v>
      </c>
      <c r="X70" t="s">
        <v>321</v>
      </c>
      <c r="Y70" t="s">
        <v>308</v>
      </c>
      <c r="Z70" t="s">
        <v>315</v>
      </c>
      <c r="AE70" t="s">
        <v>310</v>
      </c>
      <c r="AF70" s="22"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22"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311</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x14ac:dyDescent="0.25">
      <c r="A71">
        <v>54</v>
      </c>
      <c r="B71" t="s">
        <v>297</v>
      </c>
      <c r="C71">
        <v>68</v>
      </c>
      <c r="D71" t="s">
        <v>298</v>
      </c>
      <c r="E71" t="s">
        <v>299</v>
      </c>
      <c r="F71" t="s">
        <v>300</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448</v>
      </c>
      <c r="I71" t="s">
        <v>302</v>
      </c>
      <c r="J71" t="s">
        <v>303</v>
      </c>
      <c r="K71" t="s">
        <v>300</v>
      </c>
      <c r="L71" t="s">
        <v>449</v>
      </c>
      <c r="M71" t="s">
        <v>305</v>
      </c>
      <c r="N71" t="s">
        <v>306</v>
      </c>
      <c r="O71" t="s">
        <v>300</v>
      </c>
      <c r="P71" t="s">
        <v>1089</v>
      </c>
      <c r="Q71" t="s">
        <v>300</v>
      </c>
      <c r="R71" t="s">
        <v>307</v>
      </c>
      <c r="S71" t="s">
        <v>300</v>
      </c>
      <c r="T71" t="s">
        <v>282</v>
      </c>
      <c r="U71" t="s">
        <v>308</v>
      </c>
      <c r="V71" t="s">
        <v>313</v>
      </c>
      <c r="W71" t="s">
        <v>308</v>
      </c>
      <c r="X71" t="s">
        <v>321</v>
      </c>
      <c r="AE71" t="s">
        <v>310</v>
      </c>
      <c r="AF71" s="22"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22"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311</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x14ac:dyDescent="0.25">
      <c r="A72">
        <v>55</v>
      </c>
      <c r="B72" t="s">
        <v>297</v>
      </c>
      <c r="C72">
        <v>69</v>
      </c>
      <c r="D72" t="s">
        <v>298</v>
      </c>
      <c r="E72" t="s">
        <v>299</v>
      </c>
      <c r="F72" t="s">
        <v>300</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450</v>
      </c>
      <c r="I72" t="s">
        <v>302</v>
      </c>
      <c r="J72" t="s">
        <v>303</v>
      </c>
      <c r="K72" t="s">
        <v>300</v>
      </c>
      <c r="L72" t="s">
        <v>451</v>
      </c>
      <c r="M72" t="s">
        <v>305</v>
      </c>
      <c r="N72" t="s">
        <v>306</v>
      </c>
      <c r="O72" t="s">
        <v>300</v>
      </c>
      <c r="P72" t="s">
        <v>1089</v>
      </c>
      <c r="Q72" t="s">
        <v>300</v>
      </c>
      <c r="R72" t="s">
        <v>307</v>
      </c>
      <c r="S72" t="s">
        <v>300</v>
      </c>
      <c r="T72" t="s">
        <v>2210</v>
      </c>
      <c r="U72" t="s">
        <v>308</v>
      </c>
      <c r="V72" t="s">
        <v>321</v>
      </c>
      <c r="AE72" t="s">
        <v>310</v>
      </c>
      <c r="AF72" s="22"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22"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311</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x14ac:dyDescent="0.25">
      <c r="A73">
        <v>56</v>
      </c>
      <c r="B73" t="s">
        <v>297</v>
      </c>
      <c r="C73">
        <v>70</v>
      </c>
      <c r="D73" t="s">
        <v>298</v>
      </c>
      <c r="E73" t="s">
        <v>299</v>
      </c>
      <c r="F73" t="s">
        <v>300</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452</v>
      </c>
      <c r="I73" t="s">
        <v>302</v>
      </c>
      <c r="J73" t="s">
        <v>303</v>
      </c>
      <c r="K73" t="s">
        <v>300</v>
      </c>
      <c r="L73" t="s">
        <v>453</v>
      </c>
      <c r="M73" t="s">
        <v>305</v>
      </c>
      <c r="N73" t="s">
        <v>306</v>
      </c>
      <c r="O73" t="s">
        <v>300</v>
      </c>
      <c r="P73" t="s">
        <v>1089</v>
      </c>
      <c r="Q73" t="s">
        <v>300</v>
      </c>
      <c r="R73" t="s">
        <v>307</v>
      </c>
      <c r="S73" t="s">
        <v>300</v>
      </c>
      <c r="T73" t="s">
        <v>313</v>
      </c>
      <c r="U73" t="s">
        <v>308</v>
      </c>
      <c r="V73" t="s">
        <v>315</v>
      </c>
      <c r="AE73" t="s">
        <v>310</v>
      </c>
      <c r="AF73" s="22"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22"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311</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x14ac:dyDescent="0.25">
      <c r="A74">
        <v>57</v>
      </c>
      <c r="B74" t="s">
        <v>297</v>
      </c>
      <c r="C74">
        <v>71</v>
      </c>
      <c r="D74" t="s">
        <v>298</v>
      </c>
      <c r="E74" t="s">
        <v>299</v>
      </c>
      <c r="F74" t="s">
        <v>300</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454</v>
      </c>
      <c r="I74" t="s">
        <v>302</v>
      </c>
      <c r="J74" t="s">
        <v>303</v>
      </c>
      <c r="K74" t="s">
        <v>300</v>
      </c>
      <c r="L74" t="s">
        <v>455</v>
      </c>
      <c r="M74" t="s">
        <v>305</v>
      </c>
      <c r="N74" t="s">
        <v>306</v>
      </c>
      <c r="O74" t="s">
        <v>300</v>
      </c>
      <c r="P74" t="s">
        <v>1089</v>
      </c>
      <c r="Q74" t="s">
        <v>300</v>
      </c>
      <c r="R74" t="s">
        <v>307</v>
      </c>
      <c r="S74" t="s">
        <v>300</v>
      </c>
      <c r="T74" t="s">
        <v>321</v>
      </c>
      <c r="AE74" t="s">
        <v>310</v>
      </c>
      <c r="AF74" s="22"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22"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311</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x14ac:dyDescent="0.25">
      <c r="A75">
        <v>224</v>
      </c>
      <c r="B75" t="s">
        <v>297</v>
      </c>
      <c r="C75">
        <v>72</v>
      </c>
      <c r="D75" t="s">
        <v>298</v>
      </c>
      <c r="E75" t="s">
        <v>299</v>
      </c>
      <c r="F75" t="s">
        <v>300</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456</v>
      </c>
      <c r="I75" t="s">
        <v>302</v>
      </c>
      <c r="J75" t="s">
        <v>303</v>
      </c>
      <c r="K75" t="s">
        <v>300</v>
      </c>
      <c r="L75" t="s">
        <v>457</v>
      </c>
      <c r="M75" t="s">
        <v>305</v>
      </c>
      <c r="N75" t="s">
        <v>306</v>
      </c>
      <c r="O75" t="s">
        <v>300</v>
      </c>
      <c r="P75" s="8" t="s">
        <v>1091</v>
      </c>
      <c r="Q75" t="s">
        <v>300</v>
      </c>
      <c r="R75" t="s">
        <v>307</v>
      </c>
      <c r="S75" t="s">
        <v>300</v>
      </c>
      <c r="T75" t="s">
        <v>342</v>
      </c>
      <c r="U75" t="s">
        <v>308</v>
      </c>
      <c r="V75" t="s">
        <v>321</v>
      </c>
      <c r="AE75" t="s">
        <v>310</v>
      </c>
      <c r="AF75" s="22"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22"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311</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x14ac:dyDescent="0.25">
      <c r="A76">
        <v>58</v>
      </c>
      <c r="B76" t="s">
        <v>297</v>
      </c>
      <c r="C76">
        <v>73</v>
      </c>
      <c r="D76" t="s">
        <v>298</v>
      </c>
      <c r="E76" t="s">
        <v>299</v>
      </c>
      <c r="F76" t="s">
        <v>300</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458</v>
      </c>
      <c r="I76" t="s">
        <v>302</v>
      </c>
      <c r="J76" t="s">
        <v>303</v>
      </c>
      <c r="K76" t="s">
        <v>300</v>
      </c>
      <c r="L76" t="s">
        <v>459</v>
      </c>
      <c r="M76" t="s">
        <v>305</v>
      </c>
      <c r="N76" t="s">
        <v>306</v>
      </c>
      <c r="O76" t="s">
        <v>300</v>
      </c>
      <c r="P76" t="s">
        <v>1089</v>
      </c>
      <c r="Q76" t="s">
        <v>300</v>
      </c>
      <c r="R76" t="s">
        <v>307</v>
      </c>
      <c r="S76" t="s">
        <v>300</v>
      </c>
      <c r="T76" t="s">
        <v>292</v>
      </c>
      <c r="U76" t="s">
        <v>308</v>
      </c>
      <c r="V76" t="s">
        <v>315</v>
      </c>
      <c r="AE76" t="s">
        <v>310</v>
      </c>
      <c r="AF76" s="22"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22"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311</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x14ac:dyDescent="0.25">
      <c r="A77">
        <v>59</v>
      </c>
      <c r="B77" t="s">
        <v>297</v>
      </c>
      <c r="C77">
        <v>74</v>
      </c>
      <c r="D77" t="s">
        <v>298</v>
      </c>
      <c r="E77" t="s">
        <v>299</v>
      </c>
      <c r="F77" t="s">
        <v>300</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460</v>
      </c>
      <c r="I77" t="s">
        <v>302</v>
      </c>
      <c r="J77" t="s">
        <v>303</v>
      </c>
      <c r="K77" t="s">
        <v>300</v>
      </c>
      <c r="L77" t="s">
        <v>461</v>
      </c>
      <c r="M77" t="s">
        <v>305</v>
      </c>
      <c r="N77" t="s">
        <v>306</v>
      </c>
      <c r="O77" t="s">
        <v>300</v>
      </c>
      <c r="P77" t="s">
        <v>1089</v>
      </c>
      <c r="Q77" t="s">
        <v>300</v>
      </c>
      <c r="R77" t="s">
        <v>307</v>
      </c>
      <c r="S77" t="s">
        <v>300</v>
      </c>
      <c r="T77" t="s">
        <v>344</v>
      </c>
      <c r="U77" t="s">
        <v>308</v>
      </c>
      <c r="V77" t="s">
        <v>292</v>
      </c>
      <c r="W77" t="s">
        <v>308</v>
      </c>
      <c r="X77" t="s">
        <v>321</v>
      </c>
      <c r="AE77" t="s">
        <v>310</v>
      </c>
      <c r="AF77" s="22"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22"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311</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x14ac:dyDescent="0.25">
      <c r="A78">
        <v>225</v>
      </c>
      <c r="B78" t="s">
        <v>297</v>
      </c>
      <c r="C78">
        <v>75</v>
      </c>
      <c r="D78" t="s">
        <v>298</v>
      </c>
      <c r="E78" t="s">
        <v>299</v>
      </c>
      <c r="F78" t="s">
        <v>300</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462</v>
      </c>
      <c r="I78" t="s">
        <v>302</v>
      </c>
      <c r="J78" t="s">
        <v>303</v>
      </c>
      <c r="K78" t="s">
        <v>300</v>
      </c>
      <c r="L78" t="s">
        <v>463</v>
      </c>
      <c r="M78" t="s">
        <v>305</v>
      </c>
      <c r="N78" t="s">
        <v>306</v>
      </c>
      <c r="O78" t="s">
        <v>300</v>
      </c>
      <c r="P78" s="8" t="s">
        <v>1091</v>
      </c>
      <c r="Q78" t="s">
        <v>300</v>
      </c>
      <c r="R78" t="s">
        <v>307</v>
      </c>
      <c r="S78" t="s">
        <v>300</v>
      </c>
      <c r="T78" t="s">
        <v>313</v>
      </c>
      <c r="U78" t="s">
        <v>308</v>
      </c>
      <c r="V78" t="s">
        <v>321</v>
      </c>
      <c r="AE78" t="s">
        <v>310</v>
      </c>
      <c r="AF78" s="22"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22"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311</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x14ac:dyDescent="0.25">
      <c r="A79">
        <v>60</v>
      </c>
      <c r="B79" t="s">
        <v>297</v>
      </c>
      <c r="C79">
        <v>76</v>
      </c>
      <c r="D79" t="s">
        <v>298</v>
      </c>
      <c r="E79" t="s">
        <v>299</v>
      </c>
      <c r="F79" t="s">
        <v>300</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464</v>
      </c>
      <c r="I79" t="s">
        <v>302</v>
      </c>
      <c r="J79" t="s">
        <v>303</v>
      </c>
      <c r="K79" t="s">
        <v>300</v>
      </c>
      <c r="L79" t="s">
        <v>465</v>
      </c>
      <c r="M79" t="s">
        <v>305</v>
      </c>
      <c r="N79" t="s">
        <v>306</v>
      </c>
      <c r="O79" t="s">
        <v>300</v>
      </c>
      <c r="P79" t="s">
        <v>1089</v>
      </c>
      <c r="Q79" t="s">
        <v>300</v>
      </c>
      <c r="R79" t="s">
        <v>307</v>
      </c>
      <c r="S79" t="s">
        <v>300</v>
      </c>
      <c r="T79" t="s">
        <v>2210</v>
      </c>
      <c r="U79" t="s">
        <v>308</v>
      </c>
      <c r="V79" t="s">
        <v>321</v>
      </c>
      <c r="AE79" t="s">
        <v>310</v>
      </c>
      <c r="AF79" s="22"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22"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311</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x14ac:dyDescent="0.25">
      <c r="A80">
        <v>61</v>
      </c>
      <c r="B80" t="s">
        <v>297</v>
      </c>
      <c r="C80">
        <v>77</v>
      </c>
      <c r="D80" t="s">
        <v>298</v>
      </c>
      <c r="E80" t="s">
        <v>299</v>
      </c>
      <c r="F80" t="s">
        <v>300</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466</v>
      </c>
      <c r="I80" t="s">
        <v>302</v>
      </c>
      <c r="J80" t="s">
        <v>303</v>
      </c>
      <c r="K80" t="s">
        <v>300</v>
      </c>
      <c r="L80" t="s">
        <v>467</v>
      </c>
      <c r="M80" t="s">
        <v>305</v>
      </c>
      <c r="N80" t="s">
        <v>306</v>
      </c>
      <c r="O80" t="s">
        <v>300</v>
      </c>
      <c r="P80" t="s">
        <v>1089</v>
      </c>
      <c r="Q80" t="s">
        <v>300</v>
      </c>
      <c r="R80" t="s">
        <v>307</v>
      </c>
      <c r="S80" t="s">
        <v>300</v>
      </c>
      <c r="T80" t="s">
        <v>320</v>
      </c>
      <c r="U80" t="s">
        <v>308</v>
      </c>
      <c r="V80" t="s">
        <v>321</v>
      </c>
      <c r="AE80" t="s">
        <v>310</v>
      </c>
      <c r="AF80" s="22"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22"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311</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x14ac:dyDescent="0.25">
      <c r="A81">
        <v>62</v>
      </c>
      <c r="B81" t="s">
        <v>297</v>
      </c>
      <c r="C81">
        <v>78</v>
      </c>
      <c r="D81" t="s">
        <v>298</v>
      </c>
      <c r="E81" t="s">
        <v>299</v>
      </c>
      <c r="F81" t="s">
        <v>300</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468</v>
      </c>
      <c r="I81" t="s">
        <v>302</v>
      </c>
      <c r="J81" t="s">
        <v>303</v>
      </c>
      <c r="K81" t="s">
        <v>300</v>
      </c>
      <c r="L81" t="s">
        <v>469</v>
      </c>
      <c r="M81" t="s">
        <v>305</v>
      </c>
      <c r="N81" t="s">
        <v>306</v>
      </c>
      <c r="O81" t="s">
        <v>300</v>
      </c>
      <c r="P81" t="s">
        <v>1089</v>
      </c>
      <c r="Q81" t="s">
        <v>300</v>
      </c>
      <c r="R81" t="s">
        <v>307</v>
      </c>
      <c r="S81" t="s">
        <v>300</v>
      </c>
      <c r="T81" t="s">
        <v>292</v>
      </c>
      <c r="U81" t="s">
        <v>308</v>
      </c>
      <c r="V81" t="s">
        <v>313</v>
      </c>
      <c r="W81" t="s">
        <v>308</v>
      </c>
      <c r="X81" t="s">
        <v>315</v>
      </c>
      <c r="AE81" t="s">
        <v>310</v>
      </c>
      <c r="AF81" s="22"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22"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311</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x14ac:dyDescent="0.25">
      <c r="A82">
        <v>63</v>
      </c>
      <c r="B82" t="s">
        <v>297</v>
      </c>
      <c r="C82">
        <v>79</v>
      </c>
      <c r="D82" t="s">
        <v>298</v>
      </c>
      <c r="E82" t="s">
        <v>299</v>
      </c>
      <c r="F82" t="s">
        <v>300</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470</v>
      </c>
      <c r="I82" t="s">
        <v>302</v>
      </c>
      <c r="J82" t="s">
        <v>303</v>
      </c>
      <c r="K82" t="s">
        <v>300</v>
      </c>
      <c r="L82" t="s">
        <v>471</v>
      </c>
      <c r="M82" t="s">
        <v>305</v>
      </c>
      <c r="N82" t="s">
        <v>306</v>
      </c>
      <c r="O82" t="s">
        <v>300</v>
      </c>
      <c r="P82" t="s">
        <v>1089</v>
      </c>
      <c r="Q82" t="s">
        <v>300</v>
      </c>
      <c r="R82" t="s">
        <v>307</v>
      </c>
      <c r="S82" t="s">
        <v>300</v>
      </c>
      <c r="T82" t="s">
        <v>2210</v>
      </c>
      <c r="AE82" t="s">
        <v>310</v>
      </c>
      <c r="AF82" s="22"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22"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311</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x14ac:dyDescent="0.25">
      <c r="A83">
        <v>64</v>
      </c>
      <c r="B83" t="s">
        <v>297</v>
      </c>
      <c r="C83">
        <v>80</v>
      </c>
      <c r="D83" t="s">
        <v>298</v>
      </c>
      <c r="E83" t="s">
        <v>299</v>
      </c>
      <c r="F83" t="s">
        <v>300</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472</v>
      </c>
      <c r="I83" t="s">
        <v>302</v>
      </c>
      <c r="J83" t="s">
        <v>303</v>
      </c>
      <c r="K83" t="s">
        <v>300</v>
      </c>
      <c r="L83" t="s">
        <v>473</v>
      </c>
      <c r="M83" t="s">
        <v>305</v>
      </c>
      <c r="N83" t="s">
        <v>306</v>
      </c>
      <c r="O83" t="s">
        <v>300</v>
      </c>
      <c r="P83" t="s">
        <v>1089</v>
      </c>
      <c r="Q83" t="s">
        <v>300</v>
      </c>
      <c r="R83" t="s">
        <v>307</v>
      </c>
      <c r="S83" t="s">
        <v>300</v>
      </c>
      <c r="T83" t="s">
        <v>309</v>
      </c>
      <c r="U83" t="s">
        <v>308</v>
      </c>
      <c r="V83" t="s">
        <v>2210</v>
      </c>
      <c r="W83" t="s">
        <v>308</v>
      </c>
      <c r="X83" t="s">
        <v>315</v>
      </c>
      <c r="AE83" t="s">
        <v>310</v>
      </c>
      <c r="AF83" s="22"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22"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311</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x14ac:dyDescent="0.25">
      <c r="A84">
        <v>65</v>
      </c>
      <c r="B84" t="s">
        <v>297</v>
      </c>
      <c r="C84">
        <v>81</v>
      </c>
      <c r="D84" t="s">
        <v>298</v>
      </c>
      <c r="E84" t="s">
        <v>299</v>
      </c>
      <c r="F84" t="s">
        <v>300</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474</v>
      </c>
      <c r="I84" t="s">
        <v>302</v>
      </c>
      <c r="J84" t="s">
        <v>303</v>
      </c>
      <c r="K84" t="s">
        <v>300</v>
      </c>
      <c r="L84" t="s">
        <v>475</v>
      </c>
      <c r="M84" t="s">
        <v>305</v>
      </c>
      <c r="N84" t="s">
        <v>306</v>
      </c>
      <c r="O84" t="s">
        <v>300</v>
      </c>
      <c r="P84" t="s">
        <v>1089</v>
      </c>
      <c r="Q84" t="s">
        <v>300</v>
      </c>
      <c r="R84" t="s">
        <v>307</v>
      </c>
      <c r="S84" t="s">
        <v>300</v>
      </c>
      <c r="T84" t="s">
        <v>292</v>
      </c>
      <c r="U84" t="s">
        <v>308</v>
      </c>
      <c r="V84" t="s">
        <v>314</v>
      </c>
      <c r="W84" t="s">
        <v>308</v>
      </c>
      <c r="X84" t="s">
        <v>321</v>
      </c>
      <c r="AE84" t="s">
        <v>310</v>
      </c>
      <c r="AF84" s="22"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22"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311</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x14ac:dyDescent="0.25">
      <c r="A85">
        <v>66</v>
      </c>
      <c r="B85" t="s">
        <v>297</v>
      </c>
      <c r="C85">
        <v>82</v>
      </c>
      <c r="D85" t="s">
        <v>298</v>
      </c>
      <c r="E85" t="s">
        <v>299</v>
      </c>
      <c r="F85" t="s">
        <v>300</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476</v>
      </c>
      <c r="I85" t="s">
        <v>302</v>
      </c>
      <c r="J85" t="s">
        <v>303</v>
      </c>
      <c r="K85" t="s">
        <v>300</v>
      </c>
      <c r="L85" t="s">
        <v>185</v>
      </c>
      <c r="M85" t="s">
        <v>305</v>
      </c>
      <c r="N85" t="s">
        <v>306</v>
      </c>
      <c r="O85" t="s">
        <v>300</v>
      </c>
      <c r="P85" t="s">
        <v>1089</v>
      </c>
      <c r="Q85" t="s">
        <v>300</v>
      </c>
      <c r="R85" t="s">
        <v>307</v>
      </c>
      <c r="S85" t="s">
        <v>300</v>
      </c>
      <c r="T85" t="s">
        <v>309</v>
      </c>
      <c r="U85" t="s">
        <v>308</v>
      </c>
      <c r="V85" t="s">
        <v>321</v>
      </c>
      <c r="AE85" t="s">
        <v>310</v>
      </c>
      <c r="AF85" s="22"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22"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311</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x14ac:dyDescent="0.25">
      <c r="A86">
        <v>67</v>
      </c>
      <c r="B86" t="s">
        <v>297</v>
      </c>
      <c r="C86">
        <v>83</v>
      </c>
      <c r="D86" t="s">
        <v>298</v>
      </c>
      <c r="E86" t="s">
        <v>299</v>
      </c>
      <c r="F86" t="s">
        <v>300</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477</v>
      </c>
      <c r="I86" t="s">
        <v>302</v>
      </c>
      <c r="J86" t="s">
        <v>303</v>
      </c>
      <c r="K86" t="s">
        <v>300</v>
      </c>
      <c r="L86" t="s">
        <v>478</v>
      </c>
      <c r="M86" t="s">
        <v>305</v>
      </c>
      <c r="N86" t="s">
        <v>306</v>
      </c>
      <c r="O86" t="s">
        <v>300</v>
      </c>
      <c r="P86" t="s">
        <v>1089</v>
      </c>
      <c r="Q86" t="s">
        <v>300</v>
      </c>
      <c r="R86" t="s">
        <v>307</v>
      </c>
      <c r="S86" t="s">
        <v>300</v>
      </c>
      <c r="T86" t="s">
        <v>292</v>
      </c>
      <c r="U86" t="s">
        <v>308</v>
      </c>
      <c r="V86" t="s">
        <v>2210</v>
      </c>
      <c r="W86" t="s">
        <v>308</v>
      </c>
      <c r="X86" t="s">
        <v>321</v>
      </c>
      <c r="AE86" t="s">
        <v>310</v>
      </c>
      <c r="AF86" s="22"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22"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311</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x14ac:dyDescent="0.25">
      <c r="A87">
        <v>68</v>
      </c>
      <c r="B87" t="s">
        <v>297</v>
      </c>
      <c r="C87">
        <v>84</v>
      </c>
      <c r="D87" t="s">
        <v>298</v>
      </c>
      <c r="E87" t="s">
        <v>299</v>
      </c>
      <c r="F87" t="s">
        <v>300</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479</v>
      </c>
      <c r="I87" t="s">
        <v>302</v>
      </c>
      <c r="J87" t="s">
        <v>303</v>
      </c>
      <c r="K87" t="s">
        <v>300</v>
      </c>
      <c r="L87" t="s">
        <v>480</v>
      </c>
      <c r="M87" t="s">
        <v>305</v>
      </c>
      <c r="N87" t="s">
        <v>306</v>
      </c>
      <c r="O87" t="s">
        <v>300</v>
      </c>
      <c r="P87" t="s">
        <v>1089</v>
      </c>
      <c r="Q87" t="s">
        <v>300</v>
      </c>
      <c r="R87" t="s">
        <v>307</v>
      </c>
      <c r="S87" t="s">
        <v>300</v>
      </c>
      <c r="AE87" t="s">
        <v>310</v>
      </c>
      <c r="AF87" s="22"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22"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311</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x14ac:dyDescent="0.25">
      <c r="A88">
        <v>69</v>
      </c>
      <c r="B88" t="s">
        <v>297</v>
      </c>
      <c r="C88">
        <v>85</v>
      </c>
      <c r="D88" t="s">
        <v>298</v>
      </c>
      <c r="E88" t="s">
        <v>299</v>
      </c>
      <c r="F88" t="s">
        <v>300</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481</v>
      </c>
      <c r="I88" t="s">
        <v>302</v>
      </c>
      <c r="J88" t="s">
        <v>303</v>
      </c>
      <c r="K88" t="s">
        <v>300</v>
      </c>
      <c r="L88" t="s">
        <v>482</v>
      </c>
      <c r="M88" t="s">
        <v>305</v>
      </c>
      <c r="N88" t="s">
        <v>306</v>
      </c>
      <c r="O88" t="s">
        <v>300</v>
      </c>
      <c r="P88" t="s">
        <v>1089</v>
      </c>
      <c r="Q88" t="s">
        <v>300</v>
      </c>
      <c r="R88" t="s">
        <v>307</v>
      </c>
      <c r="S88" t="s">
        <v>300</v>
      </c>
      <c r="T88" t="s">
        <v>321</v>
      </c>
      <c r="AE88" t="s">
        <v>310</v>
      </c>
      <c r="AF88" s="22"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22"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311</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x14ac:dyDescent="0.25">
      <c r="A89">
        <v>70</v>
      </c>
      <c r="B89" t="s">
        <v>297</v>
      </c>
      <c r="C89">
        <v>86</v>
      </c>
      <c r="D89" t="s">
        <v>298</v>
      </c>
      <c r="E89" t="s">
        <v>299</v>
      </c>
      <c r="F89" t="s">
        <v>300</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483</v>
      </c>
      <c r="I89" t="s">
        <v>302</v>
      </c>
      <c r="J89" t="s">
        <v>303</v>
      </c>
      <c r="K89" t="s">
        <v>300</v>
      </c>
      <c r="L89" t="s">
        <v>484</v>
      </c>
      <c r="M89" t="s">
        <v>305</v>
      </c>
      <c r="N89" t="s">
        <v>306</v>
      </c>
      <c r="O89" t="s">
        <v>300</v>
      </c>
      <c r="P89" t="s">
        <v>1089</v>
      </c>
      <c r="Q89" t="s">
        <v>300</v>
      </c>
      <c r="R89" t="s">
        <v>307</v>
      </c>
      <c r="S89" t="s">
        <v>300</v>
      </c>
      <c r="T89" t="s">
        <v>282</v>
      </c>
      <c r="U89" t="s">
        <v>308</v>
      </c>
      <c r="V89" t="s">
        <v>2209</v>
      </c>
      <c r="W89" t="s">
        <v>308</v>
      </c>
      <c r="X89" t="s">
        <v>313</v>
      </c>
      <c r="Y89" t="s">
        <v>308</v>
      </c>
      <c r="Z89" t="s">
        <v>315</v>
      </c>
      <c r="AE89" t="s">
        <v>310</v>
      </c>
      <c r="AF89" s="22"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22"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311</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x14ac:dyDescent="0.25">
      <c r="A90">
        <v>71</v>
      </c>
      <c r="B90" t="s">
        <v>297</v>
      </c>
      <c r="C90">
        <v>87</v>
      </c>
      <c r="D90" t="s">
        <v>298</v>
      </c>
      <c r="E90" t="s">
        <v>299</v>
      </c>
      <c r="F90" t="s">
        <v>300</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485</v>
      </c>
      <c r="I90" t="s">
        <v>302</v>
      </c>
      <c r="J90" t="s">
        <v>303</v>
      </c>
      <c r="K90" t="s">
        <v>300</v>
      </c>
      <c r="L90" t="s">
        <v>486</v>
      </c>
      <c r="M90" t="s">
        <v>305</v>
      </c>
      <c r="N90" t="s">
        <v>306</v>
      </c>
      <c r="O90" t="s">
        <v>300</v>
      </c>
      <c r="P90" t="s">
        <v>1089</v>
      </c>
      <c r="Q90" t="s">
        <v>300</v>
      </c>
      <c r="R90" t="s">
        <v>307</v>
      </c>
      <c r="S90" t="s">
        <v>300</v>
      </c>
      <c r="T90" t="s">
        <v>351</v>
      </c>
      <c r="AE90" t="s">
        <v>310</v>
      </c>
      <c r="AF90" s="22"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22"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311</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x14ac:dyDescent="0.25">
      <c r="A91">
        <v>72</v>
      </c>
      <c r="B91" t="s">
        <v>297</v>
      </c>
      <c r="C91">
        <v>88</v>
      </c>
      <c r="D91" t="s">
        <v>298</v>
      </c>
      <c r="E91" t="s">
        <v>299</v>
      </c>
      <c r="F91" t="s">
        <v>300</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487</v>
      </c>
      <c r="I91" t="s">
        <v>302</v>
      </c>
      <c r="J91" t="s">
        <v>303</v>
      </c>
      <c r="K91" t="s">
        <v>300</v>
      </c>
      <c r="L91" t="s">
        <v>192</v>
      </c>
      <c r="M91" t="s">
        <v>305</v>
      </c>
      <c r="N91" t="s">
        <v>306</v>
      </c>
      <c r="O91" t="s">
        <v>300</v>
      </c>
      <c r="P91" t="s">
        <v>1089</v>
      </c>
      <c r="Q91" t="s">
        <v>300</v>
      </c>
      <c r="R91" t="s">
        <v>307</v>
      </c>
      <c r="S91" t="s">
        <v>300</v>
      </c>
      <c r="T91" t="s">
        <v>320</v>
      </c>
      <c r="U91" t="s">
        <v>308</v>
      </c>
      <c r="V91" t="s">
        <v>2210</v>
      </c>
      <c r="AE91" t="s">
        <v>310</v>
      </c>
      <c r="AF91" s="22"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22"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311</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x14ac:dyDescent="0.25">
      <c r="A92">
        <v>73</v>
      </c>
      <c r="B92" t="s">
        <v>297</v>
      </c>
      <c r="C92">
        <v>89</v>
      </c>
      <c r="D92" t="s">
        <v>298</v>
      </c>
      <c r="E92" t="s">
        <v>299</v>
      </c>
      <c r="F92" t="s">
        <v>300</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488</v>
      </c>
      <c r="I92" t="s">
        <v>302</v>
      </c>
      <c r="J92" t="s">
        <v>303</v>
      </c>
      <c r="K92" t="s">
        <v>300</v>
      </c>
      <c r="L92" t="s">
        <v>194</v>
      </c>
      <c r="M92" t="s">
        <v>305</v>
      </c>
      <c r="N92" t="s">
        <v>306</v>
      </c>
      <c r="O92" t="s">
        <v>300</v>
      </c>
      <c r="P92" t="s">
        <v>1089</v>
      </c>
      <c r="Q92" t="s">
        <v>300</v>
      </c>
      <c r="R92" t="s">
        <v>307</v>
      </c>
      <c r="S92" t="s">
        <v>300</v>
      </c>
      <c r="T92" t="s">
        <v>321</v>
      </c>
      <c r="AE92" t="s">
        <v>310</v>
      </c>
      <c r="AF92" s="22"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22"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311</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x14ac:dyDescent="0.25">
      <c r="A93">
        <v>74</v>
      </c>
      <c r="B93" t="s">
        <v>297</v>
      </c>
      <c r="C93">
        <v>90</v>
      </c>
      <c r="D93" t="s">
        <v>298</v>
      </c>
      <c r="E93" t="s">
        <v>299</v>
      </c>
      <c r="F93" t="s">
        <v>300</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489</v>
      </c>
      <c r="I93" t="s">
        <v>302</v>
      </c>
      <c r="J93" t="s">
        <v>303</v>
      </c>
      <c r="K93" t="s">
        <v>300</v>
      </c>
      <c r="L93" t="s">
        <v>196</v>
      </c>
      <c r="M93" t="s">
        <v>305</v>
      </c>
      <c r="N93" t="s">
        <v>306</v>
      </c>
      <c r="O93" t="s">
        <v>300</v>
      </c>
      <c r="P93" t="s">
        <v>1089</v>
      </c>
      <c r="Q93" t="s">
        <v>300</v>
      </c>
      <c r="R93" t="s">
        <v>307</v>
      </c>
      <c r="S93" t="s">
        <v>300</v>
      </c>
      <c r="T93" t="s">
        <v>321</v>
      </c>
      <c r="AE93" t="s">
        <v>310</v>
      </c>
      <c r="AF93" s="22"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22"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311</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x14ac:dyDescent="0.25">
      <c r="A94">
        <v>75</v>
      </c>
      <c r="B94" t="s">
        <v>297</v>
      </c>
      <c r="C94">
        <v>91</v>
      </c>
      <c r="D94" t="s">
        <v>298</v>
      </c>
      <c r="E94" t="s">
        <v>299</v>
      </c>
      <c r="F94" t="s">
        <v>300</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490</v>
      </c>
      <c r="I94" t="s">
        <v>302</v>
      </c>
      <c r="J94" t="s">
        <v>303</v>
      </c>
      <c r="K94" t="s">
        <v>300</v>
      </c>
      <c r="L94" t="s">
        <v>491</v>
      </c>
      <c r="M94" t="s">
        <v>305</v>
      </c>
      <c r="N94" t="s">
        <v>306</v>
      </c>
      <c r="O94" t="s">
        <v>300</v>
      </c>
      <c r="P94" t="s">
        <v>1089</v>
      </c>
      <c r="Q94" t="s">
        <v>300</v>
      </c>
      <c r="R94" t="s">
        <v>307</v>
      </c>
      <c r="S94" t="s">
        <v>300</v>
      </c>
      <c r="T94" t="s">
        <v>282</v>
      </c>
      <c r="AE94" t="s">
        <v>310</v>
      </c>
      <c r="AF94" s="22"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22"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311</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x14ac:dyDescent="0.25">
      <c r="A95">
        <v>76</v>
      </c>
      <c r="B95" t="s">
        <v>297</v>
      </c>
      <c r="C95">
        <v>92</v>
      </c>
      <c r="D95" t="s">
        <v>298</v>
      </c>
      <c r="E95" t="s">
        <v>299</v>
      </c>
      <c r="F95" t="s">
        <v>300</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492</v>
      </c>
      <c r="I95" t="s">
        <v>302</v>
      </c>
      <c r="J95" t="s">
        <v>303</v>
      </c>
      <c r="K95" t="s">
        <v>300</v>
      </c>
      <c r="L95" t="s">
        <v>199</v>
      </c>
      <c r="M95" t="s">
        <v>305</v>
      </c>
      <c r="N95" t="s">
        <v>306</v>
      </c>
      <c r="O95" t="s">
        <v>300</v>
      </c>
      <c r="P95" t="s">
        <v>1089</v>
      </c>
      <c r="Q95" t="s">
        <v>300</v>
      </c>
      <c r="R95" t="s">
        <v>307</v>
      </c>
      <c r="S95" t="s">
        <v>300</v>
      </c>
      <c r="T95" t="s">
        <v>351</v>
      </c>
      <c r="U95" t="s">
        <v>308</v>
      </c>
      <c r="V95" t="s">
        <v>313</v>
      </c>
      <c r="W95" t="s">
        <v>308</v>
      </c>
      <c r="X95" t="s">
        <v>314</v>
      </c>
      <c r="Y95" t="s">
        <v>308</v>
      </c>
      <c r="Z95" t="s">
        <v>321</v>
      </c>
      <c r="AE95" t="s">
        <v>310</v>
      </c>
      <c r="AF95" s="22"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22"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311</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x14ac:dyDescent="0.25">
      <c r="A96">
        <v>188</v>
      </c>
      <c r="B96" t="s">
        <v>297</v>
      </c>
      <c r="C96">
        <v>93</v>
      </c>
      <c r="D96" t="s">
        <v>298</v>
      </c>
      <c r="E96" t="s">
        <v>299</v>
      </c>
      <c r="F96" t="s">
        <v>300</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493</v>
      </c>
      <c r="I96" t="s">
        <v>302</v>
      </c>
      <c r="J96" t="s">
        <v>303</v>
      </c>
      <c r="K96" t="s">
        <v>300</v>
      </c>
      <c r="L96" t="s">
        <v>494</v>
      </c>
      <c r="M96" t="s">
        <v>305</v>
      </c>
      <c r="N96" t="s">
        <v>306</v>
      </c>
      <c r="O96" t="s">
        <v>300</v>
      </c>
      <c r="P96" s="7" t="s">
        <v>1093</v>
      </c>
      <c r="Q96" t="s">
        <v>300</v>
      </c>
      <c r="R96" t="s">
        <v>307</v>
      </c>
      <c r="S96" t="s">
        <v>300</v>
      </c>
      <c r="T96" t="s">
        <v>292</v>
      </c>
      <c r="U96" t="s">
        <v>308</v>
      </c>
      <c r="V96" t="s">
        <v>321</v>
      </c>
      <c r="AE96" t="s">
        <v>310</v>
      </c>
      <c r="AF96" s="22"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22"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311</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x14ac:dyDescent="0.25">
      <c r="A97">
        <v>77</v>
      </c>
      <c r="B97" t="s">
        <v>297</v>
      </c>
      <c r="C97">
        <v>94</v>
      </c>
      <c r="D97" t="s">
        <v>298</v>
      </c>
      <c r="E97" t="s">
        <v>299</v>
      </c>
      <c r="F97" t="s">
        <v>300</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495</v>
      </c>
      <c r="I97" t="s">
        <v>302</v>
      </c>
      <c r="J97" t="s">
        <v>303</v>
      </c>
      <c r="K97" t="s">
        <v>300</v>
      </c>
      <c r="L97" t="s">
        <v>201</v>
      </c>
      <c r="M97" t="s">
        <v>305</v>
      </c>
      <c r="N97" t="s">
        <v>306</v>
      </c>
      <c r="O97" t="s">
        <v>300</v>
      </c>
      <c r="P97" t="s">
        <v>1089</v>
      </c>
      <c r="Q97" t="s">
        <v>300</v>
      </c>
      <c r="R97" t="s">
        <v>307</v>
      </c>
      <c r="S97" t="s">
        <v>300</v>
      </c>
      <c r="T97" t="s">
        <v>292</v>
      </c>
      <c r="AE97" t="s">
        <v>310</v>
      </c>
      <c r="AF97" s="22"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22"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311</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x14ac:dyDescent="0.25">
      <c r="A98">
        <v>78</v>
      </c>
      <c r="B98" t="s">
        <v>297</v>
      </c>
      <c r="C98">
        <v>95</v>
      </c>
      <c r="D98" t="s">
        <v>298</v>
      </c>
      <c r="E98" t="s">
        <v>299</v>
      </c>
      <c r="F98" t="s">
        <v>300</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496</v>
      </c>
      <c r="I98" t="s">
        <v>302</v>
      </c>
      <c r="J98" t="s">
        <v>303</v>
      </c>
      <c r="K98" t="s">
        <v>300</v>
      </c>
      <c r="L98" t="s">
        <v>497</v>
      </c>
      <c r="M98" t="s">
        <v>305</v>
      </c>
      <c r="N98" t="s">
        <v>306</v>
      </c>
      <c r="O98" t="s">
        <v>300</v>
      </c>
      <c r="P98" t="s">
        <v>1089</v>
      </c>
      <c r="Q98" t="s">
        <v>300</v>
      </c>
      <c r="R98" t="s">
        <v>307</v>
      </c>
      <c r="S98" t="s">
        <v>300</v>
      </c>
      <c r="T98" t="s">
        <v>320</v>
      </c>
      <c r="U98" t="s">
        <v>308</v>
      </c>
      <c r="V98" t="s">
        <v>321</v>
      </c>
      <c r="AE98" t="s">
        <v>310</v>
      </c>
      <c r="AF98" s="22"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22"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311</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x14ac:dyDescent="0.25">
      <c r="A99">
        <v>79</v>
      </c>
      <c r="B99" t="s">
        <v>297</v>
      </c>
      <c r="C99">
        <v>96</v>
      </c>
      <c r="D99" t="s">
        <v>298</v>
      </c>
      <c r="E99" t="s">
        <v>299</v>
      </c>
      <c r="F99" t="s">
        <v>300</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498</v>
      </c>
      <c r="I99" t="s">
        <v>302</v>
      </c>
      <c r="J99" t="s">
        <v>303</v>
      </c>
      <c r="K99" t="s">
        <v>300</v>
      </c>
      <c r="L99" t="s">
        <v>499</v>
      </c>
      <c r="M99" t="s">
        <v>305</v>
      </c>
      <c r="N99" t="s">
        <v>306</v>
      </c>
      <c r="O99" t="s">
        <v>300</v>
      </c>
      <c r="P99" t="s">
        <v>1089</v>
      </c>
      <c r="Q99" t="s">
        <v>300</v>
      </c>
      <c r="R99" t="s">
        <v>307</v>
      </c>
      <c r="S99" t="s">
        <v>300</v>
      </c>
      <c r="T99" t="s">
        <v>2210</v>
      </c>
      <c r="U99" t="s">
        <v>308</v>
      </c>
      <c r="V99" t="s">
        <v>321</v>
      </c>
      <c r="AE99" t="s">
        <v>310</v>
      </c>
      <c r="AF99" s="22"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22"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311</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x14ac:dyDescent="0.25">
      <c r="A100">
        <v>80</v>
      </c>
      <c r="B100" t="s">
        <v>297</v>
      </c>
      <c r="C100">
        <v>97</v>
      </c>
      <c r="D100" t="s">
        <v>298</v>
      </c>
      <c r="E100" t="s">
        <v>299</v>
      </c>
      <c r="F100" t="s">
        <v>300</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500</v>
      </c>
      <c r="I100" t="s">
        <v>302</v>
      </c>
      <c r="J100" t="s">
        <v>303</v>
      </c>
      <c r="K100" t="s">
        <v>300</v>
      </c>
      <c r="L100" t="s">
        <v>205</v>
      </c>
      <c r="M100" t="s">
        <v>305</v>
      </c>
      <c r="N100" t="s">
        <v>306</v>
      </c>
      <c r="O100" t="s">
        <v>300</v>
      </c>
      <c r="P100" t="s">
        <v>1089</v>
      </c>
      <c r="Q100" t="s">
        <v>300</v>
      </c>
      <c r="R100" t="s">
        <v>307</v>
      </c>
      <c r="S100" t="s">
        <v>300</v>
      </c>
      <c r="T100" t="s">
        <v>320</v>
      </c>
      <c r="U100" t="s">
        <v>308</v>
      </c>
      <c r="V100" t="s">
        <v>282</v>
      </c>
      <c r="W100" t="s">
        <v>308</v>
      </c>
      <c r="X100" t="s">
        <v>309</v>
      </c>
      <c r="AE100" t="s">
        <v>310</v>
      </c>
      <c r="AF100" s="22"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22"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311</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x14ac:dyDescent="0.25">
      <c r="A101">
        <v>81</v>
      </c>
      <c r="B101" t="s">
        <v>297</v>
      </c>
      <c r="C101">
        <v>98</v>
      </c>
      <c r="D101" t="s">
        <v>298</v>
      </c>
      <c r="E101" t="s">
        <v>299</v>
      </c>
      <c r="F101" t="s">
        <v>300</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501</v>
      </c>
      <c r="I101" t="s">
        <v>302</v>
      </c>
      <c r="J101" t="s">
        <v>303</v>
      </c>
      <c r="K101" t="s">
        <v>300</v>
      </c>
      <c r="L101" t="s">
        <v>502</v>
      </c>
      <c r="M101" t="s">
        <v>305</v>
      </c>
      <c r="N101" t="s">
        <v>306</v>
      </c>
      <c r="O101" t="s">
        <v>300</v>
      </c>
      <c r="P101" t="s">
        <v>1089</v>
      </c>
      <c r="Q101" t="s">
        <v>300</v>
      </c>
      <c r="R101" t="s">
        <v>307</v>
      </c>
      <c r="S101" t="s">
        <v>300</v>
      </c>
      <c r="T101" t="s">
        <v>344</v>
      </c>
      <c r="U101" t="s">
        <v>308</v>
      </c>
      <c r="V101" t="s">
        <v>315</v>
      </c>
      <c r="AE101" t="s">
        <v>310</v>
      </c>
      <c r="AF101" s="22"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22"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311</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x14ac:dyDescent="0.25">
      <c r="A102">
        <v>226</v>
      </c>
      <c r="B102" t="s">
        <v>297</v>
      </c>
      <c r="C102">
        <v>99</v>
      </c>
      <c r="D102" t="s">
        <v>298</v>
      </c>
      <c r="E102" t="s">
        <v>299</v>
      </c>
      <c r="F102" t="s">
        <v>300</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503</v>
      </c>
      <c r="I102" t="s">
        <v>302</v>
      </c>
      <c r="J102" t="s">
        <v>303</v>
      </c>
      <c r="K102" t="s">
        <v>300</v>
      </c>
      <c r="L102" t="s">
        <v>504</v>
      </c>
      <c r="M102" t="s">
        <v>305</v>
      </c>
      <c r="N102" t="s">
        <v>306</v>
      </c>
      <c r="O102" t="s">
        <v>300</v>
      </c>
      <c r="P102" s="8" t="s">
        <v>1091</v>
      </c>
      <c r="Q102" t="s">
        <v>300</v>
      </c>
      <c r="R102" t="s">
        <v>307</v>
      </c>
      <c r="S102" t="s">
        <v>300</v>
      </c>
      <c r="T102" t="s">
        <v>344</v>
      </c>
      <c r="U102" t="s">
        <v>308</v>
      </c>
      <c r="V102" t="s">
        <v>320</v>
      </c>
      <c r="W102" t="s">
        <v>308</v>
      </c>
      <c r="X102" t="s">
        <v>321</v>
      </c>
      <c r="AE102" t="s">
        <v>310</v>
      </c>
      <c r="AF102" s="22"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22"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311</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x14ac:dyDescent="0.25">
      <c r="A103">
        <v>82</v>
      </c>
      <c r="B103" t="s">
        <v>297</v>
      </c>
      <c r="C103">
        <v>100</v>
      </c>
      <c r="D103" t="s">
        <v>298</v>
      </c>
      <c r="E103" t="s">
        <v>299</v>
      </c>
      <c r="F103" t="s">
        <v>300</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505</v>
      </c>
      <c r="I103" t="s">
        <v>302</v>
      </c>
      <c r="J103" t="s">
        <v>303</v>
      </c>
      <c r="K103" t="s">
        <v>300</v>
      </c>
      <c r="L103" t="s">
        <v>506</v>
      </c>
      <c r="M103" t="s">
        <v>305</v>
      </c>
      <c r="N103" t="s">
        <v>306</v>
      </c>
      <c r="O103" t="s">
        <v>300</v>
      </c>
      <c r="P103" t="s">
        <v>1089</v>
      </c>
      <c r="Q103" t="s">
        <v>300</v>
      </c>
      <c r="R103" t="s">
        <v>307</v>
      </c>
      <c r="S103" t="s">
        <v>300</v>
      </c>
      <c r="T103" t="s">
        <v>282</v>
      </c>
      <c r="U103" t="s">
        <v>308</v>
      </c>
      <c r="V103" t="s">
        <v>313</v>
      </c>
      <c r="W103" t="s">
        <v>308</v>
      </c>
      <c r="X103" t="s">
        <v>321</v>
      </c>
      <c r="AE103" t="s">
        <v>310</v>
      </c>
      <c r="AF103" s="22"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22"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311</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x14ac:dyDescent="0.25">
      <c r="A104">
        <v>83</v>
      </c>
      <c r="B104" t="s">
        <v>297</v>
      </c>
      <c r="C104">
        <v>101</v>
      </c>
      <c r="D104" t="s">
        <v>298</v>
      </c>
      <c r="E104" t="s">
        <v>299</v>
      </c>
      <c r="F104" t="s">
        <v>300</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507</v>
      </c>
      <c r="I104" t="s">
        <v>302</v>
      </c>
      <c r="J104" t="s">
        <v>303</v>
      </c>
      <c r="K104" t="s">
        <v>300</v>
      </c>
      <c r="L104" t="s">
        <v>508</v>
      </c>
      <c r="M104" t="s">
        <v>305</v>
      </c>
      <c r="N104" t="s">
        <v>306</v>
      </c>
      <c r="O104" t="s">
        <v>300</v>
      </c>
      <c r="P104" t="s">
        <v>1089</v>
      </c>
      <c r="Q104" t="s">
        <v>300</v>
      </c>
      <c r="R104" t="s">
        <v>307</v>
      </c>
      <c r="S104" t="s">
        <v>300</v>
      </c>
      <c r="T104" t="s">
        <v>320</v>
      </c>
      <c r="U104" t="s">
        <v>308</v>
      </c>
      <c r="V104" t="s">
        <v>315</v>
      </c>
      <c r="AE104" t="s">
        <v>310</v>
      </c>
      <c r="AF104" s="22"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22"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311</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x14ac:dyDescent="0.25">
      <c r="A105">
        <v>241</v>
      </c>
      <c r="B105" t="s">
        <v>297</v>
      </c>
      <c r="C105">
        <v>102</v>
      </c>
      <c r="D105" t="s">
        <v>298</v>
      </c>
      <c r="E105" t="s">
        <v>299</v>
      </c>
      <c r="F105" t="s">
        <v>300</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509</v>
      </c>
      <c r="I105" t="s">
        <v>302</v>
      </c>
      <c r="J105" t="s">
        <v>303</v>
      </c>
      <c r="K105" t="s">
        <v>300</v>
      </c>
      <c r="L105" t="s">
        <v>510</v>
      </c>
      <c r="M105" t="s">
        <v>305</v>
      </c>
      <c r="N105" t="s">
        <v>306</v>
      </c>
      <c r="O105" t="s">
        <v>300</v>
      </c>
      <c r="P105" s="4" t="s">
        <v>1092</v>
      </c>
      <c r="Q105" t="s">
        <v>300</v>
      </c>
      <c r="R105" t="s">
        <v>307</v>
      </c>
      <c r="S105" t="s">
        <v>300</v>
      </c>
      <c r="T105" t="s">
        <v>282</v>
      </c>
      <c r="AE105" t="s">
        <v>310</v>
      </c>
      <c r="AF105" s="22"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22"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311</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x14ac:dyDescent="0.25">
      <c r="A106">
        <v>84</v>
      </c>
      <c r="B106" t="s">
        <v>297</v>
      </c>
      <c r="C106">
        <v>103</v>
      </c>
      <c r="D106" t="s">
        <v>298</v>
      </c>
      <c r="E106" t="s">
        <v>299</v>
      </c>
      <c r="F106" t="s">
        <v>300</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511</v>
      </c>
      <c r="I106" t="s">
        <v>302</v>
      </c>
      <c r="J106" t="s">
        <v>303</v>
      </c>
      <c r="K106" t="s">
        <v>300</v>
      </c>
      <c r="L106" t="s">
        <v>512</v>
      </c>
      <c r="M106" t="s">
        <v>305</v>
      </c>
      <c r="N106" t="s">
        <v>306</v>
      </c>
      <c r="O106" t="s">
        <v>300</v>
      </c>
      <c r="P106" t="s">
        <v>1089</v>
      </c>
      <c r="Q106" t="s">
        <v>300</v>
      </c>
      <c r="R106" t="s">
        <v>307</v>
      </c>
      <c r="S106" t="s">
        <v>300</v>
      </c>
      <c r="T106" t="s">
        <v>284</v>
      </c>
      <c r="U106" t="s">
        <v>308</v>
      </c>
      <c r="V106" t="s">
        <v>313</v>
      </c>
      <c r="W106" t="s">
        <v>308</v>
      </c>
      <c r="X106" t="s">
        <v>315</v>
      </c>
      <c r="AE106" t="s">
        <v>310</v>
      </c>
      <c r="AF106" s="22"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22"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311</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x14ac:dyDescent="0.25">
      <c r="A107">
        <v>85</v>
      </c>
      <c r="B107" t="s">
        <v>297</v>
      </c>
      <c r="C107">
        <v>104</v>
      </c>
      <c r="D107" t="s">
        <v>298</v>
      </c>
      <c r="E107" t="s">
        <v>299</v>
      </c>
      <c r="F107" t="s">
        <v>300</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513</v>
      </c>
      <c r="I107" t="s">
        <v>302</v>
      </c>
      <c r="J107" t="s">
        <v>303</v>
      </c>
      <c r="K107" t="s">
        <v>300</v>
      </c>
      <c r="L107" t="s">
        <v>211</v>
      </c>
      <c r="M107" t="s">
        <v>305</v>
      </c>
      <c r="N107" t="s">
        <v>306</v>
      </c>
      <c r="O107" t="s">
        <v>300</v>
      </c>
      <c r="P107" t="s">
        <v>1089</v>
      </c>
      <c r="Q107" t="s">
        <v>300</v>
      </c>
      <c r="R107" t="s">
        <v>307</v>
      </c>
      <c r="S107" t="s">
        <v>300</v>
      </c>
      <c r="T107" t="s">
        <v>309</v>
      </c>
      <c r="U107" t="s">
        <v>308</v>
      </c>
      <c r="V107" t="s">
        <v>292</v>
      </c>
      <c r="AE107" t="s">
        <v>310</v>
      </c>
      <c r="AF107" s="22"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22"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311</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x14ac:dyDescent="0.25">
      <c r="A108">
        <v>86</v>
      </c>
      <c r="B108" t="s">
        <v>297</v>
      </c>
      <c r="C108">
        <v>105</v>
      </c>
      <c r="D108" t="s">
        <v>298</v>
      </c>
      <c r="E108" t="s">
        <v>299</v>
      </c>
      <c r="F108" t="s">
        <v>300</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514</v>
      </c>
      <c r="I108" t="s">
        <v>302</v>
      </c>
      <c r="J108" t="s">
        <v>303</v>
      </c>
      <c r="K108" t="s">
        <v>300</v>
      </c>
      <c r="L108" t="s">
        <v>515</v>
      </c>
      <c r="M108" t="s">
        <v>305</v>
      </c>
      <c r="N108" t="s">
        <v>306</v>
      </c>
      <c r="O108" t="s">
        <v>300</v>
      </c>
      <c r="P108" t="s">
        <v>1089</v>
      </c>
      <c r="Q108" t="s">
        <v>300</v>
      </c>
      <c r="R108" t="s">
        <v>307</v>
      </c>
      <c r="S108" t="s">
        <v>300</v>
      </c>
      <c r="T108" t="s">
        <v>320</v>
      </c>
      <c r="U108" t="s">
        <v>308</v>
      </c>
      <c r="V108" t="s">
        <v>2209</v>
      </c>
      <c r="W108" t="s">
        <v>308</v>
      </c>
      <c r="X108" t="s">
        <v>315</v>
      </c>
      <c r="AE108" t="s">
        <v>310</v>
      </c>
      <c r="AF108" s="22"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22"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311</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x14ac:dyDescent="0.25">
      <c r="A109">
        <v>227</v>
      </c>
      <c r="B109" t="s">
        <v>297</v>
      </c>
      <c r="C109">
        <v>106</v>
      </c>
      <c r="D109" t="s">
        <v>298</v>
      </c>
      <c r="E109" t="s">
        <v>299</v>
      </c>
      <c r="F109" t="s">
        <v>300</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516</v>
      </c>
      <c r="I109" t="s">
        <v>302</v>
      </c>
      <c r="J109" t="s">
        <v>303</v>
      </c>
      <c r="K109" t="s">
        <v>300</v>
      </c>
      <c r="L109" t="s">
        <v>517</v>
      </c>
      <c r="M109" t="s">
        <v>305</v>
      </c>
      <c r="N109" t="s">
        <v>306</v>
      </c>
      <c r="O109" t="s">
        <v>300</v>
      </c>
      <c r="P109" s="8" t="s">
        <v>1091</v>
      </c>
      <c r="Q109" t="s">
        <v>300</v>
      </c>
      <c r="R109" t="s">
        <v>307</v>
      </c>
      <c r="S109" t="s">
        <v>300</v>
      </c>
      <c r="T109" t="s">
        <v>344</v>
      </c>
      <c r="AE109" t="s">
        <v>310</v>
      </c>
      <c r="AF109" s="22"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22"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311</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x14ac:dyDescent="0.25">
      <c r="A110">
        <v>87</v>
      </c>
      <c r="B110" t="s">
        <v>297</v>
      </c>
      <c r="C110">
        <v>107</v>
      </c>
      <c r="D110" t="s">
        <v>298</v>
      </c>
      <c r="E110" t="s">
        <v>299</v>
      </c>
      <c r="F110" t="s">
        <v>300</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518</v>
      </c>
      <c r="I110" t="s">
        <v>302</v>
      </c>
      <c r="J110" t="s">
        <v>303</v>
      </c>
      <c r="K110" t="s">
        <v>300</v>
      </c>
      <c r="L110" t="s">
        <v>519</v>
      </c>
      <c r="M110" t="s">
        <v>305</v>
      </c>
      <c r="N110" t="s">
        <v>306</v>
      </c>
      <c r="O110" t="s">
        <v>300</v>
      </c>
      <c r="P110" t="s">
        <v>1089</v>
      </c>
      <c r="Q110" t="s">
        <v>300</v>
      </c>
      <c r="R110" t="s">
        <v>307</v>
      </c>
      <c r="S110" t="s">
        <v>300</v>
      </c>
      <c r="T110" t="s">
        <v>309</v>
      </c>
      <c r="AE110" t="s">
        <v>310</v>
      </c>
      <c r="AF110" s="22"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22"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311</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x14ac:dyDescent="0.25">
      <c r="A111">
        <v>88</v>
      </c>
      <c r="B111" t="s">
        <v>297</v>
      </c>
      <c r="C111">
        <v>108</v>
      </c>
      <c r="D111" t="s">
        <v>298</v>
      </c>
      <c r="E111" t="s">
        <v>299</v>
      </c>
      <c r="F111" t="s">
        <v>300</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520</v>
      </c>
      <c r="I111" t="s">
        <v>302</v>
      </c>
      <c r="J111" t="s">
        <v>303</v>
      </c>
      <c r="K111" t="s">
        <v>300</v>
      </c>
      <c r="L111" t="s">
        <v>521</v>
      </c>
      <c r="M111" t="s">
        <v>305</v>
      </c>
      <c r="N111" t="s">
        <v>306</v>
      </c>
      <c r="O111" t="s">
        <v>300</v>
      </c>
      <c r="P111" t="s">
        <v>1089</v>
      </c>
      <c r="Q111" t="s">
        <v>300</v>
      </c>
      <c r="R111" t="s">
        <v>307</v>
      </c>
      <c r="S111" t="s">
        <v>300</v>
      </c>
      <c r="T111" t="s">
        <v>282</v>
      </c>
      <c r="U111" t="s">
        <v>308</v>
      </c>
      <c r="V111" t="s">
        <v>309</v>
      </c>
      <c r="AE111" t="s">
        <v>310</v>
      </c>
      <c r="AF111" s="22"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22"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311</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x14ac:dyDescent="0.25">
      <c r="A112">
        <v>89</v>
      </c>
      <c r="B112" t="s">
        <v>297</v>
      </c>
      <c r="C112">
        <v>109</v>
      </c>
      <c r="D112" t="s">
        <v>298</v>
      </c>
      <c r="E112" t="s">
        <v>299</v>
      </c>
      <c r="F112" t="s">
        <v>300</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522</v>
      </c>
      <c r="I112" t="s">
        <v>302</v>
      </c>
      <c r="J112" t="s">
        <v>303</v>
      </c>
      <c r="K112" t="s">
        <v>300</v>
      </c>
      <c r="L112" t="s">
        <v>523</v>
      </c>
      <c r="M112" t="s">
        <v>305</v>
      </c>
      <c r="N112" t="s">
        <v>306</v>
      </c>
      <c r="O112" t="s">
        <v>300</v>
      </c>
      <c r="P112" t="s">
        <v>1089</v>
      </c>
      <c r="Q112" t="s">
        <v>300</v>
      </c>
      <c r="R112" t="s">
        <v>307</v>
      </c>
      <c r="S112" t="s">
        <v>300</v>
      </c>
      <c r="T112" t="s">
        <v>282</v>
      </c>
      <c r="U112" t="s">
        <v>308</v>
      </c>
      <c r="V112" t="s">
        <v>313</v>
      </c>
      <c r="W112" t="s">
        <v>308</v>
      </c>
      <c r="X112" t="s">
        <v>314</v>
      </c>
      <c r="Y112" t="s">
        <v>308</v>
      </c>
      <c r="Z112" t="s">
        <v>321</v>
      </c>
      <c r="AE112" t="s">
        <v>310</v>
      </c>
      <c r="AF112" s="22"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22"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311</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x14ac:dyDescent="0.25">
      <c r="A113">
        <v>90</v>
      </c>
      <c r="B113" t="s">
        <v>297</v>
      </c>
      <c r="C113">
        <v>110</v>
      </c>
      <c r="D113" t="s">
        <v>298</v>
      </c>
      <c r="E113" t="s">
        <v>299</v>
      </c>
      <c r="F113" t="s">
        <v>300</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524</v>
      </c>
      <c r="I113" t="s">
        <v>302</v>
      </c>
      <c r="J113" t="s">
        <v>303</v>
      </c>
      <c r="K113" t="s">
        <v>300</v>
      </c>
      <c r="L113" t="s">
        <v>525</v>
      </c>
      <c r="M113" t="s">
        <v>305</v>
      </c>
      <c r="N113" t="s">
        <v>306</v>
      </c>
      <c r="O113" t="s">
        <v>300</v>
      </c>
      <c r="P113" t="s">
        <v>1089</v>
      </c>
      <c r="Q113" t="s">
        <v>300</v>
      </c>
      <c r="R113" t="s">
        <v>307</v>
      </c>
      <c r="S113" t="s">
        <v>300</v>
      </c>
      <c r="T113" t="s">
        <v>314</v>
      </c>
      <c r="U113" t="s">
        <v>308</v>
      </c>
      <c r="V113" t="s">
        <v>315</v>
      </c>
      <c r="AE113" t="s">
        <v>310</v>
      </c>
      <c r="AF113" s="22"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22"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311</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x14ac:dyDescent="0.25">
      <c r="A114">
        <v>91</v>
      </c>
      <c r="B114" t="s">
        <v>297</v>
      </c>
      <c r="C114">
        <v>111</v>
      </c>
      <c r="D114" t="s">
        <v>298</v>
      </c>
      <c r="E114" t="s">
        <v>299</v>
      </c>
      <c r="F114" t="s">
        <v>300</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526</v>
      </c>
      <c r="I114" t="s">
        <v>302</v>
      </c>
      <c r="J114" t="s">
        <v>303</v>
      </c>
      <c r="K114" t="s">
        <v>300</v>
      </c>
      <c r="L114" t="s">
        <v>527</v>
      </c>
      <c r="M114" t="s">
        <v>305</v>
      </c>
      <c r="N114" t="s">
        <v>306</v>
      </c>
      <c r="O114" t="s">
        <v>300</v>
      </c>
      <c r="P114" t="s">
        <v>1089</v>
      </c>
      <c r="Q114" t="s">
        <v>300</v>
      </c>
      <c r="R114" t="s">
        <v>307</v>
      </c>
      <c r="S114" t="s">
        <v>300</v>
      </c>
      <c r="T114" t="s">
        <v>320</v>
      </c>
      <c r="AE114" t="s">
        <v>310</v>
      </c>
      <c r="AF114" s="22"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22"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311</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x14ac:dyDescent="0.25">
      <c r="A115">
        <v>92</v>
      </c>
      <c r="B115" t="s">
        <v>297</v>
      </c>
      <c r="C115">
        <v>112</v>
      </c>
      <c r="D115" t="s">
        <v>298</v>
      </c>
      <c r="E115" t="s">
        <v>299</v>
      </c>
      <c r="F115" t="s">
        <v>300</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528</v>
      </c>
      <c r="I115" t="s">
        <v>302</v>
      </c>
      <c r="J115" t="s">
        <v>303</v>
      </c>
      <c r="K115" t="s">
        <v>300</v>
      </c>
      <c r="L115" t="s">
        <v>529</v>
      </c>
      <c r="M115" t="s">
        <v>305</v>
      </c>
      <c r="N115" t="s">
        <v>306</v>
      </c>
      <c r="O115" t="s">
        <v>300</v>
      </c>
      <c r="P115" t="s">
        <v>1089</v>
      </c>
      <c r="Q115" t="s">
        <v>300</v>
      </c>
      <c r="R115" t="s">
        <v>307</v>
      </c>
      <c r="S115" t="s">
        <v>300</v>
      </c>
      <c r="T115" t="s">
        <v>321</v>
      </c>
      <c r="AE115" t="s">
        <v>310</v>
      </c>
      <c r="AF115" s="22"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22"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311</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x14ac:dyDescent="0.25">
      <c r="A116">
        <v>93</v>
      </c>
      <c r="B116" t="s">
        <v>297</v>
      </c>
      <c r="C116">
        <v>113</v>
      </c>
      <c r="D116" t="s">
        <v>298</v>
      </c>
      <c r="E116" t="s">
        <v>299</v>
      </c>
      <c r="F116" t="s">
        <v>300</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530</v>
      </c>
      <c r="I116" t="s">
        <v>302</v>
      </c>
      <c r="J116" t="s">
        <v>303</v>
      </c>
      <c r="K116" t="s">
        <v>300</v>
      </c>
      <c r="L116" t="s">
        <v>218</v>
      </c>
      <c r="M116" t="s">
        <v>305</v>
      </c>
      <c r="N116" t="s">
        <v>306</v>
      </c>
      <c r="O116" t="s">
        <v>300</v>
      </c>
      <c r="P116" t="s">
        <v>1089</v>
      </c>
      <c r="Q116" t="s">
        <v>300</v>
      </c>
      <c r="R116" t="s">
        <v>307</v>
      </c>
      <c r="S116" t="s">
        <v>300</v>
      </c>
      <c r="T116" t="s">
        <v>320</v>
      </c>
      <c r="U116" t="s">
        <v>308</v>
      </c>
      <c r="V116" t="s">
        <v>351</v>
      </c>
      <c r="W116" t="s">
        <v>308</v>
      </c>
      <c r="X116" t="s">
        <v>321</v>
      </c>
      <c r="AE116" t="s">
        <v>310</v>
      </c>
      <c r="AF116" s="22"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22"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311</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x14ac:dyDescent="0.25">
      <c r="A117">
        <v>228</v>
      </c>
      <c r="B117" t="s">
        <v>297</v>
      </c>
      <c r="C117">
        <v>114</v>
      </c>
      <c r="D117" t="s">
        <v>298</v>
      </c>
      <c r="E117" t="s">
        <v>299</v>
      </c>
      <c r="F117" t="s">
        <v>300</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531</v>
      </c>
      <c r="I117" t="s">
        <v>302</v>
      </c>
      <c r="J117" t="s">
        <v>303</v>
      </c>
      <c r="K117" t="s">
        <v>300</v>
      </c>
      <c r="L117" t="s">
        <v>532</v>
      </c>
      <c r="M117" t="s">
        <v>305</v>
      </c>
      <c r="N117" t="s">
        <v>306</v>
      </c>
      <c r="O117" t="s">
        <v>300</v>
      </c>
      <c r="P117" s="8" t="s">
        <v>1091</v>
      </c>
      <c r="Q117" t="s">
        <v>300</v>
      </c>
      <c r="R117" t="s">
        <v>307</v>
      </c>
      <c r="S117" t="s">
        <v>300</v>
      </c>
      <c r="T117" t="s">
        <v>315</v>
      </c>
      <c r="AE117" t="s">
        <v>310</v>
      </c>
      <c r="AF117" s="22"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22"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311</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x14ac:dyDescent="0.25">
      <c r="A118">
        <v>94</v>
      </c>
      <c r="B118" t="s">
        <v>297</v>
      </c>
      <c r="C118">
        <v>115</v>
      </c>
      <c r="D118" t="s">
        <v>298</v>
      </c>
      <c r="E118" t="s">
        <v>299</v>
      </c>
      <c r="F118" t="s">
        <v>300</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533</v>
      </c>
      <c r="I118" t="s">
        <v>302</v>
      </c>
      <c r="J118" t="s">
        <v>303</v>
      </c>
      <c r="K118" t="s">
        <v>300</v>
      </c>
      <c r="L118" t="s">
        <v>534</v>
      </c>
      <c r="M118" t="s">
        <v>305</v>
      </c>
      <c r="N118" t="s">
        <v>306</v>
      </c>
      <c r="O118" t="s">
        <v>300</v>
      </c>
      <c r="P118" t="s">
        <v>1089</v>
      </c>
      <c r="Q118" t="s">
        <v>300</v>
      </c>
      <c r="R118" t="s">
        <v>307</v>
      </c>
      <c r="S118" t="s">
        <v>300</v>
      </c>
      <c r="T118" t="s">
        <v>342</v>
      </c>
      <c r="U118" t="s">
        <v>308</v>
      </c>
      <c r="V118" t="s">
        <v>286</v>
      </c>
      <c r="W118" t="s">
        <v>308</v>
      </c>
      <c r="X118" t="s">
        <v>315</v>
      </c>
      <c r="AE118" t="s">
        <v>310</v>
      </c>
      <c r="AF118" s="22"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22"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311</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x14ac:dyDescent="0.25">
      <c r="A119">
        <v>95</v>
      </c>
      <c r="B119" t="s">
        <v>297</v>
      </c>
      <c r="C119">
        <v>116</v>
      </c>
      <c r="D119" t="s">
        <v>298</v>
      </c>
      <c r="E119" t="s">
        <v>299</v>
      </c>
      <c r="F119" t="s">
        <v>300</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535</v>
      </c>
      <c r="I119" t="s">
        <v>302</v>
      </c>
      <c r="J119" t="s">
        <v>303</v>
      </c>
      <c r="K119" t="s">
        <v>300</v>
      </c>
      <c r="L119" t="s">
        <v>536</v>
      </c>
      <c r="M119" t="s">
        <v>305</v>
      </c>
      <c r="N119" t="s">
        <v>306</v>
      </c>
      <c r="O119" t="s">
        <v>300</v>
      </c>
      <c r="P119" t="s">
        <v>1089</v>
      </c>
      <c r="Q119" t="s">
        <v>300</v>
      </c>
      <c r="R119" t="s">
        <v>307</v>
      </c>
      <c r="S119" t="s">
        <v>300</v>
      </c>
      <c r="T119" t="s">
        <v>320</v>
      </c>
      <c r="AE119" t="s">
        <v>310</v>
      </c>
      <c r="AF119" s="22"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22"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311</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x14ac:dyDescent="0.25">
      <c r="A120">
        <v>96</v>
      </c>
      <c r="B120" t="s">
        <v>297</v>
      </c>
      <c r="C120">
        <v>117</v>
      </c>
      <c r="D120" t="s">
        <v>298</v>
      </c>
      <c r="E120" t="s">
        <v>299</v>
      </c>
      <c r="F120" t="s">
        <v>300</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537</v>
      </c>
      <c r="I120" t="s">
        <v>302</v>
      </c>
      <c r="J120" t="s">
        <v>303</v>
      </c>
      <c r="K120" t="s">
        <v>300</v>
      </c>
      <c r="L120" t="s">
        <v>538</v>
      </c>
      <c r="M120" t="s">
        <v>305</v>
      </c>
      <c r="N120" t="s">
        <v>306</v>
      </c>
      <c r="O120" t="s">
        <v>300</v>
      </c>
      <c r="P120" t="s">
        <v>1089</v>
      </c>
      <c r="Q120" t="s">
        <v>300</v>
      </c>
      <c r="R120" t="s">
        <v>307</v>
      </c>
      <c r="S120" t="s">
        <v>300</v>
      </c>
      <c r="T120" t="s">
        <v>309</v>
      </c>
      <c r="U120" t="s">
        <v>308</v>
      </c>
      <c r="V120" t="s">
        <v>313</v>
      </c>
      <c r="AE120" t="s">
        <v>310</v>
      </c>
      <c r="AF120" s="22"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22"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311</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x14ac:dyDescent="0.25">
      <c r="A121">
        <v>97</v>
      </c>
      <c r="B121" t="s">
        <v>297</v>
      </c>
      <c r="C121">
        <v>118</v>
      </c>
      <c r="D121" t="s">
        <v>298</v>
      </c>
      <c r="E121" t="s">
        <v>299</v>
      </c>
      <c r="F121" t="s">
        <v>300</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539</v>
      </c>
      <c r="I121" t="s">
        <v>302</v>
      </c>
      <c r="J121" t="s">
        <v>303</v>
      </c>
      <c r="K121" t="s">
        <v>300</v>
      </c>
      <c r="L121" t="s">
        <v>540</v>
      </c>
      <c r="M121" t="s">
        <v>305</v>
      </c>
      <c r="N121" t="s">
        <v>306</v>
      </c>
      <c r="O121" t="s">
        <v>300</v>
      </c>
      <c r="P121" t="s">
        <v>1089</v>
      </c>
      <c r="Q121" t="s">
        <v>300</v>
      </c>
      <c r="R121" t="s">
        <v>307</v>
      </c>
      <c r="S121" t="s">
        <v>300</v>
      </c>
      <c r="T121" t="s">
        <v>286</v>
      </c>
      <c r="AE121" t="s">
        <v>310</v>
      </c>
      <c r="AF121" s="22"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22"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311</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x14ac:dyDescent="0.25">
      <c r="A122">
        <v>98</v>
      </c>
      <c r="B122" t="s">
        <v>297</v>
      </c>
      <c r="C122">
        <v>119</v>
      </c>
      <c r="D122" t="s">
        <v>298</v>
      </c>
      <c r="E122" t="s">
        <v>299</v>
      </c>
      <c r="F122" t="s">
        <v>300</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541</v>
      </c>
      <c r="I122" t="s">
        <v>302</v>
      </c>
      <c r="J122" t="s">
        <v>303</v>
      </c>
      <c r="K122" t="s">
        <v>300</v>
      </c>
      <c r="L122" t="s">
        <v>224</v>
      </c>
      <c r="M122" t="s">
        <v>305</v>
      </c>
      <c r="N122" t="s">
        <v>306</v>
      </c>
      <c r="O122" t="s">
        <v>300</v>
      </c>
      <c r="P122" t="s">
        <v>1089</v>
      </c>
      <c r="Q122" t="s">
        <v>300</v>
      </c>
      <c r="R122" t="s">
        <v>307</v>
      </c>
      <c r="S122" t="s">
        <v>300</v>
      </c>
      <c r="T122" t="s">
        <v>314</v>
      </c>
      <c r="U122" t="s">
        <v>308</v>
      </c>
      <c r="V122" t="s">
        <v>315</v>
      </c>
      <c r="AE122" t="s">
        <v>310</v>
      </c>
      <c r="AF122" s="22"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22"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311</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x14ac:dyDescent="0.25">
      <c r="A123">
        <v>242</v>
      </c>
      <c r="B123" t="s">
        <v>297</v>
      </c>
      <c r="C123">
        <v>120</v>
      </c>
      <c r="D123" t="s">
        <v>298</v>
      </c>
      <c r="E123" t="s">
        <v>299</v>
      </c>
      <c r="F123" t="s">
        <v>300</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542</v>
      </c>
      <c r="I123" t="s">
        <v>302</v>
      </c>
      <c r="J123" t="s">
        <v>303</v>
      </c>
      <c r="K123" t="s">
        <v>300</v>
      </c>
      <c r="L123" t="s">
        <v>543</v>
      </c>
      <c r="M123" t="s">
        <v>305</v>
      </c>
      <c r="N123" t="s">
        <v>306</v>
      </c>
      <c r="O123" t="s">
        <v>300</v>
      </c>
      <c r="P123" s="4" t="s">
        <v>1092</v>
      </c>
      <c r="Q123" t="s">
        <v>300</v>
      </c>
      <c r="R123" t="s">
        <v>307</v>
      </c>
      <c r="S123" t="s">
        <v>300</v>
      </c>
      <c r="T123" t="s">
        <v>313</v>
      </c>
      <c r="U123" t="s">
        <v>308</v>
      </c>
      <c r="V123" t="s">
        <v>321</v>
      </c>
      <c r="AE123" t="s">
        <v>310</v>
      </c>
      <c r="AF123" s="22"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22"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311</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x14ac:dyDescent="0.25">
      <c r="A124">
        <v>99</v>
      </c>
      <c r="B124" t="s">
        <v>297</v>
      </c>
      <c r="C124">
        <v>121</v>
      </c>
      <c r="D124" t="s">
        <v>298</v>
      </c>
      <c r="E124" t="s">
        <v>299</v>
      </c>
      <c r="F124" t="s">
        <v>300</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544</v>
      </c>
      <c r="I124" t="s">
        <v>302</v>
      </c>
      <c r="J124" t="s">
        <v>303</v>
      </c>
      <c r="K124" t="s">
        <v>300</v>
      </c>
      <c r="L124" t="s">
        <v>226</v>
      </c>
      <c r="M124" t="s">
        <v>305</v>
      </c>
      <c r="N124" t="s">
        <v>306</v>
      </c>
      <c r="O124" t="s">
        <v>300</v>
      </c>
      <c r="P124" t="s">
        <v>1089</v>
      </c>
      <c r="Q124" t="s">
        <v>300</v>
      </c>
      <c r="R124" t="s">
        <v>307</v>
      </c>
      <c r="S124" t="s">
        <v>300</v>
      </c>
      <c r="T124" t="s">
        <v>320</v>
      </c>
      <c r="U124" t="s">
        <v>308</v>
      </c>
      <c r="V124" t="s">
        <v>309</v>
      </c>
      <c r="W124" t="s">
        <v>308</v>
      </c>
      <c r="X124" t="s">
        <v>315</v>
      </c>
      <c r="AE124" t="s">
        <v>310</v>
      </c>
      <c r="AF124" s="22"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22"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311</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x14ac:dyDescent="0.25">
      <c r="A125">
        <v>100</v>
      </c>
      <c r="B125" t="s">
        <v>297</v>
      </c>
      <c r="C125">
        <v>122</v>
      </c>
      <c r="D125" t="s">
        <v>298</v>
      </c>
      <c r="E125" t="s">
        <v>299</v>
      </c>
      <c r="F125" t="s">
        <v>300</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545</v>
      </c>
      <c r="I125" t="s">
        <v>302</v>
      </c>
      <c r="J125" t="s">
        <v>303</v>
      </c>
      <c r="K125" t="s">
        <v>300</v>
      </c>
      <c r="L125" t="s">
        <v>546</v>
      </c>
      <c r="M125" t="s">
        <v>305</v>
      </c>
      <c r="N125" t="s">
        <v>306</v>
      </c>
      <c r="O125" t="s">
        <v>300</v>
      </c>
      <c r="P125" t="s">
        <v>1089</v>
      </c>
      <c r="Q125" t="s">
        <v>300</v>
      </c>
      <c r="R125" t="s">
        <v>307</v>
      </c>
      <c r="S125" t="s">
        <v>300</v>
      </c>
      <c r="AE125" t="s">
        <v>310</v>
      </c>
      <c r="AF125" s="22"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22"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311</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x14ac:dyDescent="0.25">
      <c r="A126">
        <v>101</v>
      </c>
      <c r="B126" t="s">
        <v>297</v>
      </c>
      <c r="C126">
        <v>123</v>
      </c>
      <c r="D126" t="s">
        <v>298</v>
      </c>
      <c r="E126" t="s">
        <v>299</v>
      </c>
      <c r="F126" t="s">
        <v>300</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547</v>
      </c>
      <c r="I126" t="s">
        <v>302</v>
      </c>
      <c r="J126" t="s">
        <v>303</v>
      </c>
      <c r="K126" t="s">
        <v>300</v>
      </c>
      <c r="L126" t="s">
        <v>548</v>
      </c>
      <c r="M126" t="s">
        <v>305</v>
      </c>
      <c r="N126" t="s">
        <v>306</v>
      </c>
      <c r="O126" t="s">
        <v>300</v>
      </c>
      <c r="P126" t="s">
        <v>1089</v>
      </c>
      <c r="Q126" t="s">
        <v>300</v>
      </c>
      <c r="R126" t="s">
        <v>307</v>
      </c>
      <c r="S126" t="s">
        <v>300</v>
      </c>
      <c r="AE126" t="s">
        <v>310</v>
      </c>
      <c r="AF126" s="22"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22"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311</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x14ac:dyDescent="0.25">
      <c r="A127">
        <v>102</v>
      </c>
      <c r="B127" t="s">
        <v>297</v>
      </c>
      <c r="C127">
        <v>124</v>
      </c>
      <c r="D127" t="s">
        <v>298</v>
      </c>
      <c r="E127" t="s">
        <v>299</v>
      </c>
      <c r="F127" t="s">
        <v>300</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549</v>
      </c>
      <c r="I127" t="s">
        <v>302</v>
      </c>
      <c r="J127" t="s">
        <v>303</v>
      </c>
      <c r="K127" t="s">
        <v>300</v>
      </c>
      <c r="L127" t="s">
        <v>550</v>
      </c>
      <c r="M127" t="s">
        <v>305</v>
      </c>
      <c r="N127" t="s">
        <v>306</v>
      </c>
      <c r="O127" t="s">
        <v>300</v>
      </c>
      <c r="P127" t="s">
        <v>1089</v>
      </c>
      <c r="Q127" t="s">
        <v>300</v>
      </c>
      <c r="R127" t="s">
        <v>307</v>
      </c>
      <c r="S127" t="s">
        <v>300</v>
      </c>
      <c r="AE127" t="s">
        <v>310</v>
      </c>
      <c r="AF127" s="22"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22"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311</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x14ac:dyDescent="0.25">
      <c r="A128">
        <v>103</v>
      </c>
      <c r="B128" t="s">
        <v>297</v>
      </c>
      <c r="C128">
        <v>125</v>
      </c>
      <c r="D128" t="s">
        <v>298</v>
      </c>
      <c r="E128" t="s">
        <v>299</v>
      </c>
      <c r="F128" t="s">
        <v>300</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551</v>
      </c>
      <c r="I128" t="s">
        <v>302</v>
      </c>
      <c r="J128" t="s">
        <v>303</v>
      </c>
      <c r="K128" t="s">
        <v>300</v>
      </c>
      <c r="L128" t="s">
        <v>552</v>
      </c>
      <c r="M128" t="s">
        <v>305</v>
      </c>
      <c r="N128" t="s">
        <v>306</v>
      </c>
      <c r="O128" t="s">
        <v>300</v>
      </c>
      <c r="P128" t="s">
        <v>1089</v>
      </c>
      <c r="Q128" t="s">
        <v>300</v>
      </c>
      <c r="R128" t="s">
        <v>307</v>
      </c>
      <c r="S128" t="s">
        <v>300</v>
      </c>
      <c r="AE128" t="s">
        <v>310</v>
      </c>
      <c r="AF128" s="22"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22"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311</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x14ac:dyDescent="0.25">
      <c r="A129">
        <v>189</v>
      </c>
      <c r="B129" t="s">
        <v>297</v>
      </c>
      <c r="C129">
        <v>126</v>
      </c>
      <c r="D129" t="s">
        <v>298</v>
      </c>
      <c r="E129" t="s">
        <v>299</v>
      </c>
      <c r="F129" t="s">
        <v>300</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553</v>
      </c>
      <c r="I129" t="s">
        <v>302</v>
      </c>
      <c r="J129" t="s">
        <v>303</v>
      </c>
      <c r="K129" t="s">
        <v>300</v>
      </c>
      <c r="L129" t="s">
        <v>2180</v>
      </c>
      <c r="M129" t="s">
        <v>305</v>
      </c>
      <c r="N129" t="s">
        <v>306</v>
      </c>
      <c r="O129" t="s">
        <v>300</v>
      </c>
      <c r="P129" s="7" t="s">
        <v>1093</v>
      </c>
      <c r="Q129" t="s">
        <v>300</v>
      </c>
      <c r="R129" t="s">
        <v>307</v>
      </c>
      <c r="S129" t="s">
        <v>300</v>
      </c>
      <c r="AE129" t="s">
        <v>310</v>
      </c>
      <c r="AF129" s="22"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22"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311</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x14ac:dyDescent="0.25">
      <c r="A130">
        <v>191</v>
      </c>
      <c r="B130" t="s">
        <v>297</v>
      </c>
      <c r="C130">
        <v>127</v>
      </c>
      <c r="D130" t="s">
        <v>298</v>
      </c>
      <c r="E130" t="s">
        <v>299</v>
      </c>
      <c r="F130" t="s">
        <v>300</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554</v>
      </c>
      <c r="I130" t="s">
        <v>302</v>
      </c>
      <c r="J130" t="s">
        <v>303</v>
      </c>
      <c r="K130" t="s">
        <v>300</v>
      </c>
      <c r="L130" t="s">
        <v>555</v>
      </c>
      <c r="M130" t="s">
        <v>305</v>
      </c>
      <c r="N130" t="s">
        <v>306</v>
      </c>
      <c r="O130" t="s">
        <v>300</v>
      </c>
      <c r="P130" s="7" t="s">
        <v>1093</v>
      </c>
      <c r="Q130" t="s">
        <v>300</v>
      </c>
      <c r="R130" t="s">
        <v>307</v>
      </c>
      <c r="S130" t="s">
        <v>300</v>
      </c>
      <c r="T130" t="s">
        <v>320</v>
      </c>
      <c r="U130" t="s">
        <v>308</v>
      </c>
      <c r="V130" t="s">
        <v>309</v>
      </c>
      <c r="W130" t="s">
        <v>308</v>
      </c>
      <c r="X130" t="s">
        <v>292</v>
      </c>
      <c r="Y130" t="s">
        <v>308</v>
      </c>
      <c r="Z130" t="s">
        <v>321</v>
      </c>
      <c r="AE130" t="s">
        <v>310</v>
      </c>
      <c r="AF130" s="22"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22"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311</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x14ac:dyDescent="0.25">
      <c r="A131">
        <v>192</v>
      </c>
      <c r="B131" t="s">
        <v>297</v>
      </c>
      <c r="C131">
        <v>128</v>
      </c>
      <c r="D131" t="s">
        <v>298</v>
      </c>
      <c r="E131" t="s">
        <v>299</v>
      </c>
      <c r="F131" t="s">
        <v>300</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556</v>
      </c>
      <c r="I131" t="s">
        <v>302</v>
      </c>
      <c r="J131" t="s">
        <v>303</v>
      </c>
      <c r="K131" t="s">
        <v>300</v>
      </c>
      <c r="L131" t="s">
        <v>557</v>
      </c>
      <c r="M131" t="s">
        <v>305</v>
      </c>
      <c r="N131" t="s">
        <v>306</v>
      </c>
      <c r="O131" t="s">
        <v>300</v>
      </c>
      <c r="P131" s="7" t="s">
        <v>1093</v>
      </c>
      <c r="Q131" t="s">
        <v>300</v>
      </c>
      <c r="R131" t="s">
        <v>307</v>
      </c>
      <c r="S131" t="s">
        <v>300</v>
      </c>
      <c r="T131" t="s">
        <v>320</v>
      </c>
      <c r="U131" t="s">
        <v>308</v>
      </c>
      <c r="V131" t="s">
        <v>309</v>
      </c>
      <c r="W131" t="s">
        <v>308</v>
      </c>
      <c r="X131" t="s">
        <v>292</v>
      </c>
      <c r="AE131" t="s">
        <v>310</v>
      </c>
      <c r="AF131" s="22"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22"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311</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x14ac:dyDescent="0.25">
      <c r="A132">
        <v>105</v>
      </c>
      <c r="B132" t="s">
        <v>297</v>
      </c>
      <c r="C132">
        <v>129</v>
      </c>
      <c r="D132" t="s">
        <v>298</v>
      </c>
      <c r="E132" t="s">
        <v>299</v>
      </c>
      <c r="F132" t="s">
        <v>300</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558</v>
      </c>
      <c r="I132" t="s">
        <v>302</v>
      </c>
      <c r="J132" t="s">
        <v>303</v>
      </c>
      <c r="K132" t="s">
        <v>300</v>
      </c>
      <c r="L132" t="s">
        <v>232</v>
      </c>
      <c r="M132" t="s">
        <v>305</v>
      </c>
      <c r="N132" t="s">
        <v>306</v>
      </c>
      <c r="O132" t="s">
        <v>300</v>
      </c>
      <c r="P132" t="s">
        <v>1089</v>
      </c>
      <c r="Q132" t="s">
        <v>300</v>
      </c>
      <c r="R132" t="s">
        <v>307</v>
      </c>
      <c r="S132" t="s">
        <v>300</v>
      </c>
      <c r="T132" t="s">
        <v>344</v>
      </c>
      <c r="U132" t="s">
        <v>308</v>
      </c>
      <c r="V132" t="s">
        <v>284</v>
      </c>
      <c r="W132" t="s">
        <v>308</v>
      </c>
      <c r="X132" t="s">
        <v>314</v>
      </c>
      <c r="Y132" t="s">
        <v>308</v>
      </c>
      <c r="Z132" t="s">
        <v>315</v>
      </c>
      <c r="AE132" t="s">
        <v>310</v>
      </c>
      <c r="AF132" s="22"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22"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311</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x14ac:dyDescent="0.25">
      <c r="A133">
        <v>106</v>
      </c>
      <c r="B133" t="s">
        <v>297</v>
      </c>
      <c r="C133">
        <v>131</v>
      </c>
      <c r="D133" t="s">
        <v>298</v>
      </c>
      <c r="E133" t="s">
        <v>299</v>
      </c>
      <c r="F133" t="s">
        <v>300</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559</v>
      </c>
      <c r="I133" t="s">
        <v>302</v>
      </c>
      <c r="J133" t="s">
        <v>303</v>
      </c>
      <c r="K133" t="s">
        <v>300</v>
      </c>
      <c r="L133" t="s">
        <v>234</v>
      </c>
      <c r="M133" t="s">
        <v>305</v>
      </c>
      <c r="N133" t="s">
        <v>306</v>
      </c>
      <c r="O133" t="s">
        <v>300</v>
      </c>
      <c r="P133" t="s">
        <v>1089</v>
      </c>
      <c r="Q133" t="s">
        <v>300</v>
      </c>
      <c r="R133" t="s">
        <v>307</v>
      </c>
      <c r="S133" t="s">
        <v>300</v>
      </c>
      <c r="T133" t="s">
        <v>286</v>
      </c>
      <c r="U133" t="s">
        <v>308</v>
      </c>
      <c r="V133" t="s">
        <v>309</v>
      </c>
      <c r="W133" t="s">
        <v>308</v>
      </c>
      <c r="X133" t="s">
        <v>315</v>
      </c>
      <c r="AE133" t="s">
        <v>310</v>
      </c>
      <c r="AF133" s="22"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22"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311</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x14ac:dyDescent="0.25">
      <c r="A134">
        <v>107</v>
      </c>
      <c r="B134" t="s">
        <v>297</v>
      </c>
      <c r="C134">
        <v>132</v>
      </c>
      <c r="D134" t="s">
        <v>298</v>
      </c>
      <c r="E134" t="s">
        <v>299</v>
      </c>
      <c r="F134" t="s">
        <v>300</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560</v>
      </c>
      <c r="I134" t="s">
        <v>302</v>
      </c>
      <c r="J134" t="s">
        <v>303</v>
      </c>
      <c r="K134" t="s">
        <v>300</v>
      </c>
      <c r="L134" t="s">
        <v>561</v>
      </c>
      <c r="M134" t="s">
        <v>305</v>
      </c>
      <c r="N134" t="s">
        <v>306</v>
      </c>
      <c r="O134" t="s">
        <v>300</v>
      </c>
      <c r="P134" t="s">
        <v>1089</v>
      </c>
      <c r="Q134" t="s">
        <v>300</v>
      </c>
      <c r="R134" t="s">
        <v>307</v>
      </c>
      <c r="S134" t="s">
        <v>300</v>
      </c>
      <c r="T134" t="s">
        <v>286</v>
      </c>
      <c r="AE134" t="s">
        <v>310</v>
      </c>
      <c r="AF134" s="22"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22"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311</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x14ac:dyDescent="0.25">
      <c r="A135">
        <v>108</v>
      </c>
      <c r="B135" t="s">
        <v>297</v>
      </c>
      <c r="C135">
        <v>133</v>
      </c>
      <c r="D135" t="s">
        <v>298</v>
      </c>
      <c r="E135" t="s">
        <v>299</v>
      </c>
      <c r="F135" t="s">
        <v>300</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562</v>
      </c>
      <c r="I135" t="s">
        <v>302</v>
      </c>
      <c r="J135" t="s">
        <v>303</v>
      </c>
      <c r="K135" t="s">
        <v>300</v>
      </c>
      <c r="L135" t="s">
        <v>563</v>
      </c>
      <c r="M135" t="s">
        <v>305</v>
      </c>
      <c r="N135" t="s">
        <v>306</v>
      </c>
      <c r="O135" t="s">
        <v>300</v>
      </c>
      <c r="P135" t="s">
        <v>1089</v>
      </c>
      <c r="Q135" t="s">
        <v>300</v>
      </c>
      <c r="R135" t="s">
        <v>307</v>
      </c>
      <c r="S135" t="s">
        <v>300</v>
      </c>
      <c r="T135" t="s">
        <v>286</v>
      </c>
      <c r="U135" t="s">
        <v>308</v>
      </c>
      <c r="V135" t="s">
        <v>292</v>
      </c>
      <c r="W135" t="s">
        <v>308</v>
      </c>
      <c r="X135" t="s">
        <v>315</v>
      </c>
      <c r="AE135" t="s">
        <v>310</v>
      </c>
      <c r="AF135" s="22"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22"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311</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x14ac:dyDescent="0.25">
      <c r="A136">
        <v>110</v>
      </c>
      <c r="B136" t="s">
        <v>297</v>
      </c>
      <c r="C136">
        <v>134</v>
      </c>
      <c r="D136" t="s">
        <v>298</v>
      </c>
      <c r="E136" t="s">
        <v>299</v>
      </c>
      <c r="F136" t="s">
        <v>300</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564</v>
      </c>
      <c r="I136" t="s">
        <v>302</v>
      </c>
      <c r="J136" t="s">
        <v>303</v>
      </c>
      <c r="K136" t="s">
        <v>300</v>
      </c>
      <c r="L136" t="s">
        <v>565</v>
      </c>
      <c r="M136" t="s">
        <v>305</v>
      </c>
      <c r="N136" t="s">
        <v>306</v>
      </c>
      <c r="O136" t="s">
        <v>300</v>
      </c>
      <c r="P136" t="s">
        <v>1089</v>
      </c>
      <c r="Q136" t="s">
        <v>300</v>
      </c>
      <c r="R136" t="s">
        <v>307</v>
      </c>
      <c r="S136" t="s">
        <v>300</v>
      </c>
      <c r="T136" t="s">
        <v>286</v>
      </c>
      <c r="AE136" t="s">
        <v>310</v>
      </c>
      <c r="AF136" s="22"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22"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311</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x14ac:dyDescent="0.25">
      <c r="A137">
        <v>109</v>
      </c>
      <c r="B137" t="s">
        <v>297</v>
      </c>
      <c r="C137">
        <v>135</v>
      </c>
      <c r="D137" t="s">
        <v>298</v>
      </c>
      <c r="E137" t="s">
        <v>299</v>
      </c>
      <c r="F137" t="s">
        <v>300</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566</v>
      </c>
      <c r="I137" t="s">
        <v>302</v>
      </c>
      <c r="J137" t="s">
        <v>303</v>
      </c>
      <c r="K137" t="s">
        <v>300</v>
      </c>
      <c r="L137" t="s">
        <v>567</v>
      </c>
      <c r="M137" t="s">
        <v>305</v>
      </c>
      <c r="N137" t="s">
        <v>306</v>
      </c>
      <c r="O137" t="s">
        <v>300</v>
      </c>
      <c r="P137" t="s">
        <v>1089</v>
      </c>
      <c r="Q137" t="s">
        <v>300</v>
      </c>
      <c r="R137" t="s">
        <v>307</v>
      </c>
      <c r="S137" t="s">
        <v>300</v>
      </c>
      <c r="T137" t="s">
        <v>320</v>
      </c>
      <c r="U137" t="s">
        <v>308</v>
      </c>
      <c r="V137" t="s">
        <v>286</v>
      </c>
      <c r="W137" t="s">
        <v>308</v>
      </c>
      <c r="X137" t="s">
        <v>315</v>
      </c>
      <c r="AE137" t="s">
        <v>310</v>
      </c>
      <c r="AF137" s="22"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22"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311</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x14ac:dyDescent="0.25">
      <c r="A138">
        <v>111</v>
      </c>
      <c r="B138" t="s">
        <v>297</v>
      </c>
      <c r="C138">
        <v>136</v>
      </c>
      <c r="D138" t="s">
        <v>298</v>
      </c>
      <c r="E138" t="s">
        <v>299</v>
      </c>
      <c r="F138" t="s">
        <v>300</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568</v>
      </c>
      <c r="I138" t="s">
        <v>302</v>
      </c>
      <c r="J138" t="s">
        <v>303</v>
      </c>
      <c r="K138" t="s">
        <v>300</v>
      </c>
      <c r="L138" t="s">
        <v>569</v>
      </c>
      <c r="M138" t="s">
        <v>305</v>
      </c>
      <c r="N138" t="s">
        <v>306</v>
      </c>
      <c r="O138" t="s">
        <v>300</v>
      </c>
      <c r="P138" t="s">
        <v>1089</v>
      </c>
      <c r="Q138" t="s">
        <v>300</v>
      </c>
      <c r="R138" t="s">
        <v>307</v>
      </c>
      <c r="S138" t="s">
        <v>300</v>
      </c>
      <c r="T138" t="s">
        <v>320</v>
      </c>
      <c r="U138" t="s">
        <v>308</v>
      </c>
      <c r="V138" t="s">
        <v>286</v>
      </c>
      <c r="AE138" t="s">
        <v>310</v>
      </c>
      <c r="AF138" s="22"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22"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311</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x14ac:dyDescent="0.25">
      <c r="A139">
        <v>112</v>
      </c>
      <c r="B139" t="s">
        <v>297</v>
      </c>
      <c r="C139">
        <v>137</v>
      </c>
      <c r="D139" t="s">
        <v>298</v>
      </c>
      <c r="E139" t="s">
        <v>299</v>
      </c>
      <c r="F139" t="s">
        <v>300</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570</v>
      </c>
      <c r="I139" t="s">
        <v>302</v>
      </c>
      <c r="J139" t="s">
        <v>303</v>
      </c>
      <c r="K139" t="s">
        <v>300</v>
      </c>
      <c r="L139" t="s">
        <v>571</v>
      </c>
      <c r="M139" t="s">
        <v>305</v>
      </c>
      <c r="N139" t="s">
        <v>306</v>
      </c>
      <c r="O139" t="s">
        <v>300</v>
      </c>
      <c r="P139" t="s">
        <v>1089</v>
      </c>
      <c r="Q139" t="s">
        <v>300</v>
      </c>
      <c r="R139" t="s">
        <v>307</v>
      </c>
      <c r="S139" t="s">
        <v>300</v>
      </c>
      <c r="T139" t="s">
        <v>344</v>
      </c>
      <c r="U139" t="s">
        <v>308</v>
      </c>
      <c r="V139" t="s">
        <v>292</v>
      </c>
      <c r="W139" t="s">
        <v>308</v>
      </c>
      <c r="X139" t="s">
        <v>321</v>
      </c>
      <c r="AE139" t="s">
        <v>310</v>
      </c>
      <c r="AF139" s="22"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22"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311</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x14ac:dyDescent="0.25">
      <c r="A140">
        <v>113</v>
      </c>
      <c r="B140" t="s">
        <v>297</v>
      </c>
      <c r="C140">
        <v>138</v>
      </c>
      <c r="D140" t="s">
        <v>298</v>
      </c>
      <c r="E140" t="s">
        <v>299</v>
      </c>
      <c r="F140" t="s">
        <v>300</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572</v>
      </c>
      <c r="I140" t="s">
        <v>302</v>
      </c>
      <c r="J140" t="s">
        <v>303</v>
      </c>
      <c r="K140" t="s">
        <v>300</v>
      </c>
      <c r="L140" t="s">
        <v>242</v>
      </c>
      <c r="M140" t="s">
        <v>305</v>
      </c>
      <c r="N140" t="s">
        <v>306</v>
      </c>
      <c r="O140" t="s">
        <v>300</v>
      </c>
      <c r="P140" t="s">
        <v>1089</v>
      </c>
      <c r="Q140" t="s">
        <v>300</v>
      </c>
      <c r="R140" t="s">
        <v>307</v>
      </c>
      <c r="S140" t="s">
        <v>300</v>
      </c>
      <c r="T140" t="s">
        <v>321</v>
      </c>
      <c r="AE140" t="s">
        <v>310</v>
      </c>
      <c r="AF140" s="22"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22"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311</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x14ac:dyDescent="0.25">
      <c r="A141">
        <v>114</v>
      </c>
      <c r="B141" t="s">
        <v>297</v>
      </c>
      <c r="C141">
        <v>139</v>
      </c>
      <c r="D141" t="s">
        <v>298</v>
      </c>
      <c r="E141" t="s">
        <v>299</v>
      </c>
      <c r="F141" t="s">
        <v>300</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573</v>
      </c>
      <c r="I141" t="s">
        <v>302</v>
      </c>
      <c r="J141" t="s">
        <v>303</v>
      </c>
      <c r="K141" t="s">
        <v>300</v>
      </c>
      <c r="L141" t="s">
        <v>244</v>
      </c>
      <c r="M141" t="s">
        <v>305</v>
      </c>
      <c r="N141" t="s">
        <v>306</v>
      </c>
      <c r="O141" t="s">
        <v>300</v>
      </c>
      <c r="P141" t="s">
        <v>1089</v>
      </c>
      <c r="Q141" t="s">
        <v>300</v>
      </c>
      <c r="R141" t="s">
        <v>307</v>
      </c>
      <c r="S141" t="s">
        <v>300</v>
      </c>
      <c r="T141" t="s">
        <v>282</v>
      </c>
      <c r="U141" t="s">
        <v>308</v>
      </c>
      <c r="V141" t="s">
        <v>313</v>
      </c>
      <c r="W141" t="s">
        <v>308</v>
      </c>
      <c r="X141" t="s">
        <v>321</v>
      </c>
      <c r="AE141" t="s">
        <v>310</v>
      </c>
      <c r="AF141" s="22"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22"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311</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x14ac:dyDescent="0.25">
      <c r="A142">
        <v>115</v>
      </c>
      <c r="B142" t="s">
        <v>297</v>
      </c>
      <c r="C142">
        <v>140</v>
      </c>
      <c r="D142" t="s">
        <v>298</v>
      </c>
      <c r="E142" t="s">
        <v>299</v>
      </c>
      <c r="F142" t="s">
        <v>300</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574</v>
      </c>
      <c r="I142" t="s">
        <v>302</v>
      </c>
      <c r="J142" t="s">
        <v>303</v>
      </c>
      <c r="K142" t="s">
        <v>300</v>
      </c>
      <c r="L142" t="s">
        <v>575</v>
      </c>
      <c r="M142" t="s">
        <v>305</v>
      </c>
      <c r="N142" t="s">
        <v>306</v>
      </c>
      <c r="O142" t="s">
        <v>300</v>
      </c>
      <c r="P142" t="s">
        <v>1089</v>
      </c>
      <c r="Q142" t="s">
        <v>300</v>
      </c>
      <c r="R142" t="s">
        <v>307</v>
      </c>
      <c r="S142" t="s">
        <v>300</v>
      </c>
      <c r="T142" t="s">
        <v>351</v>
      </c>
      <c r="U142" t="s">
        <v>308</v>
      </c>
      <c r="V142" t="s">
        <v>321</v>
      </c>
      <c r="AE142" t="s">
        <v>310</v>
      </c>
      <c r="AF142" s="22"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22"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311</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x14ac:dyDescent="0.25">
      <c r="A143">
        <v>243</v>
      </c>
      <c r="B143" t="s">
        <v>297</v>
      </c>
      <c r="C143">
        <v>141</v>
      </c>
      <c r="D143" t="s">
        <v>298</v>
      </c>
      <c r="E143" t="s">
        <v>299</v>
      </c>
      <c r="F143" t="s">
        <v>300</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576</v>
      </c>
      <c r="I143" t="s">
        <v>302</v>
      </c>
      <c r="J143" t="s">
        <v>303</v>
      </c>
      <c r="K143" t="s">
        <v>300</v>
      </c>
      <c r="L143" t="s">
        <v>577</v>
      </c>
      <c r="M143" t="s">
        <v>305</v>
      </c>
      <c r="N143" t="s">
        <v>306</v>
      </c>
      <c r="O143" t="s">
        <v>300</v>
      </c>
      <c r="P143" s="4" t="s">
        <v>1092</v>
      </c>
      <c r="Q143" t="s">
        <v>300</v>
      </c>
      <c r="R143" t="s">
        <v>307</v>
      </c>
      <c r="S143" t="s">
        <v>300</v>
      </c>
      <c r="T143" t="s">
        <v>320</v>
      </c>
      <c r="U143" t="s">
        <v>308</v>
      </c>
      <c r="V143" t="s">
        <v>309</v>
      </c>
      <c r="W143" t="s">
        <v>308</v>
      </c>
      <c r="X143" t="s">
        <v>321</v>
      </c>
      <c r="AE143" t="s">
        <v>310</v>
      </c>
      <c r="AF143" s="22"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22"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311</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x14ac:dyDescent="0.25">
      <c r="A144">
        <v>116</v>
      </c>
      <c r="B144" t="s">
        <v>297</v>
      </c>
      <c r="C144">
        <v>142</v>
      </c>
      <c r="D144" t="s">
        <v>298</v>
      </c>
      <c r="E144" t="s">
        <v>299</v>
      </c>
      <c r="F144" t="s">
        <v>300</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578</v>
      </c>
      <c r="I144" t="s">
        <v>302</v>
      </c>
      <c r="J144" t="s">
        <v>303</v>
      </c>
      <c r="K144" t="s">
        <v>300</v>
      </c>
      <c r="L144" t="s">
        <v>247</v>
      </c>
      <c r="M144" t="s">
        <v>305</v>
      </c>
      <c r="N144" t="s">
        <v>306</v>
      </c>
      <c r="O144" t="s">
        <v>300</v>
      </c>
      <c r="P144" t="s">
        <v>1089</v>
      </c>
      <c r="Q144" t="s">
        <v>300</v>
      </c>
      <c r="R144" t="s">
        <v>307</v>
      </c>
      <c r="S144" t="s">
        <v>300</v>
      </c>
      <c r="T144" t="s">
        <v>321</v>
      </c>
      <c r="AE144" t="s">
        <v>310</v>
      </c>
      <c r="AF144" s="22"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22"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311</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x14ac:dyDescent="0.25">
      <c r="A145">
        <v>118</v>
      </c>
      <c r="B145" t="s">
        <v>297</v>
      </c>
      <c r="C145">
        <v>143</v>
      </c>
      <c r="D145" t="s">
        <v>298</v>
      </c>
      <c r="E145" t="s">
        <v>299</v>
      </c>
      <c r="F145" t="s">
        <v>300</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579</v>
      </c>
      <c r="I145" t="s">
        <v>302</v>
      </c>
      <c r="J145" t="s">
        <v>303</v>
      </c>
      <c r="K145" t="s">
        <v>300</v>
      </c>
      <c r="L145" t="s">
        <v>251</v>
      </c>
      <c r="M145" t="s">
        <v>305</v>
      </c>
      <c r="N145" t="s">
        <v>306</v>
      </c>
      <c r="O145" t="s">
        <v>300</v>
      </c>
      <c r="P145" t="s">
        <v>1089</v>
      </c>
      <c r="Q145" t="s">
        <v>300</v>
      </c>
      <c r="R145" t="s">
        <v>307</v>
      </c>
      <c r="S145" t="s">
        <v>300</v>
      </c>
      <c r="T145" t="s">
        <v>282</v>
      </c>
      <c r="U145" t="s">
        <v>308</v>
      </c>
      <c r="V145" t="s">
        <v>313</v>
      </c>
      <c r="W145" t="s">
        <v>308</v>
      </c>
      <c r="X145" t="s">
        <v>315</v>
      </c>
      <c r="AE145" t="s">
        <v>310</v>
      </c>
      <c r="AF145" s="22"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22"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311</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x14ac:dyDescent="0.25">
      <c r="A146">
        <v>117</v>
      </c>
      <c r="B146" t="s">
        <v>297</v>
      </c>
      <c r="C146">
        <v>144</v>
      </c>
      <c r="D146" t="s">
        <v>298</v>
      </c>
      <c r="E146" t="s">
        <v>299</v>
      </c>
      <c r="F146" t="s">
        <v>300</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580</v>
      </c>
      <c r="I146" t="s">
        <v>302</v>
      </c>
      <c r="J146" t="s">
        <v>303</v>
      </c>
      <c r="K146" t="s">
        <v>300</v>
      </c>
      <c r="L146" t="s">
        <v>249</v>
      </c>
      <c r="M146" t="s">
        <v>305</v>
      </c>
      <c r="N146" t="s">
        <v>306</v>
      </c>
      <c r="O146" t="s">
        <v>300</v>
      </c>
      <c r="P146" t="s">
        <v>1089</v>
      </c>
      <c r="Q146" t="s">
        <v>300</v>
      </c>
      <c r="R146" t="s">
        <v>307</v>
      </c>
      <c r="S146" t="s">
        <v>300</v>
      </c>
      <c r="T146" t="s">
        <v>315</v>
      </c>
      <c r="AE146" t="s">
        <v>310</v>
      </c>
      <c r="AF146" s="22"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22"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311</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x14ac:dyDescent="0.25">
      <c r="A147">
        <v>119</v>
      </c>
      <c r="B147" t="s">
        <v>297</v>
      </c>
      <c r="C147">
        <v>145</v>
      </c>
      <c r="D147" t="s">
        <v>298</v>
      </c>
      <c r="E147" t="s">
        <v>299</v>
      </c>
      <c r="F147" t="s">
        <v>300</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581</v>
      </c>
      <c r="I147" t="s">
        <v>302</v>
      </c>
      <c r="J147" t="s">
        <v>303</v>
      </c>
      <c r="K147" t="s">
        <v>300</v>
      </c>
      <c r="L147" t="s">
        <v>253</v>
      </c>
      <c r="M147" t="s">
        <v>305</v>
      </c>
      <c r="N147" t="s">
        <v>306</v>
      </c>
      <c r="O147" t="s">
        <v>300</v>
      </c>
      <c r="P147" t="s">
        <v>1089</v>
      </c>
      <c r="Q147" t="s">
        <v>300</v>
      </c>
      <c r="R147" t="s">
        <v>307</v>
      </c>
      <c r="S147" t="s">
        <v>300</v>
      </c>
      <c r="T147" t="s">
        <v>2210</v>
      </c>
      <c r="U147" t="s">
        <v>308</v>
      </c>
      <c r="V147" t="s">
        <v>321</v>
      </c>
      <c r="AE147" t="s">
        <v>310</v>
      </c>
      <c r="AF147" s="22"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22"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311</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x14ac:dyDescent="0.25">
      <c r="A148">
        <v>229</v>
      </c>
      <c r="B148" t="s">
        <v>297</v>
      </c>
      <c r="C148">
        <v>146</v>
      </c>
      <c r="D148" t="s">
        <v>298</v>
      </c>
      <c r="E148" t="s">
        <v>299</v>
      </c>
      <c r="F148" t="s">
        <v>300</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582</v>
      </c>
      <c r="I148" t="s">
        <v>302</v>
      </c>
      <c r="J148" t="s">
        <v>303</v>
      </c>
      <c r="K148" t="s">
        <v>300</v>
      </c>
      <c r="L148" t="s">
        <v>583</v>
      </c>
      <c r="M148" t="s">
        <v>305</v>
      </c>
      <c r="N148" t="s">
        <v>306</v>
      </c>
      <c r="O148" t="s">
        <v>300</v>
      </c>
      <c r="P148" s="8" t="s">
        <v>1091</v>
      </c>
      <c r="Q148" t="s">
        <v>300</v>
      </c>
      <c r="R148" t="s">
        <v>307</v>
      </c>
      <c r="S148" t="s">
        <v>300</v>
      </c>
      <c r="T148" t="s">
        <v>313</v>
      </c>
      <c r="U148" t="s">
        <v>308</v>
      </c>
      <c r="V148" t="s">
        <v>315</v>
      </c>
      <c r="AE148" t="s">
        <v>310</v>
      </c>
      <c r="AF148" s="22"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22"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311</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x14ac:dyDescent="0.25">
      <c r="A149">
        <v>120</v>
      </c>
      <c r="B149" t="s">
        <v>297</v>
      </c>
      <c r="C149">
        <v>147</v>
      </c>
      <c r="D149" t="s">
        <v>298</v>
      </c>
      <c r="E149" t="s">
        <v>299</v>
      </c>
      <c r="F149" t="s">
        <v>300</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584</v>
      </c>
      <c r="I149" t="s">
        <v>302</v>
      </c>
      <c r="J149" t="s">
        <v>303</v>
      </c>
      <c r="K149" t="s">
        <v>300</v>
      </c>
      <c r="L149" t="s">
        <v>585</v>
      </c>
      <c r="M149" t="s">
        <v>305</v>
      </c>
      <c r="N149" t="s">
        <v>306</v>
      </c>
      <c r="O149" t="s">
        <v>300</v>
      </c>
      <c r="P149" t="s">
        <v>1089</v>
      </c>
      <c r="Q149" t="s">
        <v>300</v>
      </c>
      <c r="R149" t="s">
        <v>307</v>
      </c>
      <c r="S149" t="s">
        <v>300</v>
      </c>
      <c r="T149" t="s">
        <v>320</v>
      </c>
      <c r="U149" t="s">
        <v>308</v>
      </c>
      <c r="V149" t="s">
        <v>321</v>
      </c>
      <c r="AE149" t="s">
        <v>310</v>
      </c>
      <c r="AF149" s="22"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22"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311</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x14ac:dyDescent="0.25">
      <c r="A150">
        <v>121</v>
      </c>
      <c r="B150" t="s">
        <v>297</v>
      </c>
      <c r="C150">
        <v>148</v>
      </c>
      <c r="D150" t="s">
        <v>298</v>
      </c>
      <c r="E150" t="s">
        <v>299</v>
      </c>
      <c r="F150" t="s">
        <v>300</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586</v>
      </c>
      <c r="I150" t="s">
        <v>302</v>
      </c>
      <c r="J150" t="s">
        <v>303</v>
      </c>
      <c r="K150" t="s">
        <v>300</v>
      </c>
      <c r="L150" t="s">
        <v>587</v>
      </c>
      <c r="M150" t="s">
        <v>305</v>
      </c>
      <c r="N150" t="s">
        <v>306</v>
      </c>
      <c r="O150" t="s">
        <v>300</v>
      </c>
      <c r="P150" t="s">
        <v>1089</v>
      </c>
      <c r="Q150" t="s">
        <v>300</v>
      </c>
      <c r="R150" t="s">
        <v>307</v>
      </c>
      <c r="S150" t="s">
        <v>300</v>
      </c>
      <c r="T150" t="s">
        <v>282</v>
      </c>
      <c r="U150" t="s">
        <v>308</v>
      </c>
      <c r="V150" t="s">
        <v>315</v>
      </c>
      <c r="AE150" t="s">
        <v>310</v>
      </c>
      <c r="AF150" s="22"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22"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311</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x14ac:dyDescent="0.25">
      <c r="A151">
        <v>230</v>
      </c>
      <c r="B151" t="s">
        <v>297</v>
      </c>
      <c r="C151">
        <v>149</v>
      </c>
      <c r="D151" t="s">
        <v>298</v>
      </c>
      <c r="E151" t="s">
        <v>299</v>
      </c>
      <c r="F151" t="s">
        <v>300</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588</v>
      </c>
      <c r="I151" t="s">
        <v>302</v>
      </c>
      <c r="J151" t="s">
        <v>303</v>
      </c>
      <c r="K151" t="s">
        <v>300</v>
      </c>
      <c r="L151" t="s">
        <v>589</v>
      </c>
      <c r="M151" t="s">
        <v>305</v>
      </c>
      <c r="N151" t="s">
        <v>306</v>
      </c>
      <c r="O151" t="s">
        <v>300</v>
      </c>
      <c r="P151" s="8" t="s">
        <v>1091</v>
      </c>
      <c r="Q151" t="s">
        <v>300</v>
      </c>
      <c r="R151" t="s">
        <v>307</v>
      </c>
      <c r="S151" t="s">
        <v>300</v>
      </c>
      <c r="T151" t="s">
        <v>344</v>
      </c>
      <c r="AE151" t="s">
        <v>310</v>
      </c>
      <c r="AF151" s="22"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22"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311</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x14ac:dyDescent="0.25">
      <c r="A152">
        <v>231</v>
      </c>
      <c r="B152" t="s">
        <v>297</v>
      </c>
      <c r="C152">
        <v>150</v>
      </c>
      <c r="D152" t="s">
        <v>298</v>
      </c>
      <c r="E152" t="s">
        <v>299</v>
      </c>
      <c r="F152" t="s">
        <v>300</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590</v>
      </c>
      <c r="I152" t="s">
        <v>302</v>
      </c>
      <c r="J152" t="s">
        <v>303</v>
      </c>
      <c r="K152" t="s">
        <v>300</v>
      </c>
      <c r="L152" t="s">
        <v>591</v>
      </c>
      <c r="M152" t="s">
        <v>305</v>
      </c>
      <c r="N152" t="s">
        <v>306</v>
      </c>
      <c r="O152" t="s">
        <v>300</v>
      </c>
      <c r="P152" s="8" t="s">
        <v>1091</v>
      </c>
      <c r="Q152" t="s">
        <v>300</v>
      </c>
      <c r="R152" t="s">
        <v>307</v>
      </c>
      <c r="S152" t="s">
        <v>300</v>
      </c>
      <c r="T152" t="s">
        <v>321</v>
      </c>
      <c r="AE152" t="s">
        <v>310</v>
      </c>
      <c r="AF152" s="22"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22"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311</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x14ac:dyDescent="0.25">
      <c r="A153">
        <v>122</v>
      </c>
      <c r="B153" t="s">
        <v>297</v>
      </c>
      <c r="C153">
        <v>151</v>
      </c>
      <c r="D153" t="s">
        <v>298</v>
      </c>
      <c r="E153" t="s">
        <v>299</v>
      </c>
      <c r="F153" t="s">
        <v>300</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592</v>
      </c>
      <c r="I153" t="s">
        <v>302</v>
      </c>
      <c r="J153" t="s">
        <v>303</v>
      </c>
      <c r="K153" t="s">
        <v>300</v>
      </c>
      <c r="L153" t="s">
        <v>593</v>
      </c>
      <c r="M153" t="s">
        <v>305</v>
      </c>
      <c r="N153" t="s">
        <v>306</v>
      </c>
      <c r="O153" t="s">
        <v>300</v>
      </c>
      <c r="P153" t="s">
        <v>1089</v>
      </c>
      <c r="Q153" t="s">
        <v>300</v>
      </c>
      <c r="R153" t="s">
        <v>307</v>
      </c>
      <c r="S153" t="s">
        <v>300</v>
      </c>
      <c r="T153" t="s">
        <v>344</v>
      </c>
      <c r="U153" t="s">
        <v>308</v>
      </c>
      <c r="V153" t="s">
        <v>309</v>
      </c>
      <c r="W153" t="s">
        <v>308</v>
      </c>
      <c r="X153" t="s">
        <v>321</v>
      </c>
      <c r="AE153" t="s">
        <v>310</v>
      </c>
      <c r="AF153" s="22"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22"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311</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x14ac:dyDescent="0.25">
      <c r="A154">
        <v>123</v>
      </c>
      <c r="B154" t="s">
        <v>297</v>
      </c>
      <c r="C154">
        <v>152</v>
      </c>
      <c r="D154" t="s">
        <v>298</v>
      </c>
      <c r="E154" t="s">
        <v>299</v>
      </c>
      <c r="F154" t="s">
        <v>300</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594</v>
      </c>
      <c r="I154" t="s">
        <v>302</v>
      </c>
      <c r="J154" t="s">
        <v>303</v>
      </c>
      <c r="K154" t="s">
        <v>300</v>
      </c>
      <c r="L154" t="s">
        <v>595</v>
      </c>
      <c r="M154" t="s">
        <v>305</v>
      </c>
      <c r="N154" t="s">
        <v>306</v>
      </c>
      <c r="O154" t="s">
        <v>300</v>
      </c>
      <c r="P154" t="s">
        <v>1089</v>
      </c>
      <c r="Q154" t="s">
        <v>300</v>
      </c>
      <c r="R154" t="s">
        <v>307</v>
      </c>
      <c r="S154" t="s">
        <v>300</v>
      </c>
      <c r="T154" t="s">
        <v>320</v>
      </c>
      <c r="U154" t="s">
        <v>308</v>
      </c>
      <c r="V154" t="s">
        <v>2210</v>
      </c>
      <c r="W154" t="s">
        <v>308</v>
      </c>
      <c r="X154" t="s">
        <v>313</v>
      </c>
      <c r="AE154" t="s">
        <v>310</v>
      </c>
      <c r="AF154" s="22"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22"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311</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x14ac:dyDescent="0.25">
      <c r="A155">
        <v>124</v>
      </c>
      <c r="B155" t="s">
        <v>297</v>
      </c>
      <c r="C155">
        <v>153</v>
      </c>
      <c r="D155" t="s">
        <v>298</v>
      </c>
      <c r="E155" t="s">
        <v>299</v>
      </c>
      <c r="F155" t="s">
        <v>300</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596</v>
      </c>
      <c r="I155" t="s">
        <v>302</v>
      </c>
      <c r="J155" t="s">
        <v>303</v>
      </c>
      <c r="K155" t="s">
        <v>300</v>
      </c>
      <c r="L155" t="s">
        <v>259</v>
      </c>
      <c r="M155" t="s">
        <v>305</v>
      </c>
      <c r="N155" t="s">
        <v>306</v>
      </c>
      <c r="O155" t="s">
        <v>300</v>
      </c>
      <c r="P155" t="s">
        <v>1089</v>
      </c>
      <c r="Q155" t="s">
        <v>300</v>
      </c>
      <c r="R155" t="s">
        <v>307</v>
      </c>
      <c r="S155" t="s">
        <v>300</v>
      </c>
      <c r="T155" t="s">
        <v>282</v>
      </c>
      <c r="U155" t="s">
        <v>308</v>
      </c>
      <c r="V155" t="s">
        <v>315</v>
      </c>
      <c r="AE155" t="s">
        <v>310</v>
      </c>
      <c r="AF155" s="22"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22"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311</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x14ac:dyDescent="0.25">
      <c r="A156">
        <v>125</v>
      </c>
      <c r="B156" t="s">
        <v>297</v>
      </c>
      <c r="C156">
        <v>154</v>
      </c>
      <c r="D156" t="s">
        <v>298</v>
      </c>
      <c r="E156" t="s">
        <v>299</v>
      </c>
      <c r="F156" t="s">
        <v>300</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597</v>
      </c>
      <c r="I156" t="s">
        <v>302</v>
      </c>
      <c r="J156" t="s">
        <v>303</v>
      </c>
      <c r="K156" t="s">
        <v>300</v>
      </c>
      <c r="L156" t="s">
        <v>261</v>
      </c>
      <c r="M156" t="s">
        <v>305</v>
      </c>
      <c r="N156" t="s">
        <v>306</v>
      </c>
      <c r="O156" t="s">
        <v>300</v>
      </c>
      <c r="P156" t="s">
        <v>1089</v>
      </c>
      <c r="Q156" t="s">
        <v>300</v>
      </c>
      <c r="R156" t="s">
        <v>307</v>
      </c>
      <c r="S156" t="s">
        <v>300</v>
      </c>
      <c r="T156" t="s">
        <v>321</v>
      </c>
      <c r="AE156" t="s">
        <v>310</v>
      </c>
      <c r="AF156" s="22"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22"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311</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x14ac:dyDescent="0.25">
      <c r="A157">
        <v>126</v>
      </c>
      <c r="B157" t="s">
        <v>297</v>
      </c>
      <c r="C157">
        <v>155</v>
      </c>
      <c r="D157" t="s">
        <v>298</v>
      </c>
      <c r="E157" t="s">
        <v>299</v>
      </c>
      <c r="F157" t="s">
        <v>300</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598</v>
      </c>
      <c r="I157" t="s">
        <v>302</v>
      </c>
      <c r="J157" t="s">
        <v>303</v>
      </c>
      <c r="K157" t="s">
        <v>300</v>
      </c>
      <c r="L157" t="s">
        <v>263</v>
      </c>
      <c r="M157" t="s">
        <v>305</v>
      </c>
      <c r="N157" t="s">
        <v>306</v>
      </c>
      <c r="O157" t="s">
        <v>300</v>
      </c>
      <c r="P157" t="s">
        <v>1089</v>
      </c>
      <c r="Q157" t="s">
        <v>300</v>
      </c>
      <c r="R157" t="s">
        <v>307</v>
      </c>
      <c r="S157" t="s">
        <v>300</v>
      </c>
      <c r="T157" t="s">
        <v>309</v>
      </c>
      <c r="U157" t="s">
        <v>308</v>
      </c>
      <c r="V157" t="s">
        <v>292</v>
      </c>
      <c r="W157" t="s">
        <v>308</v>
      </c>
      <c r="X157" t="s">
        <v>313</v>
      </c>
      <c r="Y157" t="s">
        <v>308</v>
      </c>
      <c r="Z157" t="s">
        <v>321</v>
      </c>
      <c r="AE157" t="s">
        <v>310</v>
      </c>
      <c r="AF157" s="22"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22"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311</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x14ac:dyDescent="0.25">
      <c r="A158">
        <v>127</v>
      </c>
      <c r="B158" t="s">
        <v>297</v>
      </c>
      <c r="C158">
        <v>156</v>
      </c>
      <c r="D158" t="s">
        <v>298</v>
      </c>
      <c r="E158" t="s">
        <v>299</v>
      </c>
      <c r="F158" t="s">
        <v>300</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599</v>
      </c>
      <c r="I158" t="s">
        <v>302</v>
      </c>
      <c r="J158" t="s">
        <v>303</v>
      </c>
      <c r="K158" t="s">
        <v>300</v>
      </c>
      <c r="L158" t="s">
        <v>600</v>
      </c>
      <c r="M158" t="s">
        <v>305</v>
      </c>
      <c r="N158" t="s">
        <v>306</v>
      </c>
      <c r="O158" t="s">
        <v>300</v>
      </c>
      <c r="P158" t="s">
        <v>1089</v>
      </c>
      <c r="Q158" t="s">
        <v>300</v>
      </c>
      <c r="R158" t="s">
        <v>307</v>
      </c>
      <c r="S158" t="s">
        <v>300</v>
      </c>
      <c r="T158" t="s">
        <v>292</v>
      </c>
      <c r="U158" t="s">
        <v>308</v>
      </c>
      <c r="V158" t="s">
        <v>321</v>
      </c>
      <c r="AE158" t="s">
        <v>310</v>
      </c>
      <c r="AF158" s="22"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22"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311</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x14ac:dyDescent="0.25">
      <c r="A159">
        <v>232</v>
      </c>
      <c r="B159" t="s">
        <v>297</v>
      </c>
      <c r="C159">
        <v>157</v>
      </c>
      <c r="D159" t="s">
        <v>298</v>
      </c>
      <c r="E159" t="s">
        <v>299</v>
      </c>
      <c r="F159" t="s">
        <v>300</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601</v>
      </c>
      <c r="I159" t="s">
        <v>302</v>
      </c>
      <c r="J159" t="s">
        <v>303</v>
      </c>
      <c r="K159" t="s">
        <v>300</v>
      </c>
      <c r="L159" t="s">
        <v>602</v>
      </c>
      <c r="M159" t="s">
        <v>305</v>
      </c>
      <c r="N159" t="s">
        <v>306</v>
      </c>
      <c r="O159" t="s">
        <v>300</v>
      </c>
      <c r="P159" s="8" t="s">
        <v>1091</v>
      </c>
      <c r="Q159" t="s">
        <v>300</v>
      </c>
      <c r="R159" t="s">
        <v>307</v>
      </c>
      <c r="S159" t="s">
        <v>300</v>
      </c>
      <c r="AE159" t="s">
        <v>310</v>
      </c>
      <c r="AF159" s="22"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22"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311</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x14ac:dyDescent="0.25">
      <c r="A160">
        <v>128</v>
      </c>
      <c r="B160" t="s">
        <v>297</v>
      </c>
      <c r="C160">
        <v>158</v>
      </c>
      <c r="D160" t="s">
        <v>298</v>
      </c>
      <c r="E160" t="s">
        <v>299</v>
      </c>
      <c r="F160" t="s">
        <v>300</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603</v>
      </c>
      <c r="I160" t="s">
        <v>302</v>
      </c>
      <c r="J160" t="s">
        <v>303</v>
      </c>
      <c r="K160" t="s">
        <v>300</v>
      </c>
      <c r="L160" t="s">
        <v>604</v>
      </c>
      <c r="M160" t="s">
        <v>305</v>
      </c>
      <c r="N160" t="s">
        <v>306</v>
      </c>
      <c r="O160" t="s">
        <v>300</v>
      </c>
      <c r="P160" t="s">
        <v>1089</v>
      </c>
      <c r="Q160" t="s">
        <v>300</v>
      </c>
      <c r="R160" t="s">
        <v>307</v>
      </c>
      <c r="S160" t="s">
        <v>300</v>
      </c>
      <c r="T160" t="s">
        <v>286</v>
      </c>
      <c r="AE160" t="s">
        <v>310</v>
      </c>
      <c r="AF160" s="22"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22"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311</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x14ac:dyDescent="0.25">
      <c r="A161">
        <v>129</v>
      </c>
      <c r="B161" t="s">
        <v>297</v>
      </c>
      <c r="C161">
        <v>159</v>
      </c>
      <c r="D161" t="s">
        <v>298</v>
      </c>
      <c r="E161" t="s">
        <v>299</v>
      </c>
      <c r="F161" t="s">
        <v>300</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605</v>
      </c>
      <c r="I161" t="s">
        <v>302</v>
      </c>
      <c r="J161" t="s">
        <v>303</v>
      </c>
      <c r="K161" t="s">
        <v>300</v>
      </c>
      <c r="L161" t="s">
        <v>606</v>
      </c>
      <c r="M161" t="s">
        <v>305</v>
      </c>
      <c r="N161" t="s">
        <v>306</v>
      </c>
      <c r="O161" t="s">
        <v>300</v>
      </c>
      <c r="P161" t="s">
        <v>1089</v>
      </c>
      <c r="Q161" t="s">
        <v>300</v>
      </c>
      <c r="R161" t="s">
        <v>307</v>
      </c>
      <c r="S161" t="s">
        <v>300</v>
      </c>
      <c r="T161" t="s">
        <v>284</v>
      </c>
      <c r="U161" t="s">
        <v>308</v>
      </c>
      <c r="V161" t="s">
        <v>313</v>
      </c>
      <c r="AE161" t="s">
        <v>310</v>
      </c>
      <c r="AF161" s="22"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22"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311</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x14ac:dyDescent="0.25">
      <c r="A162">
        <v>193</v>
      </c>
      <c r="B162" t="s">
        <v>297</v>
      </c>
      <c r="C162">
        <v>160</v>
      </c>
      <c r="D162" t="s">
        <v>298</v>
      </c>
      <c r="E162" t="s">
        <v>299</v>
      </c>
      <c r="F162" t="s">
        <v>300</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607</v>
      </c>
      <c r="I162" t="s">
        <v>302</v>
      </c>
      <c r="J162" t="s">
        <v>303</v>
      </c>
      <c r="K162" t="s">
        <v>300</v>
      </c>
      <c r="L162" t="s">
        <v>608</v>
      </c>
      <c r="M162" t="s">
        <v>305</v>
      </c>
      <c r="N162" t="s">
        <v>306</v>
      </c>
      <c r="O162" t="s">
        <v>300</v>
      </c>
      <c r="P162" s="7" t="s">
        <v>1093</v>
      </c>
      <c r="Q162" t="s">
        <v>300</v>
      </c>
      <c r="R162" t="s">
        <v>307</v>
      </c>
      <c r="S162" t="s">
        <v>300</v>
      </c>
      <c r="AE162" t="s">
        <v>310</v>
      </c>
      <c r="AF162" s="22"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22"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311</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x14ac:dyDescent="0.25">
      <c r="A163">
        <v>130</v>
      </c>
      <c r="B163" t="s">
        <v>297</v>
      </c>
      <c r="C163">
        <v>161</v>
      </c>
      <c r="D163" t="s">
        <v>298</v>
      </c>
      <c r="E163" t="s">
        <v>299</v>
      </c>
      <c r="F163" t="s">
        <v>300</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609</v>
      </c>
      <c r="I163" t="s">
        <v>302</v>
      </c>
      <c r="J163" t="s">
        <v>303</v>
      </c>
      <c r="K163" t="s">
        <v>300</v>
      </c>
      <c r="L163" t="s">
        <v>610</v>
      </c>
      <c r="M163" t="s">
        <v>305</v>
      </c>
      <c r="N163" t="s">
        <v>306</v>
      </c>
      <c r="O163" t="s">
        <v>300</v>
      </c>
      <c r="P163" t="s">
        <v>1089</v>
      </c>
      <c r="Q163" t="s">
        <v>300</v>
      </c>
      <c r="R163" t="s">
        <v>307</v>
      </c>
      <c r="S163" t="s">
        <v>300</v>
      </c>
      <c r="AE163" t="s">
        <v>310</v>
      </c>
      <c r="AF163" s="22"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22"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311</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x14ac:dyDescent="0.25">
      <c r="A164">
        <v>131</v>
      </c>
      <c r="B164" t="s">
        <v>297</v>
      </c>
      <c r="C164">
        <v>162</v>
      </c>
      <c r="D164" t="s">
        <v>298</v>
      </c>
      <c r="E164" t="s">
        <v>299</v>
      </c>
      <c r="F164" t="s">
        <v>300</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284</v>
      </c>
      <c r="I164" t="s">
        <v>302</v>
      </c>
      <c r="J164" t="s">
        <v>303</v>
      </c>
      <c r="K164" t="s">
        <v>300</v>
      </c>
      <c r="L164" t="s">
        <v>611</v>
      </c>
      <c r="M164" t="s">
        <v>305</v>
      </c>
      <c r="N164" t="s">
        <v>306</v>
      </c>
      <c r="O164" t="s">
        <v>300</v>
      </c>
      <c r="P164" t="s">
        <v>1089</v>
      </c>
      <c r="Q164" t="s">
        <v>300</v>
      </c>
      <c r="R164" t="s">
        <v>307</v>
      </c>
      <c r="S164" t="s">
        <v>300</v>
      </c>
      <c r="AE164" t="s">
        <v>310</v>
      </c>
      <c r="AF164" s="22"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22"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311</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x14ac:dyDescent="0.25">
      <c r="A165">
        <v>194</v>
      </c>
      <c r="B165" t="s">
        <v>297</v>
      </c>
      <c r="C165">
        <v>163</v>
      </c>
      <c r="D165" t="s">
        <v>298</v>
      </c>
      <c r="E165" t="s">
        <v>299</v>
      </c>
      <c r="F165" t="s">
        <v>300</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612</v>
      </c>
      <c r="I165" t="s">
        <v>302</v>
      </c>
      <c r="J165" t="s">
        <v>303</v>
      </c>
      <c r="K165" t="s">
        <v>300</v>
      </c>
      <c r="L165" t="s">
        <v>613</v>
      </c>
      <c r="M165" t="s">
        <v>305</v>
      </c>
      <c r="N165" t="s">
        <v>306</v>
      </c>
      <c r="O165" t="s">
        <v>300</v>
      </c>
      <c r="P165" s="7" t="s">
        <v>1093</v>
      </c>
      <c r="Q165" t="s">
        <v>300</v>
      </c>
      <c r="R165" t="s">
        <v>307</v>
      </c>
      <c r="S165" t="s">
        <v>300</v>
      </c>
      <c r="AE165" t="s">
        <v>310</v>
      </c>
      <c r="AF165" s="22"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22"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311</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x14ac:dyDescent="0.25">
      <c r="A166">
        <v>197</v>
      </c>
      <c r="B166" t="s">
        <v>297</v>
      </c>
      <c r="C166">
        <v>164</v>
      </c>
      <c r="D166" t="s">
        <v>298</v>
      </c>
      <c r="E166" t="s">
        <v>299</v>
      </c>
      <c r="F166" t="s">
        <v>300</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612</v>
      </c>
      <c r="I166" t="s">
        <v>302</v>
      </c>
      <c r="J166" t="s">
        <v>303</v>
      </c>
      <c r="K166" t="s">
        <v>300</v>
      </c>
      <c r="L166" t="s">
        <v>614</v>
      </c>
      <c r="M166" t="s">
        <v>305</v>
      </c>
      <c r="N166" t="s">
        <v>306</v>
      </c>
      <c r="O166" t="s">
        <v>300</v>
      </c>
      <c r="P166" s="7" t="s">
        <v>1093</v>
      </c>
      <c r="Q166" t="s">
        <v>300</v>
      </c>
      <c r="R166" t="s">
        <v>307</v>
      </c>
      <c r="S166" t="s">
        <v>300</v>
      </c>
      <c r="AE166" t="s">
        <v>310</v>
      </c>
      <c r="AF166" s="22"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22"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311</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x14ac:dyDescent="0.25">
      <c r="A167">
        <v>200</v>
      </c>
      <c r="B167" t="s">
        <v>297</v>
      </c>
      <c r="C167">
        <v>165</v>
      </c>
      <c r="D167" t="s">
        <v>298</v>
      </c>
      <c r="E167" t="s">
        <v>299</v>
      </c>
      <c r="F167" t="s">
        <v>300</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615</v>
      </c>
      <c r="I167" t="s">
        <v>302</v>
      </c>
      <c r="J167" t="s">
        <v>303</v>
      </c>
      <c r="K167" t="s">
        <v>300</v>
      </c>
      <c r="L167" s="9" t="s">
        <v>616</v>
      </c>
      <c r="M167" t="s">
        <v>305</v>
      </c>
      <c r="N167" t="s">
        <v>306</v>
      </c>
      <c r="O167" t="s">
        <v>300</v>
      </c>
      <c r="P167" s="7" t="s">
        <v>1093</v>
      </c>
      <c r="Q167" t="s">
        <v>300</v>
      </c>
      <c r="R167" t="s">
        <v>307</v>
      </c>
      <c r="S167" t="s">
        <v>300</v>
      </c>
      <c r="AE167" t="s">
        <v>310</v>
      </c>
      <c r="AF167" s="22"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22"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311</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x14ac:dyDescent="0.25">
      <c r="A168">
        <v>132</v>
      </c>
      <c r="B168" t="s">
        <v>297</v>
      </c>
      <c r="C168">
        <v>166</v>
      </c>
      <c r="D168" t="s">
        <v>298</v>
      </c>
      <c r="E168" t="s">
        <v>299</v>
      </c>
      <c r="F168" t="s">
        <v>300</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617</v>
      </c>
      <c r="I168" t="s">
        <v>302</v>
      </c>
      <c r="J168" t="s">
        <v>303</v>
      </c>
      <c r="K168" t="s">
        <v>300</v>
      </c>
      <c r="L168" s="9" t="s">
        <v>618</v>
      </c>
      <c r="M168" t="s">
        <v>305</v>
      </c>
      <c r="N168" t="s">
        <v>306</v>
      </c>
      <c r="O168" t="s">
        <v>300</v>
      </c>
      <c r="P168" t="s">
        <v>1089</v>
      </c>
      <c r="Q168" t="s">
        <v>300</v>
      </c>
      <c r="R168" t="s">
        <v>307</v>
      </c>
      <c r="S168" t="s">
        <v>300</v>
      </c>
      <c r="AE168" t="s">
        <v>310</v>
      </c>
      <c r="AF168" s="22"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22"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311</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x14ac:dyDescent="0.25">
      <c r="A169">
        <v>133</v>
      </c>
      <c r="B169" t="s">
        <v>297</v>
      </c>
      <c r="C169">
        <v>167</v>
      </c>
      <c r="D169" t="s">
        <v>298</v>
      </c>
      <c r="E169" t="s">
        <v>299</v>
      </c>
      <c r="F169" t="s">
        <v>300</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619</v>
      </c>
      <c r="I169" t="s">
        <v>302</v>
      </c>
      <c r="J169" t="s">
        <v>303</v>
      </c>
      <c r="K169" t="s">
        <v>300</v>
      </c>
      <c r="L169" t="s">
        <v>620</v>
      </c>
      <c r="M169" t="s">
        <v>305</v>
      </c>
      <c r="N169" t="s">
        <v>306</v>
      </c>
      <c r="O169" t="s">
        <v>300</v>
      </c>
      <c r="P169" t="s">
        <v>1089</v>
      </c>
      <c r="Q169" t="s">
        <v>300</v>
      </c>
      <c r="R169" t="s">
        <v>307</v>
      </c>
      <c r="S169" t="s">
        <v>300</v>
      </c>
      <c r="AE169" t="s">
        <v>310</v>
      </c>
      <c r="AF169" s="22"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22"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311</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x14ac:dyDescent="0.25">
      <c r="A170">
        <v>134</v>
      </c>
      <c r="B170" t="s">
        <v>297</v>
      </c>
      <c r="C170">
        <v>168</v>
      </c>
      <c r="D170" t="s">
        <v>298</v>
      </c>
      <c r="E170" t="s">
        <v>299</v>
      </c>
      <c r="F170" t="s">
        <v>300</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621</v>
      </c>
      <c r="I170" t="s">
        <v>302</v>
      </c>
      <c r="J170" t="s">
        <v>303</v>
      </c>
      <c r="K170" t="s">
        <v>300</v>
      </c>
      <c r="L170" s="9" t="s">
        <v>622</v>
      </c>
      <c r="M170" t="s">
        <v>305</v>
      </c>
      <c r="N170" t="s">
        <v>306</v>
      </c>
      <c r="O170" t="s">
        <v>300</v>
      </c>
      <c r="P170" t="s">
        <v>1089</v>
      </c>
      <c r="Q170" t="s">
        <v>300</v>
      </c>
      <c r="R170" t="s">
        <v>307</v>
      </c>
      <c r="S170" t="s">
        <v>300</v>
      </c>
      <c r="AE170" t="s">
        <v>310</v>
      </c>
      <c r="AF170" s="22"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22"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311</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x14ac:dyDescent="0.25">
      <c r="A171">
        <v>135</v>
      </c>
      <c r="B171" t="s">
        <v>297</v>
      </c>
      <c r="C171">
        <v>169</v>
      </c>
      <c r="D171" t="s">
        <v>298</v>
      </c>
      <c r="E171" t="s">
        <v>299</v>
      </c>
      <c r="F171" t="s">
        <v>300</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623</v>
      </c>
      <c r="I171" t="s">
        <v>302</v>
      </c>
      <c r="J171" t="s">
        <v>303</v>
      </c>
      <c r="K171" t="s">
        <v>300</v>
      </c>
      <c r="L171" t="s">
        <v>624</v>
      </c>
      <c r="M171" t="s">
        <v>305</v>
      </c>
      <c r="N171" t="s">
        <v>306</v>
      </c>
      <c r="O171" t="s">
        <v>300</v>
      </c>
      <c r="P171" t="s">
        <v>1089</v>
      </c>
      <c r="Q171" t="s">
        <v>300</v>
      </c>
      <c r="R171" t="s">
        <v>307</v>
      </c>
      <c r="S171" t="s">
        <v>300</v>
      </c>
      <c r="AE171" t="s">
        <v>310</v>
      </c>
      <c r="AF171" s="22"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22"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311</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x14ac:dyDescent="0.25">
      <c r="A172">
        <v>204</v>
      </c>
      <c r="B172" t="s">
        <v>297</v>
      </c>
      <c r="C172">
        <v>170</v>
      </c>
      <c r="D172" t="s">
        <v>298</v>
      </c>
      <c r="E172" t="s">
        <v>299</v>
      </c>
      <c r="F172" t="s">
        <v>300</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625</v>
      </c>
      <c r="I172" t="s">
        <v>302</v>
      </c>
      <c r="J172" t="s">
        <v>303</v>
      </c>
      <c r="K172" t="s">
        <v>300</v>
      </c>
      <c r="L172" t="s">
        <v>626</v>
      </c>
      <c r="M172" t="s">
        <v>305</v>
      </c>
      <c r="N172" t="s">
        <v>306</v>
      </c>
      <c r="O172" t="s">
        <v>300</v>
      </c>
      <c r="P172" s="7" t="s">
        <v>1093</v>
      </c>
      <c r="Q172" t="s">
        <v>300</v>
      </c>
      <c r="R172" t="s">
        <v>307</v>
      </c>
      <c r="S172" t="s">
        <v>300</v>
      </c>
      <c r="T172" t="s">
        <v>351</v>
      </c>
      <c r="U172" t="s">
        <v>308</v>
      </c>
      <c r="V172" t="s">
        <v>321</v>
      </c>
      <c r="AE172" t="s">
        <v>310</v>
      </c>
      <c r="AF172" s="22"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22"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311</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x14ac:dyDescent="0.25">
      <c r="A173">
        <v>205</v>
      </c>
      <c r="B173" t="s">
        <v>297</v>
      </c>
      <c r="C173">
        <v>171</v>
      </c>
      <c r="D173" t="s">
        <v>298</v>
      </c>
      <c r="E173" t="s">
        <v>299</v>
      </c>
      <c r="F173" t="s">
        <v>300</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627</v>
      </c>
      <c r="I173" t="s">
        <v>302</v>
      </c>
      <c r="J173" t="s">
        <v>303</v>
      </c>
      <c r="K173" t="s">
        <v>300</v>
      </c>
      <c r="L173" t="s">
        <v>628</v>
      </c>
      <c r="M173" t="s">
        <v>305</v>
      </c>
      <c r="N173" t="s">
        <v>306</v>
      </c>
      <c r="O173" t="s">
        <v>300</v>
      </c>
      <c r="P173" s="7" t="s">
        <v>1093</v>
      </c>
      <c r="Q173" t="s">
        <v>300</v>
      </c>
      <c r="R173" t="s">
        <v>307</v>
      </c>
      <c r="S173" t="s">
        <v>300</v>
      </c>
      <c r="T173" t="s">
        <v>282</v>
      </c>
      <c r="U173" t="s">
        <v>308</v>
      </c>
      <c r="V173" t="s">
        <v>288</v>
      </c>
      <c r="W173" t="s">
        <v>308</v>
      </c>
      <c r="X173" t="s">
        <v>351</v>
      </c>
      <c r="AE173" t="s">
        <v>310</v>
      </c>
      <c r="AF173" s="22"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22"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311</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x14ac:dyDescent="0.25">
      <c r="A174">
        <v>206</v>
      </c>
      <c r="B174" t="s">
        <v>297</v>
      </c>
      <c r="C174">
        <v>172</v>
      </c>
      <c r="D174" t="s">
        <v>298</v>
      </c>
      <c r="E174" t="s">
        <v>299</v>
      </c>
      <c r="F174" t="s">
        <v>300</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629</v>
      </c>
      <c r="I174" t="s">
        <v>302</v>
      </c>
      <c r="J174" t="s">
        <v>303</v>
      </c>
      <c r="K174" t="s">
        <v>300</v>
      </c>
      <c r="L174" t="s">
        <v>630</v>
      </c>
      <c r="M174" t="s">
        <v>305</v>
      </c>
      <c r="N174" t="s">
        <v>306</v>
      </c>
      <c r="O174" t="s">
        <v>300</v>
      </c>
      <c r="P174" s="7" t="s">
        <v>1093</v>
      </c>
      <c r="Q174" t="s">
        <v>300</v>
      </c>
      <c r="R174" t="s">
        <v>307</v>
      </c>
      <c r="S174" t="s">
        <v>300</v>
      </c>
      <c r="T174" t="s">
        <v>320</v>
      </c>
      <c r="U174" t="s">
        <v>308</v>
      </c>
      <c r="V174" t="s">
        <v>309</v>
      </c>
      <c r="W174" t="s">
        <v>308</v>
      </c>
      <c r="X174" t="s">
        <v>321</v>
      </c>
      <c r="AE174" t="s">
        <v>310</v>
      </c>
      <c r="AF174" s="22"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22"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311</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x14ac:dyDescent="0.25">
      <c r="A175">
        <v>136</v>
      </c>
      <c r="B175" t="s">
        <v>297</v>
      </c>
      <c r="C175">
        <v>174</v>
      </c>
      <c r="D175" t="s">
        <v>298</v>
      </c>
      <c r="E175" t="s">
        <v>299</v>
      </c>
      <c r="F175" t="s">
        <v>300</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631</v>
      </c>
      <c r="I175" t="s">
        <v>302</v>
      </c>
      <c r="J175" t="s">
        <v>303</v>
      </c>
      <c r="K175" t="s">
        <v>300</v>
      </c>
      <c r="L175" t="s">
        <v>632</v>
      </c>
      <c r="M175" t="s">
        <v>305</v>
      </c>
      <c r="N175" t="s">
        <v>306</v>
      </c>
      <c r="O175" t="s">
        <v>300</v>
      </c>
      <c r="P175" t="s">
        <v>1089</v>
      </c>
      <c r="Q175" t="s">
        <v>300</v>
      </c>
      <c r="R175" t="s">
        <v>307</v>
      </c>
      <c r="S175" t="s">
        <v>300</v>
      </c>
      <c r="T175" t="s">
        <v>320</v>
      </c>
      <c r="U175" t="s">
        <v>308</v>
      </c>
      <c r="V175" t="s">
        <v>309</v>
      </c>
      <c r="W175" t="s">
        <v>308</v>
      </c>
      <c r="X175" t="s">
        <v>315</v>
      </c>
      <c r="AE175" t="s">
        <v>310</v>
      </c>
      <c r="AF175" s="22"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22"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311</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x14ac:dyDescent="0.25">
      <c r="A176">
        <v>137</v>
      </c>
      <c r="B176" t="s">
        <v>297</v>
      </c>
      <c r="C176">
        <v>175</v>
      </c>
      <c r="D176" t="s">
        <v>298</v>
      </c>
      <c r="E176" t="s">
        <v>299</v>
      </c>
      <c r="F176" t="s">
        <v>300</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633</v>
      </c>
      <c r="I176" t="s">
        <v>302</v>
      </c>
      <c r="J176" t="s">
        <v>303</v>
      </c>
      <c r="K176" t="s">
        <v>300</v>
      </c>
      <c r="L176" t="s">
        <v>247</v>
      </c>
      <c r="M176" t="s">
        <v>305</v>
      </c>
      <c r="N176" t="s">
        <v>306</v>
      </c>
      <c r="O176" t="s">
        <v>300</v>
      </c>
      <c r="P176" t="s">
        <v>1089</v>
      </c>
      <c r="Q176" t="s">
        <v>300</v>
      </c>
      <c r="R176" t="s">
        <v>307</v>
      </c>
      <c r="S176" t="s">
        <v>300</v>
      </c>
      <c r="T176" t="s">
        <v>344</v>
      </c>
      <c r="U176" t="s">
        <v>308</v>
      </c>
      <c r="V176" t="s">
        <v>342</v>
      </c>
      <c r="AE176" t="s">
        <v>310</v>
      </c>
      <c r="AF176" s="22"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22"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311</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x14ac:dyDescent="0.25">
      <c r="A177">
        <v>138</v>
      </c>
      <c r="B177" t="s">
        <v>297</v>
      </c>
      <c r="C177">
        <v>176</v>
      </c>
      <c r="D177" t="s">
        <v>298</v>
      </c>
      <c r="E177" t="s">
        <v>299</v>
      </c>
      <c r="F177" t="s">
        <v>300</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634</v>
      </c>
      <c r="I177" t="s">
        <v>302</v>
      </c>
      <c r="J177" t="s">
        <v>303</v>
      </c>
      <c r="K177" t="s">
        <v>300</v>
      </c>
      <c r="L177" t="s">
        <v>635</v>
      </c>
      <c r="M177" t="s">
        <v>305</v>
      </c>
      <c r="N177" t="s">
        <v>306</v>
      </c>
      <c r="O177" t="s">
        <v>300</v>
      </c>
      <c r="P177" t="s">
        <v>1089</v>
      </c>
      <c r="Q177" t="s">
        <v>300</v>
      </c>
      <c r="R177" t="s">
        <v>307</v>
      </c>
      <c r="S177" t="s">
        <v>300</v>
      </c>
      <c r="T177" t="s">
        <v>282</v>
      </c>
      <c r="AE177" t="s">
        <v>310</v>
      </c>
      <c r="AF177" s="22"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22"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311</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x14ac:dyDescent="0.25">
      <c r="A178">
        <v>139</v>
      </c>
      <c r="B178" t="s">
        <v>297</v>
      </c>
      <c r="C178">
        <v>177</v>
      </c>
      <c r="D178" t="s">
        <v>298</v>
      </c>
      <c r="E178" t="s">
        <v>299</v>
      </c>
      <c r="F178" t="s">
        <v>300</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636</v>
      </c>
      <c r="I178" t="s">
        <v>302</v>
      </c>
      <c r="J178" t="s">
        <v>303</v>
      </c>
      <c r="K178" t="s">
        <v>300</v>
      </c>
      <c r="L178" t="s">
        <v>637</v>
      </c>
      <c r="M178" t="s">
        <v>305</v>
      </c>
      <c r="N178" t="s">
        <v>306</v>
      </c>
      <c r="O178" t="s">
        <v>300</v>
      </c>
      <c r="P178" t="s">
        <v>1089</v>
      </c>
      <c r="Q178" t="s">
        <v>300</v>
      </c>
      <c r="R178" t="s">
        <v>307</v>
      </c>
      <c r="S178" t="s">
        <v>300</v>
      </c>
      <c r="T178" t="s">
        <v>282</v>
      </c>
      <c r="AE178" t="s">
        <v>310</v>
      </c>
      <c r="AF178" s="22"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22"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311</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x14ac:dyDescent="0.25">
      <c r="A179">
        <v>140</v>
      </c>
      <c r="B179" t="s">
        <v>297</v>
      </c>
      <c r="C179">
        <v>178</v>
      </c>
      <c r="D179" t="s">
        <v>298</v>
      </c>
      <c r="E179" t="s">
        <v>299</v>
      </c>
      <c r="F179" t="s">
        <v>300</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638</v>
      </c>
      <c r="I179" t="s">
        <v>302</v>
      </c>
      <c r="J179" t="s">
        <v>303</v>
      </c>
      <c r="K179" t="s">
        <v>300</v>
      </c>
      <c r="L179" t="s">
        <v>639</v>
      </c>
      <c r="M179" t="s">
        <v>305</v>
      </c>
      <c r="N179" t="s">
        <v>306</v>
      </c>
      <c r="O179" t="s">
        <v>300</v>
      </c>
      <c r="P179" t="s">
        <v>1089</v>
      </c>
      <c r="Q179" t="s">
        <v>300</v>
      </c>
      <c r="R179" t="s">
        <v>307</v>
      </c>
      <c r="S179" t="s">
        <v>300</v>
      </c>
      <c r="T179" t="s">
        <v>282</v>
      </c>
      <c r="AE179" t="s">
        <v>310</v>
      </c>
      <c r="AF179" s="22"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22"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311</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x14ac:dyDescent="0.25">
      <c r="A180">
        <v>141</v>
      </c>
      <c r="B180" t="s">
        <v>297</v>
      </c>
      <c r="C180">
        <v>179</v>
      </c>
      <c r="D180" t="s">
        <v>298</v>
      </c>
      <c r="E180" t="s">
        <v>299</v>
      </c>
      <c r="F180" t="s">
        <v>300</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640</v>
      </c>
      <c r="I180" t="s">
        <v>302</v>
      </c>
      <c r="J180" t="s">
        <v>303</v>
      </c>
      <c r="K180" t="s">
        <v>300</v>
      </c>
      <c r="L180" t="s">
        <v>641</v>
      </c>
      <c r="M180" t="s">
        <v>305</v>
      </c>
      <c r="N180" t="s">
        <v>306</v>
      </c>
      <c r="O180" t="s">
        <v>300</v>
      </c>
      <c r="P180" t="s">
        <v>1089</v>
      </c>
      <c r="Q180" t="s">
        <v>300</v>
      </c>
      <c r="R180" t="s">
        <v>307</v>
      </c>
      <c r="S180" t="s">
        <v>300</v>
      </c>
      <c r="T180" t="s">
        <v>292</v>
      </c>
      <c r="U180" t="s">
        <v>308</v>
      </c>
      <c r="V180" t="s">
        <v>321</v>
      </c>
      <c r="AE180" t="s">
        <v>310</v>
      </c>
      <c r="AF180" s="22"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22"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311</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x14ac:dyDescent="0.25">
      <c r="A181">
        <v>142</v>
      </c>
      <c r="B181" t="s">
        <v>297</v>
      </c>
      <c r="C181">
        <v>180</v>
      </c>
      <c r="D181" t="s">
        <v>298</v>
      </c>
      <c r="E181" t="s">
        <v>299</v>
      </c>
      <c r="F181" t="s">
        <v>300</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642</v>
      </c>
      <c r="I181" t="s">
        <v>302</v>
      </c>
      <c r="J181" t="s">
        <v>303</v>
      </c>
      <c r="K181" t="s">
        <v>300</v>
      </c>
      <c r="L181" t="s">
        <v>263</v>
      </c>
      <c r="M181" t="s">
        <v>305</v>
      </c>
      <c r="N181" t="s">
        <v>306</v>
      </c>
      <c r="O181" t="s">
        <v>300</v>
      </c>
      <c r="P181" t="s">
        <v>1089</v>
      </c>
      <c r="Q181" t="s">
        <v>300</v>
      </c>
      <c r="R181" t="s">
        <v>307</v>
      </c>
      <c r="S181" t="s">
        <v>300</v>
      </c>
      <c r="T181" t="s">
        <v>351</v>
      </c>
      <c r="U181" t="s">
        <v>308</v>
      </c>
      <c r="V181" t="s">
        <v>321</v>
      </c>
      <c r="AE181" t="s">
        <v>310</v>
      </c>
      <c r="AF181" s="22"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22"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311</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x14ac:dyDescent="0.25">
      <c r="A182">
        <v>143</v>
      </c>
      <c r="B182" t="s">
        <v>297</v>
      </c>
      <c r="C182">
        <v>181</v>
      </c>
      <c r="D182" t="s">
        <v>298</v>
      </c>
      <c r="E182" t="s">
        <v>299</v>
      </c>
      <c r="F182" t="s">
        <v>300</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643</v>
      </c>
      <c r="I182" t="s">
        <v>302</v>
      </c>
      <c r="J182" t="s">
        <v>303</v>
      </c>
      <c r="K182" t="s">
        <v>300</v>
      </c>
      <c r="L182" t="s">
        <v>644</v>
      </c>
      <c r="M182" t="s">
        <v>305</v>
      </c>
      <c r="N182" t="s">
        <v>306</v>
      </c>
      <c r="O182" t="s">
        <v>300</v>
      </c>
      <c r="P182" t="s">
        <v>1089</v>
      </c>
      <c r="Q182" t="s">
        <v>300</v>
      </c>
      <c r="R182" t="s">
        <v>307</v>
      </c>
      <c r="S182" t="s">
        <v>300</v>
      </c>
      <c r="T182" t="s">
        <v>313</v>
      </c>
      <c r="U182" t="s">
        <v>308</v>
      </c>
      <c r="V182" t="s">
        <v>314</v>
      </c>
      <c r="W182" t="s">
        <v>308</v>
      </c>
      <c r="X182" t="s">
        <v>321</v>
      </c>
      <c r="AE182" t="s">
        <v>310</v>
      </c>
      <c r="AF182" s="22"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22"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311</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x14ac:dyDescent="0.25">
      <c r="A183">
        <v>208</v>
      </c>
      <c r="B183" t="s">
        <v>297</v>
      </c>
      <c r="C183">
        <v>182</v>
      </c>
      <c r="D183" t="s">
        <v>298</v>
      </c>
      <c r="E183" t="s">
        <v>299</v>
      </c>
      <c r="F183" t="s">
        <v>300</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645</v>
      </c>
      <c r="I183" t="s">
        <v>302</v>
      </c>
      <c r="J183" t="s">
        <v>303</v>
      </c>
      <c r="K183" t="s">
        <v>300</v>
      </c>
      <c r="L183" t="s">
        <v>646</v>
      </c>
      <c r="M183" t="s">
        <v>305</v>
      </c>
      <c r="N183" t="s">
        <v>306</v>
      </c>
      <c r="O183" t="s">
        <v>300</v>
      </c>
      <c r="P183" s="7" t="s">
        <v>1093</v>
      </c>
      <c r="Q183" t="s">
        <v>300</v>
      </c>
      <c r="R183" t="s">
        <v>307</v>
      </c>
      <c r="S183" t="s">
        <v>300</v>
      </c>
      <c r="T183" t="s">
        <v>309</v>
      </c>
      <c r="U183" t="s">
        <v>308</v>
      </c>
      <c r="V183" t="s">
        <v>313</v>
      </c>
      <c r="W183" t="s">
        <v>308</v>
      </c>
      <c r="X183" t="s">
        <v>315</v>
      </c>
      <c r="AE183" t="s">
        <v>310</v>
      </c>
      <c r="AF183" s="22"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22"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311</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x14ac:dyDescent="0.25">
      <c r="A184">
        <v>209</v>
      </c>
      <c r="B184" t="s">
        <v>297</v>
      </c>
      <c r="C184">
        <v>183</v>
      </c>
      <c r="D184" t="s">
        <v>298</v>
      </c>
      <c r="E184" t="s">
        <v>299</v>
      </c>
      <c r="F184" t="s">
        <v>300</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647</v>
      </c>
      <c r="I184" t="s">
        <v>302</v>
      </c>
      <c r="J184" t="s">
        <v>303</v>
      </c>
      <c r="K184" t="s">
        <v>300</v>
      </c>
      <c r="L184" t="s">
        <v>754</v>
      </c>
      <c r="M184" t="s">
        <v>305</v>
      </c>
      <c r="N184" t="s">
        <v>306</v>
      </c>
      <c r="O184" t="s">
        <v>300</v>
      </c>
      <c r="P184" s="7" t="s">
        <v>1093</v>
      </c>
      <c r="Q184" t="s">
        <v>300</v>
      </c>
      <c r="R184" t="s">
        <v>307</v>
      </c>
      <c r="S184" t="s">
        <v>300</v>
      </c>
      <c r="T184" t="s">
        <v>314</v>
      </c>
      <c r="AE184" t="s">
        <v>310</v>
      </c>
      <c r="AF184" s="22"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22"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311</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x14ac:dyDescent="0.25">
      <c r="A185">
        <v>210</v>
      </c>
      <c r="B185" t="s">
        <v>297</v>
      </c>
      <c r="C185">
        <v>184</v>
      </c>
      <c r="D185" t="s">
        <v>298</v>
      </c>
      <c r="E185" t="s">
        <v>299</v>
      </c>
      <c r="F185" t="s">
        <v>300</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648</v>
      </c>
      <c r="I185" t="s">
        <v>302</v>
      </c>
      <c r="J185" t="s">
        <v>303</v>
      </c>
      <c r="K185" t="s">
        <v>300</v>
      </c>
      <c r="L185" t="s">
        <v>347</v>
      </c>
      <c r="M185" t="s">
        <v>305</v>
      </c>
      <c r="N185" t="s">
        <v>306</v>
      </c>
      <c r="O185" t="s">
        <v>300</v>
      </c>
      <c r="P185" s="7" t="s">
        <v>1093</v>
      </c>
      <c r="Q185" t="s">
        <v>300</v>
      </c>
      <c r="R185" t="s">
        <v>307</v>
      </c>
      <c r="S185" t="s">
        <v>300</v>
      </c>
      <c r="T185" t="s">
        <v>320</v>
      </c>
      <c r="U185" t="s">
        <v>308</v>
      </c>
      <c r="V185" t="s">
        <v>321</v>
      </c>
      <c r="AE185" t="s">
        <v>310</v>
      </c>
      <c r="AF185" s="22"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22"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311</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x14ac:dyDescent="0.25">
      <c r="A186">
        <v>211</v>
      </c>
      <c r="B186" t="s">
        <v>297</v>
      </c>
      <c r="C186">
        <v>185</v>
      </c>
      <c r="D186" t="s">
        <v>298</v>
      </c>
      <c r="E186" t="s">
        <v>299</v>
      </c>
      <c r="F186" t="s">
        <v>300</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649</v>
      </c>
      <c r="I186" t="s">
        <v>302</v>
      </c>
      <c r="J186" t="s">
        <v>303</v>
      </c>
      <c r="K186" t="s">
        <v>300</v>
      </c>
      <c r="L186" t="s">
        <v>650</v>
      </c>
      <c r="M186" t="s">
        <v>305</v>
      </c>
      <c r="N186" t="s">
        <v>306</v>
      </c>
      <c r="O186" t="s">
        <v>300</v>
      </c>
      <c r="P186" s="7" t="s">
        <v>1093</v>
      </c>
      <c r="Q186" t="s">
        <v>300</v>
      </c>
      <c r="R186" t="s">
        <v>307</v>
      </c>
      <c r="S186" t="s">
        <v>300</v>
      </c>
      <c r="T186" t="s">
        <v>282</v>
      </c>
      <c r="U186" t="s">
        <v>308</v>
      </c>
      <c r="V186" t="s">
        <v>313</v>
      </c>
      <c r="AE186" t="s">
        <v>310</v>
      </c>
      <c r="AF186" s="22"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22"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311</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x14ac:dyDescent="0.25">
      <c r="A187">
        <v>212</v>
      </c>
      <c r="B187" t="s">
        <v>297</v>
      </c>
      <c r="C187">
        <v>186</v>
      </c>
      <c r="D187" t="s">
        <v>298</v>
      </c>
      <c r="E187" t="s">
        <v>299</v>
      </c>
      <c r="F187" t="s">
        <v>300</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651</v>
      </c>
      <c r="I187" t="s">
        <v>302</v>
      </c>
      <c r="J187" t="s">
        <v>303</v>
      </c>
      <c r="K187" t="s">
        <v>300</v>
      </c>
      <c r="L187" t="s">
        <v>652</v>
      </c>
      <c r="M187" t="s">
        <v>305</v>
      </c>
      <c r="N187" t="s">
        <v>306</v>
      </c>
      <c r="O187" t="s">
        <v>300</v>
      </c>
      <c r="P187" s="7" t="s">
        <v>1093</v>
      </c>
      <c r="Q187" t="s">
        <v>300</v>
      </c>
      <c r="R187" t="s">
        <v>307</v>
      </c>
      <c r="S187" t="s">
        <v>300</v>
      </c>
      <c r="T187" t="s">
        <v>282</v>
      </c>
      <c r="AE187" t="s">
        <v>310</v>
      </c>
      <c r="AF187" s="22"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22"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311</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x14ac:dyDescent="0.25">
      <c r="A188">
        <v>144</v>
      </c>
      <c r="B188" t="s">
        <v>297</v>
      </c>
      <c r="C188">
        <v>187</v>
      </c>
      <c r="D188" t="s">
        <v>298</v>
      </c>
      <c r="E188" t="s">
        <v>299</v>
      </c>
      <c r="F188" t="s">
        <v>300</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653</v>
      </c>
      <c r="I188" t="s">
        <v>302</v>
      </c>
      <c r="J188" t="s">
        <v>303</v>
      </c>
      <c r="K188" t="s">
        <v>300</v>
      </c>
      <c r="L188" t="s">
        <v>654</v>
      </c>
      <c r="M188" t="s">
        <v>305</v>
      </c>
      <c r="N188" t="s">
        <v>306</v>
      </c>
      <c r="O188" t="s">
        <v>300</v>
      </c>
      <c r="P188" t="s">
        <v>1089</v>
      </c>
      <c r="Q188" t="s">
        <v>300</v>
      </c>
      <c r="R188" t="s">
        <v>307</v>
      </c>
      <c r="S188" t="s">
        <v>300</v>
      </c>
      <c r="AE188" t="s">
        <v>310</v>
      </c>
      <c r="AF188" s="22"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22"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311</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x14ac:dyDescent="0.25">
      <c r="A189">
        <v>214</v>
      </c>
      <c r="B189" t="s">
        <v>297</v>
      </c>
      <c r="C189">
        <v>188</v>
      </c>
      <c r="D189" t="s">
        <v>298</v>
      </c>
      <c r="E189" t="s">
        <v>299</v>
      </c>
      <c r="F189" t="s">
        <v>300</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655</v>
      </c>
      <c r="I189" t="s">
        <v>302</v>
      </c>
      <c r="J189" t="s">
        <v>303</v>
      </c>
      <c r="K189" t="s">
        <v>300</v>
      </c>
      <c r="L189" t="s">
        <v>656</v>
      </c>
      <c r="M189" t="s">
        <v>305</v>
      </c>
      <c r="N189" t="s">
        <v>306</v>
      </c>
      <c r="O189" t="s">
        <v>300</v>
      </c>
      <c r="P189" s="7" t="s">
        <v>1093</v>
      </c>
      <c r="Q189" t="s">
        <v>300</v>
      </c>
      <c r="R189" t="s">
        <v>307</v>
      </c>
      <c r="S189" t="s">
        <v>300</v>
      </c>
      <c r="AE189" t="s">
        <v>310</v>
      </c>
      <c r="AF189" s="22"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22"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311</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x14ac:dyDescent="0.25">
      <c r="A190">
        <v>215</v>
      </c>
      <c r="B190" t="s">
        <v>297</v>
      </c>
      <c r="C190">
        <v>189</v>
      </c>
      <c r="D190" t="s">
        <v>298</v>
      </c>
      <c r="E190" t="s">
        <v>299</v>
      </c>
      <c r="F190" t="s">
        <v>300</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655</v>
      </c>
      <c r="I190" t="s">
        <v>302</v>
      </c>
      <c r="J190" t="s">
        <v>303</v>
      </c>
      <c r="K190" t="s">
        <v>300</v>
      </c>
      <c r="L190" t="s">
        <v>657</v>
      </c>
      <c r="M190" t="s">
        <v>305</v>
      </c>
      <c r="N190" t="s">
        <v>306</v>
      </c>
      <c r="O190" t="s">
        <v>300</v>
      </c>
      <c r="P190" s="7" t="s">
        <v>1093</v>
      </c>
      <c r="Q190" t="s">
        <v>300</v>
      </c>
      <c r="R190" t="s">
        <v>307</v>
      </c>
      <c r="S190" t="s">
        <v>300</v>
      </c>
      <c r="T190" t="s">
        <v>345</v>
      </c>
      <c r="AE190" t="s">
        <v>310</v>
      </c>
      <c r="AF190" s="22"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22"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311</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x14ac:dyDescent="0.25">
      <c r="A191">
        <v>216</v>
      </c>
      <c r="B191" t="s">
        <v>297</v>
      </c>
      <c r="C191">
        <v>190</v>
      </c>
      <c r="D191" t="s">
        <v>298</v>
      </c>
      <c r="E191" t="s">
        <v>299</v>
      </c>
      <c r="F191" t="s">
        <v>300</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655</v>
      </c>
      <c r="I191" t="s">
        <v>302</v>
      </c>
      <c r="J191" t="s">
        <v>303</v>
      </c>
      <c r="K191" t="s">
        <v>300</v>
      </c>
      <c r="L191" t="s">
        <v>658</v>
      </c>
      <c r="M191" t="s">
        <v>305</v>
      </c>
      <c r="N191" t="s">
        <v>306</v>
      </c>
      <c r="O191" t="s">
        <v>300</v>
      </c>
      <c r="P191" s="7" t="s">
        <v>1093</v>
      </c>
      <c r="Q191" t="s">
        <v>300</v>
      </c>
      <c r="R191" t="s">
        <v>307</v>
      </c>
      <c r="S191" t="s">
        <v>300</v>
      </c>
      <c r="T191" t="s">
        <v>345</v>
      </c>
      <c r="AE191" t="s">
        <v>310</v>
      </c>
      <c r="AF191" s="22"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22"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311</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x14ac:dyDescent="0.25">
      <c r="A192">
        <v>217</v>
      </c>
      <c r="B192" t="s">
        <v>297</v>
      </c>
      <c r="C192">
        <v>191</v>
      </c>
      <c r="D192" t="s">
        <v>298</v>
      </c>
      <c r="E192" t="s">
        <v>299</v>
      </c>
      <c r="F192" t="s">
        <v>300</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655</v>
      </c>
      <c r="I192" t="s">
        <v>302</v>
      </c>
      <c r="J192" t="s">
        <v>303</v>
      </c>
      <c r="K192" t="s">
        <v>300</v>
      </c>
      <c r="L192" t="s">
        <v>659</v>
      </c>
      <c r="M192" t="s">
        <v>305</v>
      </c>
      <c r="N192" t="s">
        <v>306</v>
      </c>
      <c r="O192" t="s">
        <v>300</v>
      </c>
      <c r="P192" s="7" t="s">
        <v>1093</v>
      </c>
      <c r="Q192" t="s">
        <v>300</v>
      </c>
      <c r="R192" t="s">
        <v>307</v>
      </c>
      <c r="S192" t="s">
        <v>300</v>
      </c>
      <c r="AE192" t="s">
        <v>310</v>
      </c>
      <c r="AF192" s="22"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22"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311</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x14ac:dyDescent="0.25">
      <c r="A193">
        <v>218</v>
      </c>
      <c r="B193" t="s">
        <v>297</v>
      </c>
      <c r="C193">
        <v>192</v>
      </c>
      <c r="D193" t="s">
        <v>298</v>
      </c>
      <c r="E193" t="s">
        <v>299</v>
      </c>
      <c r="F193" t="s">
        <v>300</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655</v>
      </c>
      <c r="I193" t="s">
        <v>302</v>
      </c>
      <c r="J193" t="s">
        <v>303</v>
      </c>
      <c r="K193" t="s">
        <v>300</v>
      </c>
      <c r="L193">
        <v>1982</v>
      </c>
      <c r="M193" t="s">
        <v>305</v>
      </c>
      <c r="N193" t="s">
        <v>306</v>
      </c>
      <c r="O193" t="s">
        <v>300</v>
      </c>
      <c r="P193" s="7" t="s">
        <v>1093</v>
      </c>
      <c r="Q193" t="s">
        <v>300</v>
      </c>
      <c r="R193" t="s">
        <v>307</v>
      </c>
      <c r="S193" t="s">
        <v>300</v>
      </c>
      <c r="AE193" t="s">
        <v>310</v>
      </c>
      <c r="AF193" s="22"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22"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311</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x14ac:dyDescent="0.25">
      <c r="A194">
        <v>219</v>
      </c>
      <c r="B194" t="s">
        <v>297</v>
      </c>
      <c r="C194">
        <v>193</v>
      </c>
      <c r="D194" t="s">
        <v>298</v>
      </c>
      <c r="E194" t="s">
        <v>299</v>
      </c>
      <c r="F194" t="s">
        <v>300</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655</v>
      </c>
      <c r="I194" t="s">
        <v>302</v>
      </c>
      <c r="J194" t="s">
        <v>303</v>
      </c>
      <c r="K194" t="s">
        <v>300</v>
      </c>
      <c r="L194">
        <v>1988</v>
      </c>
      <c r="M194" t="s">
        <v>305</v>
      </c>
      <c r="N194" t="s">
        <v>306</v>
      </c>
      <c r="O194" t="s">
        <v>300</v>
      </c>
      <c r="P194" s="7" t="s">
        <v>1093</v>
      </c>
      <c r="Q194" t="s">
        <v>300</v>
      </c>
      <c r="R194" t="s">
        <v>307</v>
      </c>
      <c r="S194" t="s">
        <v>300</v>
      </c>
      <c r="T194" t="s">
        <v>286</v>
      </c>
      <c r="U194" t="s">
        <v>308</v>
      </c>
      <c r="V194" t="s">
        <v>314</v>
      </c>
      <c r="AE194" t="s">
        <v>310</v>
      </c>
      <c r="AF194" s="22"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22"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311</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x14ac:dyDescent="0.25">
      <c r="A195">
        <v>145</v>
      </c>
      <c r="B195" t="s">
        <v>297</v>
      </c>
      <c r="C195">
        <v>194</v>
      </c>
      <c r="D195" t="s">
        <v>298</v>
      </c>
      <c r="E195" t="s">
        <v>299</v>
      </c>
      <c r="F195" t="s">
        <v>300</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660</v>
      </c>
      <c r="I195" t="s">
        <v>302</v>
      </c>
      <c r="J195" t="s">
        <v>303</v>
      </c>
      <c r="K195" t="s">
        <v>300</v>
      </c>
      <c r="L195" t="s">
        <v>194</v>
      </c>
      <c r="M195" t="s">
        <v>305</v>
      </c>
      <c r="N195" t="s">
        <v>306</v>
      </c>
      <c r="O195" t="s">
        <v>300</v>
      </c>
      <c r="P195" t="s">
        <v>1089</v>
      </c>
      <c r="Q195" t="s">
        <v>300</v>
      </c>
      <c r="R195" t="s">
        <v>307</v>
      </c>
      <c r="S195" t="s">
        <v>300</v>
      </c>
      <c r="AE195" t="s">
        <v>310</v>
      </c>
      <c r="AF195" s="22"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22"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311</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x14ac:dyDescent="0.25">
      <c r="A196">
        <v>146</v>
      </c>
      <c r="B196" t="s">
        <v>297</v>
      </c>
      <c r="C196">
        <v>195</v>
      </c>
      <c r="D196" t="s">
        <v>298</v>
      </c>
      <c r="E196" t="s">
        <v>299</v>
      </c>
      <c r="F196" t="s">
        <v>300</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661</v>
      </c>
      <c r="I196" t="s">
        <v>302</v>
      </c>
      <c r="J196" t="s">
        <v>303</v>
      </c>
      <c r="K196" t="s">
        <v>300</v>
      </c>
      <c r="L196" t="s">
        <v>263</v>
      </c>
      <c r="M196" t="s">
        <v>305</v>
      </c>
      <c r="N196" t="s">
        <v>306</v>
      </c>
      <c r="O196" t="s">
        <v>300</v>
      </c>
      <c r="P196" t="s">
        <v>1089</v>
      </c>
      <c r="Q196" t="s">
        <v>300</v>
      </c>
      <c r="R196" t="s">
        <v>307</v>
      </c>
      <c r="S196" t="s">
        <v>300</v>
      </c>
      <c r="T196" t="s">
        <v>345</v>
      </c>
      <c r="AE196" t="s">
        <v>310</v>
      </c>
      <c r="AF196" s="22"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22"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311</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x14ac:dyDescent="0.25">
      <c r="A197">
        <v>147</v>
      </c>
      <c r="B197" t="s">
        <v>297</v>
      </c>
      <c r="C197">
        <v>196</v>
      </c>
      <c r="D197" t="s">
        <v>298</v>
      </c>
      <c r="E197" t="s">
        <v>299</v>
      </c>
      <c r="F197" t="s">
        <v>300</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662</v>
      </c>
      <c r="I197" t="s">
        <v>302</v>
      </c>
      <c r="J197" t="s">
        <v>303</v>
      </c>
      <c r="K197" t="s">
        <v>300</v>
      </c>
      <c r="L197" t="s">
        <v>663</v>
      </c>
      <c r="M197" t="s">
        <v>305</v>
      </c>
      <c r="N197" t="s">
        <v>306</v>
      </c>
      <c r="O197" t="s">
        <v>300</v>
      </c>
      <c r="P197" t="s">
        <v>1089</v>
      </c>
      <c r="Q197" t="s">
        <v>300</v>
      </c>
      <c r="R197" t="s">
        <v>307</v>
      </c>
      <c r="S197" t="s">
        <v>300</v>
      </c>
      <c r="T197" t="s">
        <v>288</v>
      </c>
      <c r="U197" t="s">
        <v>308</v>
      </c>
      <c r="V197" t="s">
        <v>351</v>
      </c>
      <c r="AE197" t="s">
        <v>310</v>
      </c>
      <c r="AF197" s="22"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22"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311</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x14ac:dyDescent="0.25">
      <c r="A198">
        <v>233</v>
      </c>
      <c r="B198" t="s">
        <v>297</v>
      </c>
      <c r="C198">
        <v>197</v>
      </c>
      <c r="D198" t="s">
        <v>298</v>
      </c>
      <c r="E198" t="s">
        <v>299</v>
      </c>
      <c r="F198" t="s">
        <v>300</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664</v>
      </c>
      <c r="I198" t="s">
        <v>302</v>
      </c>
      <c r="J198" t="s">
        <v>303</v>
      </c>
      <c r="K198" t="s">
        <v>300</v>
      </c>
      <c r="L198" t="s">
        <v>665</v>
      </c>
      <c r="M198" t="s">
        <v>305</v>
      </c>
      <c r="N198" t="s">
        <v>306</v>
      </c>
      <c r="O198" t="s">
        <v>300</v>
      </c>
      <c r="P198" s="8" t="s">
        <v>1091</v>
      </c>
      <c r="Q198" t="s">
        <v>300</v>
      </c>
      <c r="R198" t="s">
        <v>307</v>
      </c>
      <c r="S198" t="s">
        <v>300</v>
      </c>
      <c r="T198" t="s">
        <v>284</v>
      </c>
      <c r="U198" t="s">
        <v>308</v>
      </c>
      <c r="V198" t="s">
        <v>292</v>
      </c>
      <c r="AE198" t="s">
        <v>310</v>
      </c>
      <c r="AF198" s="22"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22"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311</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x14ac:dyDescent="0.25">
      <c r="A199">
        <v>148</v>
      </c>
      <c r="B199" t="s">
        <v>297</v>
      </c>
      <c r="C199">
        <v>198</v>
      </c>
      <c r="D199" t="s">
        <v>298</v>
      </c>
      <c r="E199" t="s">
        <v>299</v>
      </c>
      <c r="F199" t="s">
        <v>300</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666</v>
      </c>
      <c r="I199" t="s">
        <v>302</v>
      </c>
      <c r="J199" t="s">
        <v>303</v>
      </c>
      <c r="K199" t="s">
        <v>300</v>
      </c>
      <c r="L199" t="s">
        <v>667</v>
      </c>
      <c r="M199" t="s">
        <v>305</v>
      </c>
      <c r="N199" t="s">
        <v>306</v>
      </c>
      <c r="O199" t="s">
        <v>300</v>
      </c>
      <c r="P199" t="s">
        <v>1089</v>
      </c>
      <c r="Q199" t="s">
        <v>300</v>
      </c>
      <c r="R199" t="s">
        <v>307</v>
      </c>
      <c r="S199" t="s">
        <v>300</v>
      </c>
      <c r="AE199" t="s">
        <v>310</v>
      </c>
      <c r="AF199" s="22"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22"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311</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x14ac:dyDescent="0.25">
      <c r="A200">
        <v>234</v>
      </c>
      <c r="B200" t="s">
        <v>297</v>
      </c>
      <c r="C200">
        <v>199</v>
      </c>
      <c r="D200" t="s">
        <v>298</v>
      </c>
      <c r="E200" t="s">
        <v>299</v>
      </c>
      <c r="F200" t="s">
        <v>300</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668</v>
      </c>
      <c r="I200" t="s">
        <v>302</v>
      </c>
      <c r="J200" t="s">
        <v>303</v>
      </c>
      <c r="K200" t="s">
        <v>300</v>
      </c>
      <c r="L200" t="s">
        <v>669</v>
      </c>
      <c r="M200" t="s">
        <v>305</v>
      </c>
      <c r="N200" t="s">
        <v>306</v>
      </c>
      <c r="O200" t="s">
        <v>300</v>
      </c>
      <c r="P200" s="8" t="s">
        <v>1091</v>
      </c>
      <c r="Q200" t="s">
        <v>300</v>
      </c>
      <c r="R200" t="s">
        <v>307</v>
      </c>
      <c r="S200" t="s">
        <v>300</v>
      </c>
      <c r="T200" t="s">
        <v>320</v>
      </c>
      <c r="U200" t="s">
        <v>308</v>
      </c>
      <c r="V200" t="s">
        <v>309</v>
      </c>
      <c r="W200" t="s">
        <v>308</v>
      </c>
      <c r="X200" t="s">
        <v>313</v>
      </c>
      <c r="AE200" t="s">
        <v>310</v>
      </c>
      <c r="AF200" s="22"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22"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311</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x14ac:dyDescent="0.25">
      <c r="A201">
        <v>149</v>
      </c>
      <c r="B201" t="s">
        <v>297</v>
      </c>
      <c r="C201">
        <v>200</v>
      </c>
      <c r="D201" t="s">
        <v>298</v>
      </c>
      <c r="E201" t="s">
        <v>299</v>
      </c>
      <c r="F201" t="s">
        <v>300</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670</v>
      </c>
      <c r="I201" t="s">
        <v>302</v>
      </c>
      <c r="J201" t="s">
        <v>303</v>
      </c>
      <c r="K201" t="s">
        <v>300</v>
      </c>
      <c r="L201" t="s">
        <v>671</v>
      </c>
      <c r="M201" t="s">
        <v>305</v>
      </c>
      <c r="N201" t="s">
        <v>306</v>
      </c>
      <c r="O201" t="s">
        <v>300</v>
      </c>
      <c r="P201" t="s">
        <v>1089</v>
      </c>
      <c r="Q201" t="s">
        <v>300</v>
      </c>
      <c r="R201" t="s">
        <v>307</v>
      </c>
      <c r="S201" t="s">
        <v>300</v>
      </c>
      <c r="T201" t="s">
        <v>309</v>
      </c>
      <c r="U201" t="s">
        <v>308</v>
      </c>
      <c r="V201" t="s">
        <v>321</v>
      </c>
      <c r="AE201" t="s">
        <v>310</v>
      </c>
      <c r="AF201" s="22"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22"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311</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x14ac:dyDescent="0.25">
      <c r="A202">
        <v>150</v>
      </c>
      <c r="B202" t="s">
        <v>297</v>
      </c>
      <c r="C202">
        <v>201</v>
      </c>
      <c r="D202" t="s">
        <v>298</v>
      </c>
      <c r="E202" t="s">
        <v>299</v>
      </c>
      <c r="F202" t="s">
        <v>300</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672</v>
      </c>
      <c r="I202" t="s">
        <v>302</v>
      </c>
      <c r="J202" t="s">
        <v>303</v>
      </c>
      <c r="K202" t="s">
        <v>300</v>
      </c>
      <c r="L202" t="s">
        <v>673</v>
      </c>
      <c r="M202" t="s">
        <v>305</v>
      </c>
      <c r="N202" t="s">
        <v>306</v>
      </c>
      <c r="O202" t="s">
        <v>300</v>
      </c>
      <c r="P202" t="s">
        <v>1089</v>
      </c>
      <c r="Q202" t="s">
        <v>300</v>
      </c>
      <c r="R202" t="s">
        <v>307</v>
      </c>
      <c r="S202" t="s">
        <v>300</v>
      </c>
      <c r="T202" t="s">
        <v>321</v>
      </c>
      <c r="AE202" t="s">
        <v>310</v>
      </c>
      <c r="AF202" s="22"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22"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311</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x14ac:dyDescent="0.25">
      <c r="A203">
        <v>151</v>
      </c>
      <c r="B203" t="s">
        <v>297</v>
      </c>
      <c r="C203">
        <v>202</v>
      </c>
      <c r="D203" t="s">
        <v>298</v>
      </c>
      <c r="E203" t="s">
        <v>299</v>
      </c>
      <c r="F203" t="s">
        <v>300</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674</v>
      </c>
      <c r="I203" t="s">
        <v>302</v>
      </c>
      <c r="J203" t="s">
        <v>303</v>
      </c>
      <c r="K203" t="s">
        <v>300</v>
      </c>
      <c r="L203" t="s">
        <v>675</v>
      </c>
      <c r="M203" t="s">
        <v>305</v>
      </c>
      <c r="N203" t="s">
        <v>306</v>
      </c>
      <c r="O203" t="s">
        <v>300</v>
      </c>
      <c r="P203" t="s">
        <v>1089</v>
      </c>
      <c r="Q203" t="s">
        <v>300</v>
      </c>
      <c r="R203" t="s">
        <v>307</v>
      </c>
      <c r="S203" t="s">
        <v>300</v>
      </c>
      <c r="T203" t="s">
        <v>313</v>
      </c>
      <c r="U203" t="s">
        <v>308</v>
      </c>
      <c r="V203" t="s">
        <v>315</v>
      </c>
      <c r="AE203" t="s">
        <v>310</v>
      </c>
      <c r="AF203" s="22"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22"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311</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x14ac:dyDescent="0.25">
      <c r="A204">
        <v>152</v>
      </c>
      <c r="B204" t="s">
        <v>297</v>
      </c>
      <c r="C204">
        <v>203</v>
      </c>
      <c r="D204" t="s">
        <v>298</v>
      </c>
      <c r="E204" t="s">
        <v>299</v>
      </c>
      <c r="F204" t="s">
        <v>300</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676</v>
      </c>
      <c r="I204" t="s">
        <v>302</v>
      </c>
      <c r="J204" t="s">
        <v>303</v>
      </c>
      <c r="K204" t="s">
        <v>300</v>
      </c>
      <c r="L204" t="s">
        <v>677</v>
      </c>
      <c r="M204" t="s">
        <v>305</v>
      </c>
      <c r="N204" t="s">
        <v>306</v>
      </c>
      <c r="O204" t="s">
        <v>300</v>
      </c>
      <c r="P204" t="s">
        <v>1089</v>
      </c>
      <c r="Q204" t="s">
        <v>300</v>
      </c>
      <c r="R204" t="s">
        <v>307</v>
      </c>
      <c r="S204" t="s">
        <v>300</v>
      </c>
      <c r="T204" t="s">
        <v>284</v>
      </c>
      <c r="U204" t="s">
        <v>308</v>
      </c>
      <c r="V204" t="s">
        <v>321</v>
      </c>
      <c r="AE204" t="s">
        <v>310</v>
      </c>
      <c r="AF204" s="22"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22"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311</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x14ac:dyDescent="0.25">
      <c r="A205">
        <v>153</v>
      </c>
      <c r="B205" t="s">
        <v>297</v>
      </c>
      <c r="C205">
        <v>204</v>
      </c>
      <c r="D205" t="s">
        <v>298</v>
      </c>
      <c r="E205" t="s">
        <v>299</v>
      </c>
      <c r="F205" t="s">
        <v>300</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678</v>
      </c>
      <c r="I205" t="s">
        <v>302</v>
      </c>
      <c r="J205" t="s">
        <v>303</v>
      </c>
      <c r="K205" t="s">
        <v>300</v>
      </c>
      <c r="L205" t="s">
        <v>679</v>
      </c>
      <c r="M205" t="s">
        <v>305</v>
      </c>
      <c r="N205" t="s">
        <v>306</v>
      </c>
      <c r="O205" t="s">
        <v>300</v>
      </c>
      <c r="P205" t="s">
        <v>1089</v>
      </c>
      <c r="Q205" t="s">
        <v>300</v>
      </c>
      <c r="R205" t="s">
        <v>307</v>
      </c>
      <c r="S205" t="s">
        <v>300</v>
      </c>
      <c r="T205" t="s">
        <v>286</v>
      </c>
      <c r="U205" t="s">
        <v>308</v>
      </c>
      <c r="V205" t="s">
        <v>314</v>
      </c>
      <c r="AE205" t="s">
        <v>310</v>
      </c>
      <c r="AF205" s="22"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22"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311</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x14ac:dyDescent="0.25">
      <c r="A206">
        <v>235</v>
      </c>
      <c r="B206" t="s">
        <v>297</v>
      </c>
      <c r="C206">
        <v>205</v>
      </c>
      <c r="D206" t="s">
        <v>298</v>
      </c>
      <c r="E206" t="s">
        <v>299</v>
      </c>
      <c r="F206" t="s">
        <v>300</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680</v>
      </c>
      <c r="I206" t="s">
        <v>302</v>
      </c>
      <c r="J206" t="s">
        <v>303</v>
      </c>
      <c r="K206" t="s">
        <v>300</v>
      </c>
      <c r="L206" t="s">
        <v>681</v>
      </c>
      <c r="M206" t="s">
        <v>305</v>
      </c>
      <c r="N206" t="s">
        <v>306</v>
      </c>
      <c r="O206" t="s">
        <v>300</v>
      </c>
      <c r="P206" s="8" t="s">
        <v>1091</v>
      </c>
      <c r="Q206" t="s">
        <v>300</v>
      </c>
      <c r="R206" t="s">
        <v>307</v>
      </c>
      <c r="S206" t="s">
        <v>300</v>
      </c>
      <c r="T206" t="s">
        <v>292</v>
      </c>
      <c r="U206" t="s">
        <v>308</v>
      </c>
      <c r="V206" t="s">
        <v>321</v>
      </c>
      <c r="AE206" t="s">
        <v>310</v>
      </c>
      <c r="AF206" s="22"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22"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311</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x14ac:dyDescent="0.25">
      <c r="A207">
        <v>154</v>
      </c>
      <c r="B207" t="s">
        <v>297</v>
      </c>
      <c r="C207">
        <v>206</v>
      </c>
      <c r="D207" t="s">
        <v>298</v>
      </c>
      <c r="E207" t="s">
        <v>299</v>
      </c>
      <c r="F207" t="s">
        <v>300</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682</v>
      </c>
      <c r="I207" t="s">
        <v>302</v>
      </c>
      <c r="J207" t="s">
        <v>303</v>
      </c>
      <c r="K207" t="s">
        <v>300</v>
      </c>
      <c r="L207" t="s">
        <v>683</v>
      </c>
      <c r="M207" t="s">
        <v>305</v>
      </c>
      <c r="N207" t="s">
        <v>306</v>
      </c>
      <c r="O207" t="s">
        <v>300</v>
      </c>
      <c r="P207" t="s">
        <v>1089</v>
      </c>
      <c r="Q207" t="s">
        <v>300</v>
      </c>
      <c r="R207" t="s">
        <v>307</v>
      </c>
      <c r="S207" t="s">
        <v>300</v>
      </c>
      <c r="T207" t="s">
        <v>344</v>
      </c>
      <c r="U207" t="s">
        <v>308</v>
      </c>
      <c r="V207" t="s">
        <v>282</v>
      </c>
      <c r="AE207" t="s">
        <v>310</v>
      </c>
      <c r="AF207" s="22"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22"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311</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x14ac:dyDescent="0.25">
      <c r="A208">
        <v>155</v>
      </c>
      <c r="B208" t="s">
        <v>297</v>
      </c>
      <c r="C208">
        <v>207</v>
      </c>
      <c r="D208" t="s">
        <v>298</v>
      </c>
      <c r="E208" t="s">
        <v>299</v>
      </c>
      <c r="F208" t="s">
        <v>300</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684</v>
      </c>
      <c r="I208" t="s">
        <v>302</v>
      </c>
      <c r="J208" t="s">
        <v>303</v>
      </c>
      <c r="K208" t="s">
        <v>300</v>
      </c>
      <c r="L208" t="s">
        <v>263</v>
      </c>
      <c r="M208" t="s">
        <v>305</v>
      </c>
      <c r="N208" t="s">
        <v>306</v>
      </c>
      <c r="O208" t="s">
        <v>300</v>
      </c>
      <c r="P208" t="s">
        <v>1089</v>
      </c>
      <c r="Q208" t="s">
        <v>300</v>
      </c>
      <c r="R208" t="s">
        <v>307</v>
      </c>
      <c r="S208" t="s">
        <v>300</v>
      </c>
      <c r="T208" t="s">
        <v>321</v>
      </c>
      <c r="AE208" t="s">
        <v>310</v>
      </c>
      <c r="AF208" s="22"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22"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311</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x14ac:dyDescent="0.25">
      <c r="A209">
        <v>156</v>
      </c>
      <c r="B209" t="s">
        <v>297</v>
      </c>
      <c r="C209">
        <v>208</v>
      </c>
      <c r="D209" t="s">
        <v>298</v>
      </c>
      <c r="E209" t="s">
        <v>299</v>
      </c>
      <c r="F209" t="s">
        <v>300</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685</v>
      </c>
      <c r="I209" t="s">
        <v>302</v>
      </c>
      <c r="J209" t="s">
        <v>303</v>
      </c>
      <c r="K209" t="s">
        <v>300</v>
      </c>
      <c r="L209" t="s">
        <v>686</v>
      </c>
      <c r="M209" t="s">
        <v>305</v>
      </c>
      <c r="N209" t="s">
        <v>306</v>
      </c>
      <c r="O209" t="s">
        <v>300</v>
      </c>
      <c r="P209" t="s">
        <v>1089</v>
      </c>
      <c r="Q209" t="s">
        <v>300</v>
      </c>
      <c r="R209" t="s">
        <v>307</v>
      </c>
      <c r="S209" t="s">
        <v>300</v>
      </c>
      <c r="T209" t="s">
        <v>320</v>
      </c>
      <c r="U209" t="s">
        <v>308</v>
      </c>
      <c r="V209" t="s">
        <v>321</v>
      </c>
      <c r="AE209" t="s">
        <v>310</v>
      </c>
      <c r="AF209" s="22"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22"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311</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x14ac:dyDescent="0.25">
      <c r="A210">
        <v>244</v>
      </c>
      <c r="B210" t="s">
        <v>297</v>
      </c>
      <c r="C210">
        <v>209</v>
      </c>
      <c r="D210" t="s">
        <v>298</v>
      </c>
      <c r="E210" t="s">
        <v>299</v>
      </c>
      <c r="F210" t="s">
        <v>300</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687</v>
      </c>
      <c r="I210" t="s">
        <v>302</v>
      </c>
      <c r="J210" t="s">
        <v>303</v>
      </c>
      <c r="K210" t="s">
        <v>300</v>
      </c>
      <c r="L210" t="s">
        <v>688</v>
      </c>
      <c r="M210" t="s">
        <v>305</v>
      </c>
      <c r="N210" t="s">
        <v>306</v>
      </c>
      <c r="O210" t="s">
        <v>300</v>
      </c>
      <c r="P210" s="4" t="s">
        <v>1092</v>
      </c>
      <c r="Q210" t="s">
        <v>300</v>
      </c>
      <c r="R210" t="s">
        <v>307</v>
      </c>
      <c r="S210" t="s">
        <v>300</v>
      </c>
      <c r="T210" t="s">
        <v>320</v>
      </c>
      <c r="U210" t="s">
        <v>308</v>
      </c>
      <c r="V210" t="s">
        <v>321</v>
      </c>
      <c r="AE210" t="s">
        <v>310</v>
      </c>
      <c r="AF210" s="22"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22"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311</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x14ac:dyDescent="0.25">
      <c r="A211">
        <v>157</v>
      </c>
      <c r="B211" t="s">
        <v>297</v>
      </c>
      <c r="C211">
        <v>210</v>
      </c>
      <c r="D211" t="s">
        <v>298</v>
      </c>
      <c r="E211" t="s">
        <v>299</v>
      </c>
      <c r="F211" t="s">
        <v>300</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689</v>
      </c>
      <c r="I211" t="s">
        <v>302</v>
      </c>
      <c r="J211" t="s">
        <v>303</v>
      </c>
      <c r="K211" t="s">
        <v>300</v>
      </c>
      <c r="L211" t="s">
        <v>690</v>
      </c>
      <c r="M211" t="s">
        <v>305</v>
      </c>
      <c r="N211" t="s">
        <v>306</v>
      </c>
      <c r="O211" t="s">
        <v>300</v>
      </c>
      <c r="P211" t="s">
        <v>1089</v>
      </c>
      <c r="Q211" t="s">
        <v>300</v>
      </c>
      <c r="R211" t="s">
        <v>307</v>
      </c>
      <c r="S211" t="s">
        <v>300</v>
      </c>
      <c r="T211" t="s">
        <v>314</v>
      </c>
      <c r="U211" t="s">
        <v>308</v>
      </c>
      <c r="V211" t="s">
        <v>321</v>
      </c>
      <c r="AE211" t="s">
        <v>310</v>
      </c>
      <c r="AF211" s="22"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22"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311</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x14ac:dyDescent="0.25">
      <c r="A212">
        <v>220</v>
      </c>
      <c r="B212" t="s">
        <v>297</v>
      </c>
      <c r="C212">
        <v>211</v>
      </c>
      <c r="D212" t="s">
        <v>298</v>
      </c>
      <c r="E212" t="s">
        <v>299</v>
      </c>
      <c r="F212" t="s">
        <v>300</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691</v>
      </c>
      <c r="I212" t="s">
        <v>302</v>
      </c>
      <c r="J212" t="s">
        <v>303</v>
      </c>
      <c r="K212" t="s">
        <v>300</v>
      </c>
      <c r="L212" t="s">
        <v>692</v>
      </c>
      <c r="M212" t="s">
        <v>305</v>
      </c>
      <c r="N212" t="s">
        <v>306</v>
      </c>
      <c r="O212" t="s">
        <v>300</v>
      </c>
      <c r="P212" s="7" t="s">
        <v>1093</v>
      </c>
      <c r="Q212" t="s">
        <v>300</v>
      </c>
      <c r="R212" t="s">
        <v>307</v>
      </c>
      <c r="S212" t="s">
        <v>300</v>
      </c>
      <c r="T212" t="s">
        <v>286</v>
      </c>
      <c r="AE212" t="s">
        <v>310</v>
      </c>
      <c r="AF212" s="22"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22"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311</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x14ac:dyDescent="0.25">
      <c r="A213">
        <v>158</v>
      </c>
      <c r="B213" t="s">
        <v>297</v>
      </c>
      <c r="C213">
        <v>212</v>
      </c>
      <c r="D213" t="s">
        <v>298</v>
      </c>
      <c r="E213" t="s">
        <v>299</v>
      </c>
      <c r="F213" t="s">
        <v>300</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693</v>
      </c>
      <c r="I213" t="s">
        <v>302</v>
      </c>
      <c r="J213" t="s">
        <v>303</v>
      </c>
      <c r="K213" t="s">
        <v>300</v>
      </c>
      <c r="L213" t="s">
        <v>694</v>
      </c>
      <c r="M213" t="s">
        <v>305</v>
      </c>
      <c r="N213" t="s">
        <v>306</v>
      </c>
      <c r="O213" t="s">
        <v>300</v>
      </c>
      <c r="P213" t="s">
        <v>1089</v>
      </c>
      <c r="Q213" t="s">
        <v>300</v>
      </c>
      <c r="R213" t="s">
        <v>307</v>
      </c>
      <c r="S213" t="s">
        <v>300</v>
      </c>
      <c r="T213" t="s">
        <v>320</v>
      </c>
      <c r="U213" t="s">
        <v>308</v>
      </c>
      <c r="V213" t="s">
        <v>286</v>
      </c>
      <c r="AE213" t="s">
        <v>310</v>
      </c>
      <c r="AF213" s="22"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22"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311</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x14ac:dyDescent="0.25">
      <c r="A214">
        <v>159</v>
      </c>
      <c r="B214" t="s">
        <v>297</v>
      </c>
      <c r="C214">
        <v>213</v>
      </c>
      <c r="D214" t="s">
        <v>298</v>
      </c>
      <c r="E214" t="s">
        <v>299</v>
      </c>
      <c r="F214" t="s">
        <v>300</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695</v>
      </c>
      <c r="I214" t="s">
        <v>302</v>
      </c>
      <c r="J214" t="s">
        <v>303</v>
      </c>
      <c r="K214" t="s">
        <v>300</v>
      </c>
      <c r="L214" t="s">
        <v>696</v>
      </c>
      <c r="M214" t="s">
        <v>305</v>
      </c>
      <c r="N214" t="s">
        <v>306</v>
      </c>
      <c r="O214" t="s">
        <v>300</v>
      </c>
      <c r="P214" t="s">
        <v>1089</v>
      </c>
      <c r="Q214" t="s">
        <v>300</v>
      </c>
      <c r="R214" t="s">
        <v>307</v>
      </c>
      <c r="S214" t="s">
        <v>300</v>
      </c>
      <c r="T214" t="s">
        <v>282</v>
      </c>
      <c r="AE214" t="s">
        <v>310</v>
      </c>
      <c r="AF214" s="22"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22"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311</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x14ac:dyDescent="0.25">
      <c r="A215">
        <v>236</v>
      </c>
      <c r="B215" t="s">
        <v>297</v>
      </c>
      <c r="C215">
        <v>214</v>
      </c>
      <c r="D215" t="s">
        <v>298</v>
      </c>
      <c r="E215" t="s">
        <v>299</v>
      </c>
      <c r="F215" t="s">
        <v>300</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697</v>
      </c>
      <c r="I215" t="s">
        <v>302</v>
      </c>
      <c r="J215" t="s">
        <v>303</v>
      </c>
      <c r="K215" t="s">
        <v>300</v>
      </c>
      <c r="L215" t="s">
        <v>698</v>
      </c>
      <c r="M215" t="s">
        <v>305</v>
      </c>
      <c r="N215" t="s">
        <v>306</v>
      </c>
      <c r="O215" t="s">
        <v>300</v>
      </c>
      <c r="P215" s="8" t="s">
        <v>1091</v>
      </c>
      <c r="Q215" t="s">
        <v>300</v>
      </c>
      <c r="R215" t="s">
        <v>307</v>
      </c>
      <c r="S215" t="s">
        <v>300</v>
      </c>
      <c r="T215" t="s">
        <v>282</v>
      </c>
      <c r="U215" t="s">
        <v>308</v>
      </c>
      <c r="V215" t="s">
        <v>284</v>
      </c>
      <c r="W215" t="s">
        <v>308</v>
      </c>
      <c r="X215" t="s">
        <v>351</v>
      </c>
      <c r="AE215" t="s">
        <v>310</v>
      </c>
      <c r="AF215" s="22"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22"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311</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x14ac:dyDescent="0.25">
      <c r="A216">
        <v>160</v>
      </c>
      <c r="B216" t="s">
        <v>297</v>
      </c>
      <c r="C216">
        <v>215</v>
      </c>
      <c r="D216" t="s">
        <v>298</v>
      </c>
      <c r="E216" t="s">
        <v>299</v>
      </c>
      <c r="F216" t="s">
        <v>300</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699</v>
      </c>
      <c r="I216" t="s">
        <v>302</v>
      </c>
      <c r="J216" t="s">
        <v>303</v>
      </c>
      <c r="K216" t="s">
        <v>300</v>
      </c>
      <c r="L216" t="s">
        <v>700</v>
      </c>
      <c r="M216" t="s">
        <v>305</v>
      </c>
      <c r="N216" t="s">
        <v>306</v>
      </c>
      <c r="O216" t="s">
        <v>300</v>
      </c>
      <c r="P216" t="s">
        <v>1089</v>
      </c>
      <c r="Q216" t="s">
        <v>300</v>
      </c>
      <c r="R216" t="s">
        <v>307</v>
      </c>
      <c r="S216" t="s">
        <v>300</v>
      </c>
      <c r="T216" t="s">
        <v>309</v>
      </c>
      <c r="AE216" t="s">
        <v>310</v>
      </c>
      <c r="AF216" s="22"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22"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311</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x14ac:dyDescent="0.25">
      <c r="A217">
        <v>161</v>
      </c>
      <c r="B217" t="s">
        <v>297</v>
      </c>
      <c r="C217">
        <v>216</v>
      </c>
      <c r="D217" t="s">
        <v>298</v>
      </c>
      <c r="E217" t="s">
        <v>299</v>
      </c>
      <c r="F217" t="s">
        <v>300</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701</v>
      </c>
      <c r="I217" t="s">
        <v>302</v>
      </c>
      <c r="J217" t="s">
        <v>303</v>
      </c>
      <c r="K217" t="s">
        <v>300</v>
      </c>
      <c r="L217" t="s">
        <v>702</v>
      </c>
      <c r="M217" t="s">
        <v>305</v>
      </c>
      <c r="N217" t="s">
        <v>306</v>
      </c>
      <c r="O217" t="s">
        <v>300</v>
      </c>
      <c r="P217" t="s">
        <v>1089</v>
      </c>
      <c r="Q217" t="s">
        <v>300</v>
      </c>
      <c r="R217" t="s">
        <v>307</v>
      </c>
      <c r="S217" t="s">
        <v>300</v>
      </c>
      <c r="T217" t="s">
        <v>321</v>
      </c>
      <c r="AE217" t="s">
        <v>310</v>
      </c>
      <c r="AF217" s="22"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22"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311</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x14ac:dyDescent="0.25">
      <c r="A218">
        <v>162</v>
      </c>
      <c r="B218" t="s">
        <v>297</v>
      </c>
      <c r="C218">
        <v>217</v>
      </c>
      <c r="D218" t="s">
        <v>298</v>
      </c>
      <c r="E218" t="s">
        <v>299</v>
      </c>
      <c r="F218" t="s">
        <v>300</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703</v>
      </c>
      <c r="I218" t="s">
        <v>302</v>
      </c>
      <c r="J218" t="s">
        <v>303</v>
      </c>
      <c r="K218" t="s">
        <v>300</v>
      </c>
      <c r="L218" t="s">
        <v>704</v>
      </c>
      <c r="M218" t="s">
        <v>305</v>
      </c>
      <c r="N218" t="s">
        <v>306</v>
      </c>
      <c r="O218" t="s">
        <v>300</v>
      </c>
      <c r="P218" t="s">
        <v>1089</v>
      </c>
      <c r="Q218" t="s">
        <v>300</v>
      </c>
      <c r="R218" t="s">
        <v>307</v>
      </c>
      <c r="S218" t="s">
        <v>300</v>
      </c>
      <c r="T218" t="s">
        <v>320</v>
      </c>
      <c r="U218" t="s">
        <v>308</v>
      </c>
      <c r="V218" t="s">
        <v>321</v>
      </c>
      <c r="AE218" t="s">
        <v>310</v>
      </c>
      <c r="AF218" s="22"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22"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311</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x14ac:dyDescent="0.25">
      <c r="A219">
        <v>163</v>
      </c>
      <c r="B219" t="s">
        <v>297</v>
      </c>
      <c r="C219">
        <v>218</v>
      </c>
      <c r="D219" t="s">
        <v>298</v>
      </c>
      <c r="E219" t="s">
        <v>299</v>
      </c>
      <c r="F219" t="s">
        <v>300</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705</v>
      </c>
      <c r="I219" t="s">
        <v>302</v>
      </c>
      <c r="J219" t="s">
        <v>303</v>
      </c>
      <c r="K219" t="s">
        <v>300</v>
      </c>
      <c r="L219" t="s">
        <v>706</v>
      </c>
      <c r="M219" t="s">
        <v>305</v>
      </c>
      <c r="N219" t="s">
        <v>306</v>
      </c>
      <c r="O219" t="s">
        <v>300</v>
      </c>
      <c r="P219" t="s">
        <v>1089</v>
      </c>
      <c r="Q219" t="s">
        <v>300</v>
      </c>
      <c r="R219" t="s">
        <v>307</v>
      </c>
      <c r="S219" t="s">
        <v>300</v>
      </c>
      <c r="T219" t="s">
        <v>344</v>
      </c>
      <c r="U219" t="s">
        <v>308</v>
      </c>
      <c r="V219" t="s">
        <v>320</v>
      </c>
      <c r="AE219" t="s">
        <v>310</v>
      </c>
      <c r="AF219" s="22"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22"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311</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x14ac:dyDescent="0.25">
      <c r="A220">
        <v>164</v>
      </c>
      <c r="B220" t="s">
        <v>297</v>
      </c>
      <c r="C220">
        <v>219</v>
      </c>
      <c r="D220" t="s">
        <v>298</v>
      </c>
      <c r="E220" t="s">
        <v>299</v>
      </c>
      <c r="F220" t="s">
        <v>300</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707</v>
      </c>
      <c r="I220" t="s">
        <v>302</v>
      </c>
      <c r="J220" t="s">
        <v>303</v>
      </c>
      <c r="K220" t="s">
        <v>300</v>
      </c>
      <c r="L220" t="s">
        <v>124</v>
      </c>
      <c r="M220" t="s">
        <v>305</v>
      </c>
      <c r="N220" t="s">
        <v>306</v>
      </c>
      <c r="O220" t="s">
        <v>300</v>
      </c>
      <c r="P220" t="s">
        <v>1089</v>
      </c>
      <c r="Q220" t="s">
        <v>300</v>
      </c>
      <c r="R220" t="s">
        <v>307</v>
      </c>
      <c r="S220" t="s">
        <v>300</v>
      </c>
      <c r="T220" t="s">
        <v>282</v>
      </c>
      <c r="U220" t="s">
        <v>308</v>
      </c>
      <c r="V220" t="s">
        <v>286</v>
      </c>
      <c r="W220" t="s">
        <v>308</v>
      </c>
      <c r="X220" t="s">
        <v>2210</v>
      </c>
      <c r="AE220" t="s">
        <v>310</v>
      </c>
      <c r="AF220" s="22"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22"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311</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x14ac:dyDescent="0.25">
      <c r="A221">
        <v>165</v>
      </c>
      <c r="B221" t="s">
        <v>297</v>
      </c>
      <c r="C221">
        <v>220</v>
      </c>
      <c r="D221" t="s">
        <v>298</v>
      </c>
      <c r="E221" t="s">
        <v>299</v>
      </c>
      <c r="F221" t="s">
        <v>300</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708</v>
      </c>
      <c r="I221" t="s">
        <v>302</v>
      </c>
      <c r="J221" t="s">
        <v>303</v>
      </c>
      <c r="K221" t="s">
        <v>300</v>
      </c>
      <c r="L221" t="s">
        <v>124</v>
      </c>
      <c r="M221" t="s">
        <v>305</v>
      </c>
      <c r="N221" t="s">
        <v>306</v>
      </c>
      <c r="O221" t="s">
        <v>300</v>
      </c>
      <c r="P221" t="s">
        <v>1089</v>
      </c>
      <c r="Q221" t="s">
        <v>300</v>
      </c>
      <c r="R221" t="s">
        <v>307</v>
      </c>
      <c r="S221" t="s">
        <v>300</v>
      </c>
      <c r="T221" t="s">
        <v>320</v>
      </c>
      <c r="U221" t="s">
        <v>308</v>
      </c>
      <c r="V221" t="s">
        <v>292</v>
      </c>
      <c r="W221" t="s">
        <v>308</v>
      </c>
      <c r="X221" t="s">
        <v>321</v>
      </c>
      <c r="AE221" t="s">
        <v>310</v>
      </c>
      <c r="AF221" s="22"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22"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311</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x14ac:dyDescent="0.25">
      <c r="A222">
        <v>166</v>
      </c>
      <c r="B222" t="s">
        <v>297</v>
      </c>
      <c r="C222">
        <v>221</v>
      </c>
      <c r="D222" t="s">
        <v>298</v>
      </c>
      <c r="E222" t="s">
        <v>299</v>
      </c>
      <c r="F222" t="s">
        <v>300</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709</v>
      </c>
      <c r="I222" t="s">
        <v>302</v>
      </c>
      <c r="J222" t="s">
        <v>303</v>
      </c>
      <c r="K222" t="s">
        <v>300</v>
      </c>
      <c r="L222" t="s">
        <v>710</v>
      </c>
      <c r="M222" t="s">
        <v>305</v>
      </c>
      <c r="N222" t="s">
        <v>306</v>
      </c>
      <c r="O222" t="s">
        <v>300</v>
      </c>
      <c r="P222" t="s">
        <v>1089</v>
      </c>
      <c r="Q222" t="s">
        <v>300</v>
      </c>
      <c r="R222" t="s">
        <v>307</v>
      </c>
      <c r="S222" t="s">
        <v>300</v>
      </c>
      <c r="T222" t="s">
        <v>342</v>
      </c>
      <c r="U222" t="s">
        <v>308</v>
      </c>
      <c r="V222" t="s">
        <v>284</v>
      </c>
      <c r="W222" t="s">
        <v>308</v>
      </c>
      <c r="X222" t="s">
        <v>313</v>
      </c>
      <c r="Y222" t="s">
        <v>308</v>
      </c>
      <c r="Z222" t="s">
        <v>321</v>
      </c>
      <c r="AE222" t="s">
        <v>310</v>
      </c>
      <c r="AF222" s="22"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22"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311</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x14ac:dyDescent="0.25">
      <c r="A223">
        <v>167</v>
      </c>
      <c r="B223" t="s">
        <v>297</v>
      </c>
      <c r="C223">
        <v>222</v>
      </c>
      <c r="D223" t="s">
        <v>298</v>
      </c>
      <c r="E223" t="s">
        <v>299</v>
      </c>
      <c r="F223" t="s">
        <v>300</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711</v>
      </c>
      <c r="I223" t="s">
        <v>302</v>
      </c>
      <c r="J223" t="s">
        <v>303</v>
      </c>
      <c r="K223" t="s">
        <v>300</v>
      </c>
      <c r="L223" t="s">
        <v>712</v>
      </c>
      <c r="M223" t="s">
        <v>305</v>
      </c>
      <c r="N223" t="s">
        <v>306</v>
      </c>
      <c r="O223" t="s">
        <v>300</v>
      </c>
      <c r="P223" t="s">
        <v>1089</v>
      </c>
      <c r="Q223" t="s">
        <v>300</v>
      </c>
      <c r="R223" t="s">
        <v>307</v>
      </c>
      <c r="S223" t="s">
        <v>300</v>
      </c>
      <c r="T223" t="s">
        <v>344</v>
      </c>
      <c r="U223" t="s">
        <v>308</v>
      </c>
      <c r="V223" t="s">
        <v>284</v>
      </c>
      <c r="W223" t="s">
        <v>308</v>
      </c>
      <c r="X223" t="s">
        <v>286</v>
      </c>
      <c r="Y223" t="s">
        <v>308</v>
      </c>
      <c r="Z223" t="s">
        <v>315</v>
      </c>
      <c r="AE223" t="s">
        <v>310</v>
      </c>
      <c r="AF223" s="22"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22"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311</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x14ac:dyDescent="0.25">
      <c r="A224">
        <v>168</v>
      </c>
      <c r="B224" t="s">
        <v>297</v>
      </c>
      <c r="C224">
        <v>223</v>
      </c>
      <c r="D224" t="s">
        <v>298</v>
      </c>
      <c r="E224" t="s">
        <v>299</v>
      </c>
      <c r="F224" t="s">
        <v>300</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713</v>
      </c>
      <c r="I224" t="s">
        <v>302</v>
      </c>
      <c r="J224" t="s">
        <v>303</v>
      </c>
      <c r="K224" t="s">
        <v>300</v>
      </c>
      <c r="L224" t="s">
        <v>714</v>
      </c>
      <c r="M224" t="s">
        <v>305</v>
      </c>
      <c r="N224" t="s">
        <v>306</v>
      </c>
      <c r="O224" t="s">
        <v>300</v>
      </c>
      <c r="P224" t="s">
        <v>1089</v>
      </c>
      <c r="Q224" t="s">
        <v>300</v>
      </c>
      <c r="R224" t="s">
        <v>307</v>
      </c>
      <c r="S224" t="s">
        <v>300</v>
      </c>
      <c r="T224" t="s">
        <v>342</v>
      </c>
      <c r="U224" t="s">
        <v>308</v>
      </c>
      <c r="V224" t="s">
        <v>288</v>
      </c>
      <c r="AE224" t="s">
        <v>310</v>
      </c>
      <c r="AF224" s="22"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22"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311</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x14ac:dyDescent="0.25">
      <c r="A225">
        <v>169</v>
      </c>
      <c r="B225" t="s">
        <v>297</v>
      </c>
      <c r="C225">
        <v>224</v>
      </c>
      <c r="D225" t="s">
        <v>298</v>
      </c>
      <c r="E225" t="s">
        <v>299</v>
      </c>
      <c r="F225" t="s">
        <v>300</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715</v>
      </c>
      <c r="I225" t="s">
        <v>302</v>
      </c>
      <c r="J225" t="s">
        <v>303</v>
      </c>
      <c r="K225" t="s">
        <v>300</v>
      </c>
      <c r="L225" t="s">
        <v>686</v>
      </c>
      <c r="M225" t="s">
        <v>305</v>
      </c>
      <c r="N225" t="s">
        <v>306</v>
      </c>
      <c r="O225" t="s">
        <v>300</v>
      </c>
      <c r="P225" t="s">
        <v>1089</v>
      </c>
      <c r="Q225" t="s">
        <v>300</v>
      </c>
      <c r="R225" t="s">
        <v>307</v>
      </c>
      <c r="S225" t="s">
        <v>300</v>
      </c>
      <c r="T225" t="s">
        <v>342</v>
      </c>
      <c r="U225" t="s">
        <v>308</v>
      </c>
      <c r="V225" t="s">
        <v>288</v>
      </c>
      <c r="AE225" t="s">
        <v>310</v>
      </c>
      <c r="AF225" s="22"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22"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311</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x14ac:dyDescent="0.25">
      <c r="A226">
        <v>170</v>
      </c>
      <c r="B226" t="s">
        <v>297</v>
      </c>
      <c r="C226">
        <v>225</v>
      </c>
      <c r="D226" t="s">
        <v>298</v>
      </c>
      <c r="E226" t="s">
        <v>299</v>
      </c>
      <c r="F226" t="s">
        <v>300</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716</v>
      </c>
      <c r="I226" t="s">
        <v>302</v>
      </c>
      <c r="J226" t="s">
        <v>303</v>
      </c>
      <c r="K226" t="s">
        <v>300</v>
      </c>
      <c r="L226" t="s">
        <v>717</v>
      </c>
      <c r="M226" t="s">
        <v>305</v>
      </c>
      <c r="N226" t="s">
        <v>306</v>
      </c>
      <c r="O226" t="s">
        <v>300</v>
      </c>
      <c r="P226" t="s">
        <v>1089</v>
      </c>
      <c r="Q226" t="s">
        <v>300</v>
      </c>
      <c r="R226" t="s">
        <v>307</v>
      </c>
      <c r="S226" t="s">
        <v>300</v>
      </c>
      <c r="T226" t="s">
        <v>292</v>
      </c>
      <c r="U226" t="s">
        <v>308</v>
      </c>
      <c r="V226" t="s">
        <v>321</v>
      </c>
      <c r="AE226" t="s">
        <v>310</v>
      </c>
      <c r="AF226" s="22"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22"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311</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x14ac:dyDescent="0.25">
      <c r="A227">
        <v>171</v>
      </c>
      <c r="B227" t="s">
        <v>297</v>
      </c>
      <c r="C227">
        <v>226</v>
      </c>
      <c r="D227" t="s">
        <v>298</v>
      </c>
      <c r="E227" t="s">
        <v>299</v>
      </c>
      <c r="F227" t="s">
        <v>300</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718</v>
      </c>
      <c r="I227" t="s">
        <v>302</v>
      </c>
      <c r="J227" t="s">
        <v>303</v>
      </c>
      <c r="K227" t="s">
        <v>300</v>
      </c>
      <c r="L227" t="s">
        <v>719</v>
      </c>
      <c r="M227" t="s">
        <v>305</v>
      </c>
      <c r="N227" t="s">
        <v>306</v>
      </c>
      <c r="O227" t="s">
        <v>300</v>
      </c>
      <c r="P227" t="s">
        <v>1089</v>
      </c>
      <c r="Q227" t="s">
        <v>300</v>
      </c>
      <c r="R227" t="s">
        <v>307</v>
      </c>
      <c r="S227" t="s">
        <v>300</v>
      </c>
      <c r="T227" t="s">
        <v>284</v>
      </c>
      <c r="AE227" t="s">
        <v>310</v>
      </c>
      <c r="AF227" s="22"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22"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311</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x14ac:dyDescent="0.25">
      <c r="A228">
        <v>172</v>
      </c>
      <c r="B228" t="s">
        <v>297</v>
      </c>
      <c r="C228">
        <v>227</v>
      </c>
      <c r="D228" t="s">
        <v>298</v>
      </c>
      <c r="E228" t="s">
        <v>299</v>
      </c>
      <c r="F228" t="s">
        <v>300</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720</v>
      </c>
      <c r="I228" t="s">
        <v>302</v>
      </c>
      <c r="J228" t="s">
        <v>303</v>
      </c>
      <c r="K228" t="s">
        <v>300</v>
      </c>
      <c r="L228" t="s">
        <v>721</v>
      </c>
      <c r="M228" t="s">
        <v>305</v>
      </c>
      <c r="N228" t="s">
        <v>306</v>
      </c>
      <c r="O228" t="s">
        <v>300</v>
      </c>
      <c r="P228" t="s">
        <v>1089</v>
      </c>
      <c r="Q228" t="s">
        <v>300</v>
      </c>
      <c r="R228" t="s">
        <v>307</v>
      </c>
      <c r="S228" t="s">
        <v>300</v>
      </c>
      <c r="T228" t="s">
        <v>344</v>
      </c>
      <c r="U228" t="s">
        <v>308</v>
      </c>
      <c r="V228" t="s">
        <v>314</v>
      </c>
      <c r="W228" t="s">
        <v>308</v>
      </c>
      <c r="X228" t="s">
        <v>315</v>
      </c>
      <c r="AE228" t="s">
        <v>310</v>
      </c>
      <c r="AF228" s="22"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22"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311</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x14ac:dyDescent="0.25">
      <c r="A229">
        <v>173</v>
      </c>
      <c r="B229" t="s">
        <v>297</v>
      </c>
      <c r="C229">
        <v>228</v>
      </c>
      <c r="D229" t="s">
        <v>298</v>
      </c>
      <c r="E229" t="s">
        <v>299</v>
      </c>
      <c r="F229" t="s">
        <v>300</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722</v>
      </c>
      <c r="I229" t="s">
        <v>302</v>
      </c>
      <c r="J229" t="s">
        <v>303</v>
      </c>
      <c r="K229" t="s">
        <v>300</v>
      </c>
      <c r="L229" t="s">
        <v>723</v>
      </c>
      <c r="M229" t="s">
        <v>305</v>
      </c>
      <c r="N229" t="s">
        <v>306</v>
      </c>
      <c r="O229" t="s">
        <v>300</v>
      </c>
      <c r="P229" t="s">
        <v>1089</v>
      </c>
      <c r="Q229" t="s">
        <v>300</v>
      </c>
      <c r="R229" t="s">
        <v>307</v>
      </c>
      <c r="S229" t="s">
        <v>300</v>
      </c>
      <c r="T229" t="s">
        <v>284</v>
      </c>
      <c r="AE229" t="s">
        <v>310</v>
      </c>
      <c r="AF229" s="22"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22"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311</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x14ac:dyDescent="0.25">
      <c r="A230">
        <v>174</v>
      </c>
      <c r="B230" t="s">
        <v>297</v>
      </c>
      <c r="C230">
        <v>229</v>
      </c>
      <c r="D230" t="s">
        <v>298</v>
      </c>
      <c r="E230" t="s">
        <v>299</v>
      </c>
      <c r="F230" t="s">
        <v>300</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724</v>
      </c>
      <c r="I230" t="s">
        <v>302</v>
      </c>
      <c r="J230" t="s">
        <v>303</v>
      </c>
      <c r="K230" t="s">
        <v>300</v>
      </c>
      <c r="L230" t="s">
        <v>124</v>
      </c>
      <c r="M230" t="s">
        <v>305</v>
      </c>
      <c r="N230" t="s">
        <v>306</v>
      </c>
      <c r="O230" t="s">
        <v>300</v>
      </c>
      <c r="P230" t="s">
        <v>1089</v>
      </c>
      <c r="Q230" t="s">
        <v>300</v>
      </c>
      <c r="R230" t="s">
        <v>307</v>
      </c>
      <c r="S230" t="s">
        <v>300</v>
      </c>
      <c r="T230" t="s">
        <v>344</v>
      </c>
      <c r="U230" t="s">
        <v>308</v>
      </c>
      <c r="V230" t="s">
        <v>284</v>
      </c>
      <c r="W230" t="s">
        <v>308</v>
      </c>
      <c r="X230" t="s">
        <v>321</v>
      </c>
      <c r="Y230" t="s">
        <v>308</v>
      </c>
      <c r="Z230" t="s">
        <v>315</v>
      </c>
      <c r="AE230" t="s">
        <v>310</v>
      </c>
      <c r="AF230" s="22"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22"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311</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x14ac:dyDescent="0.25">
      <c r="A231">
        <v>175</v>
      </c>
      <c r="B231" t="s">
        <v>297</v>
      </c>
      <c r="C231">
        <v>230</v>
      </c>
      <c r="D231" t="s">
        <v>298</v>
      </c>
      <c r="E231" t="s">
        <v>299</v>
      </c>
      <c r="F231" t="s">
        <v>300</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725</v>
      </c>
      <c r="I231" t="s">
        <v>302</v>
      </c>
      <c r="J231" t="s">
        <v>303</v>
      </c>
      <c r="K231" t="s">
        <v>300</v>
      </c>
      <c r="L231" t="s">
        <v>726</v>
      </c>
      <c r="M231" t="s">
        <v>305</v>
      </c>
      <c r="N231" t="s">
        <v>306</v>
      </c>
      <c r="O231" t="s">
        <v>300</v>
      </c>
      <c r="P231" t="s">
        <v>1089</v>
      </c>
      <c r="Q231" t="s">
        <v>300</v>
      </c>
      <c r="R231" t="s">
        <v>307</v>
      </c>
      <c r="S231" t="s">
        <v>300</v>
      </c>
      <c r="T231" t="s">
        <v>286</v>
      </c>
      <c r="AE231" t="s">
        <v>310</v>
      </c>
      <c r="AF231" s="22"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22"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311</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x14ac:dyDescent="0.25">
      <c r="A232">
        <v>176</v>
      </c>
      <c r="B232" t="s">
        <v>297</v>
      </c>
      <c r="C232">
        <v>231</v>
      </c>
      <c r="D232" t="s">
        <v>298</v>
      </c>
      <c r="E232" t="s">
        <v>299</v>
      </c>
      <c r="F232" t="s">
        <v>300</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727</v>
      </c>
      <c r="I232" t="s">
        <v>302</v>
      </c>
      <c r="J232" t="s">
        <v>303</v>
      </c>
      <c r="K232" t="s">
        <v>300</v>
      </c>
      <c r="L232" t="s">
        <v>728</v>
      </c>
      <c r="M232" t="s">
        <v>305</v>
      </c>
      <c r="N232" t="s">
        <v>306</v>
      </c>
      <c r="O232" t="s">
        <v>300</v>
      </c>
      <c r="P232" t="s">
        <v>1089</v>
      </c>
      <c r="Q232" t="s">
        <v>300</v>
      </c>
      <c r="R232" t="s">
        <v>307</v>
      </c>
      <c r="S232" t="s">
        <v>300</v>
      </c>
      <c r="T232" t="s">
        <v>344</v>
      </c>
      <c r="U232" t="s">
        <v>308</v>
      </c>
      <c r="V232" t="s">
        <v>288</v>
      </c>
      <c r="W232" t="s">
        <v>308</v>
      </c>
      <c r="X232" t="s">
        <v>315</v>
      </c>
      <c r="AE232" t="s">
        <v>310</v>
      </c>
      <c r="AF232" s="22"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22"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311</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x14ac:dyDescent="0.25">
      <c r="A233">
        <v>177</v>
      </c>
      <c r="B233" t="s">
        <v>297</v>
      </c>
      <c r="C233">
        <v>232</v>
      </c>
      <c r="D233" t="s">
        <v>298</v>
      </c>
      <c r="E233" t="s">
        <v>299</v>
      </c>
      <c r="F233" t="s">
        <v>300</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729</v>
      </c>
      <c r="I233" t="s">
        <v>302</v>
      </c>
      <c r="J233" t="s">
        <v>303</v>
      </c>
      <c r="K233" t="s">
        <v>300</v>
      </c>
      <c r="L233" t="s">
        <v>730</v>
      </c>
      <c r="M233" t="s">
        <v>305</v>
      </c>
      <c r="N233" t="s">
        <v>306</v>
      </c>
      <c r="O233" t="s">
        <v>300</v>
      </c>
      <c r="P233" t="s">
        <v>1089</v>
      </c>
      <c r="Q233" t="s">
        <v>300</v>
      </c>
      <c r="R233" t="s">
        <v>307</v>
      </c>
      <c r="S233" t="s">
        <v>300</v>
      </c>
      <c r="T233" t="s">
        <v>315</v>
      </c>
      <c r="AE233" t="s">
        <v>310</v>
      </c>
      <c r="AF233" s="22"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22"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311</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x14ac:dyDescent="0.25">
      <c r="A234">
        <v>178</v>
      </c>
      <c r="B234" t="s">
        <v>297</v>
      </c>
      <c r="C234">
        <v>233</v>
      </c>
      <c r="D234" t="s">
        <v>298</v>
      </c>
      <c r="E234" t="s">
        <v>299</v>
      </c>
      <c r="F234" t="s">
        <v>300</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731</v>
      </c>
      <c r="I234" t="s">
        <v>302</v>
      </c>
      <c r="J234" t="s">
        <v>303</v>
      </c>
      <c r="K234" t="s">
        <v>300</v>
      </c>
      <c r="L234" t="s">
        <v>732</v>
      </c>
      <c r="M234" t="s">
        <v>305</v>
      </c>
      <c r="N234" t="s">
        <v>306</v>
      </c>
      <c r="O234" t="s">
        <v>300</v>
      </c>
      <c r="P234" t="s">
        <v>1089</v>
      </c>
      <c r="Q234" t="s">
        <v>300</v>
      </c>
      <c r="R234" t="s">
        <v>307</v>
      </c>
      <c r="S234" t="s">
        <v>300</v>
      </c>
      <c r="T234" t="s">
        <v>342</v>
      </c>
      <c r="U234" t="s">
        <v>308</v>
      </c>
      <c r="V234" t="s">
        <v>288</v>
      </c>
      <c r="AE234" t="s">
        <v>310</v>
      </c>
      <c r="AF234" s="22"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22"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311</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x14ac:dyDescent="0.25">
      <c r="A235">
        <v>245</v>
      </c>
      <c r="B235" t="s">
        <v>297</v>
      </c>
      <c r="C235">
        <v>234</v>
      </c>
      <c r="D235" t="s">
        <v>298</v>
      </c>
      <c r="E235" t="s">
        <v>299</v>
      </c>
      <c r="F235" t="s">
        <v>300</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733</v>
      </c>
      <c r="I235" t="s">
        <v>302</v>
      </c>
      <c r="J235" t="s">
        <v>303</v>
      </c>
      <c r="K235" t="s">
        <v>300</v>
      </c>
      <c r="L235" t="s">
        <v>734</v>
      </c>
      <c r="M235" t="s">
        <v>305</v>
      </c>
      <c r="N235" t="s">
        <v>306</v>
      </c>
      <c r="O235" t="s">
        <v>300</v>
      </c>
      <c r="P235" t="s">
        <v>1089</v>
      </c>
      <c r="Q235" t="s">
        <v>300</v>
      </c>
      <c r="R235" t="s">
        <v>307</v>
      </c>
      <c r="S235" t="s">
        <v>300</v>
      </c>
      <c r="T235" t="s">
        <v>320</v>
      </c>
      <c r="U235" t="s">
        <v>308</v>
      </c>
      <c r="V235" t="s">
        <v>309</v>
      </c>
      <c r="W235" t="s">
        <v>308</v>
      </c>
      <c r="X235" t="s">
        <v>321</v>
      </c>
      <c r="AE235" t="s">
        <v>310</v>
      </c>
      <c r="AF235" s="22"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22"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311</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x14ac:dyDescent="0.25">
      <c r="A236">
        <v>246</v>
      </c>
      <c r="B236" t="s">
        <v>297</v>
      </c>
      <c r="C236">
        <v>235</v>
      </c>
      <c r="D236" t="s">
        <v>298</v>
      </c>
      <c r="E236" t="s">
        <v>299</v>
      </c>
      <c r="F236" t="s">
        <v>300</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735</v>
      </c>
      <c r="I236" t="s">
        <v>302</v>
      </c>
      <c r="J236" t="s">
        <v>303</v>
      </c>
      <c r="K236" t="s">
        <v>300</v>
      </c>
      <c r="L236" t="s">
        <v>736</v>
      </c>
      <c r="M236" t="s">
        <v>305</v>
      </c>
      <c r="N236" t="s">
        <v>306</v>
      </c>
      <c r="O236" t="s">
        <v>300</v>
      </c>
      <c r="P236" s="8" t="s">
        <v>1091</v>
      </c>
      <c r="Q236" t="s">
        <v>300</v>
      </c>
      <c r="R236" t="s">
        <v>307</v>
      </c>
      <c r="S236" t="s">
        <v>300</v>
      </c>
      <c r="T236" t="s">
        <v>321</v>
      </c>
      <c r="AE236" t="s">
        <v>310</v>
      </c>
      <c r="AF236" s="22"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22"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311</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x14ac:dyDescent="0.25">
      <c r="B237" t="s">
        <v>297</v>
      </c>
      <c r="D237" t="s">
        <v>298</v>
      </c>
      <c r="E237" t="s">
        <v>299</v>
      </c>
      <c r="F237" t="s">
        <v>300</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302</v>
      </c>
      <c r="J237" t="s">
        <v>303</v>
      </c>
      <c r="K237" t="s">
        <v>300</v>
      </c>
      <c r="M237" t="s">
        <v>305</v>
      </c>
      <c r="N237" t="s">
        <v>306</v>
      </c>
      <c r="O237" t="s">
        <v>300</v>
      </c>
      <c r="Q237" t="s">
        <v>300</v>
      </c>
      <c r="R237" t="s">
        <v>307</v>
      </c>
      <c r="S237" t="s">
        <v>300</v>
      </c>
      <c r="T237" t="s">
        <v>292</v>
      </c>
      <c r="U237" t="s">
        <v>308</v>
      </c>
      <c r="V237" t="s">
        <v>314</v>
      </c>
      <c r="W237" t="s">
        <v>308</v>
      </c>
      <c r="X237" t="s">
        <v>321</v>
      </c>
      <c r="AE237" t="s">
        <v>310</v>
      </c>
      <c r="AF237" s="22"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22"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311</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x14ac:dyDescent="0.25">
      <c r="B238" t="s">
        <v>297</v>
      </c>
      <c r="D238" t="s">
        <v>298</v>
      </c>
      <c r="E238" t="s">
        <v>299</v>
      </c>
      <c r="F238" t="s">
        <v>300</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302</v>
      </c>
      <c r="J238" t="s">
        <v>303</v>
      </c>
      <c r="K238" t="s">
        <v>300</v>
      </c>
      <c r="M238" t="s">
        <v>305</v>
      </c>
      <c r="N238" t="s">
        <v>306</v>
      </c>
      <c r="O238" t="s">
        <v>300</v>
      </c>
      <c r="Q238" t="s">
        <v>300</v>
      </c>
      <c r="R238" t="s">
        <v>307</v>
      </c>
      <c r="S238" t="s">
        <v>300</v>
      </c>
      <c r="T238" t="s">
        <v>320</v>
      </c>
      <c r="U238" t="s">
        <v>308</v>
      </c>
      <c r="V238" t="s">
        <v>309</v>
      </c>
      <c r="W238" t="s">
        <v>308</v>
      </c>
      <c r="X238" t="s">
        <v>292</v>
      </c>
      <c r="Y238" t="s">
        <v>308</v>
      </c>
      <c r="Z238" t="s">
        <v>313</v>
      </c>
      <c r="AA238" t="s">
        <v>308</v>
      </c>
      <c r="AB238" t="s">
        <v>315</v>
      </c>
      <c r="AE238" t="s">
        <v>310</v>
      </c>
      <c r="AF238" s="22"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22"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311</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x14ac:dyDescent="0.25">
      <c r="B239" t="s">
        <v>297</v>
      </c>
      <c r="D239" t="s">
        <v>298</v>
      </c>
      <c r="E239" t="s">
        <v>299</v>
      </c>
      <c r="F239" t="s">
        <v>300</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302</v>
      </c>
      <c r="J239" t="s">
        <v>303</v>
      </c>
      <c r="K239" t="s">
        <v>300</v>
      </c>
      <c r="M239" t="s">
        <v>305</v>
      </c>
      <c r="N239" t="s">
        <v>306</v>
      </c>
      <c r="O239" t="s">
        <v>300</v>
      </c>
      <c r="P239" s="4"/>
      <c r="Q239" t="s">
        <v>300</v>
      </c>
      <c r="R239" t="s">
        <v>307</v>
      </c>
      <c r="S239" t="s">
        <v>300</v>
      </c>
      <c r="T239" t="s">
        <v>734</v>
      </c>
      <c r="U239" t="s">
        <v>308</v>
      </c>
      <c r="AE239" t="s">
        <v>310</v>
      </c>
      <c r="AF239" s="22"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22"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311</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x14ac:dyDescent="0.25">
      <c r="B240" t="s">
        <v>297</v>
      </c>
      <c r="D240" t="s">
        <v>298</v>
      </c>
      <c r="E240" t="s">
        <v>299</v>
      </c>
      <c r="F240" t="s">
        <v>300</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302</v>
      </c>
      <c r="J240" t="s">
        <v>303</v>
      </c>
      <c r="K240" t="s">
        <v>300</v>
      </c>
      <c r="M240" t="s">
        <v>305</v>
      </c>
      <c r="N240" t="s">
        <v>306</v>
      </c>
      <c r="O240" t="s">
        <v>300</v>
      </c>
      <c r="P240" s="4"/>
      <c r="Q240" t="s">
        <v>300</v>
      </c>
      <c r="R240" t="s">
        <v>307</v>
      </c>
      <c r="S240" t="s">
        <v>300</v>
      </c>
      <c r="T240" t="s">
        <v>737</v>
      </c>
      <c r="AE240" t="s">
        <v>310</v>
      </c>
      <c r="AF240" s="22"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22" t="s">
        <v>738</v>
      </c>
      <c r="AH240" t="s">
        <v>311</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election activeCell="G5" sqref="G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4" ht="34.5" customHeight="1" x14ac:dyDescent="0.55000000000000004">
      <c r="A1" s="17"/>
      <c r="B1" s="17"/>
      <c r="C1" s="102" t="str" cm="1">
        <f t="array" aca="1" ref="C1" ca="1">MID(CELL("filename", B1), FIND("]", CELL("filename", B1)) + 1, 255)</f>
        <v>Buscador (fail2)</v>
      </c>
      <c r="D1" s="102"/>
      <c r="E1" s="102"/>
      <c r="F1" s="102"/>
      <c r="G1" s="102"/>
      <c r="H1" s="102"/>
      <c r="I1" s="102"/>
    </row>
    <row r="2" spans="1:44"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x14ac:dyDescent="0.25">
      <c r="A3" t="s">
        <v>264</v>
      </c>
      <c r="B3" t="s">
        <v>265</v>
      </c>
      <c r="C3" t="s">
        <v>266</v>
      </c>
      <c r="D3" t="s">
        <v>267</v>
      </c>
      <c r="E3" t="s">
        <v>268</v>
      </c>
      <c r="F3" t="s">
        <v>269</v>
      </c>
      <c r="G3" t="s">
        <v>1831</v>
      </c>
      <c r="H3" t="s">
        <v>270</v>
      </c>
      <c r="I3" t="s">
        <v>271</v>
      </c>
      <c r="J3" t="s">
        <v>272</v>
      </c>
      <c r="K3" t="s">
        <v>273</v>
      </c>
      <c r="L3" t="s">
        <v>274</v>
      </c>
      <c r="M3" t="s">
        <v>275</v>
      </c>
      <c r="N3" t="s">
        <v>276</v>
      </c>
      <c r="O3" t="s">
        <v>277</v>
      </c>
      <c r="P3" t="s">
        <v>278</v>
      </c>
      <c r="Q3" t="s">
        <v>279</v>
      </c>
      <c r="R3" t="s">
        <v>280</v>
      </c>
      <c r="S3" s="2" t="s">
        <v>281</v>
      </c>
      <c r="T3" t="s">
        <v>282</v>
      </c>
      <c r="U3" s="2" t="s">
        <v>283</v>
      </c>
      <c r="V3" t="s">
        <v>284</v>
      </c>
      <c r="W3" s="2" t="s">
        <v>285</v>
      </c>
      <c r="X3" t="s">
        <v>286</v>
      </c>
      <c r="Y3" s="2" t="s">
        <v>287</v>
      </c>
      <c r="Z3" t="s">
        <v>288</v>
      </c>
      <c r="AA3" s="2" t="s">
        <v>289</v>
      </c>
      <c r="AB3" t="s">
        <v>290</v>
      </c>
      <c r="AC3" s="3" t="s">
        <v>291</v>
      </c>
      <c r="AD3" t="s">
        <v>292</v>
      </c>
      <c r="AE3" t="s">
        <v>293</v>
      </c>
      <c r="AF3" t="s">
        <v>1096</v>
      </c>
      <c r="AG3" t="s">
        <v>1832</v>
      </c>
      <c r="AH3" t="s">
        <v>1826</v>
      </c>
      <c r="AI3" t="s">
        <v>294</v>
      </c>
      <c r="AJ3" t="s">
        <v>295</v>
      </c>
      <c r="AK3" t="s">
        <v>1094</v>
      </c>
      <c r="AL3" t="s">
        <v>296</v>
      </c>
      <c r="AM3" t="s">
        <v>139</v>
      </c>
      <c r="AN3" t="s">
        <v>740</v>
      </c>
      <c r="AO3" t="s">
        <v>741</v>
      </c>
      <c r="AP3" t="s">
        <v>742</v>
      </c>
      <c r="AQ3" t="s">
        <v>739</v>
      </c>
      <c r="AR3" t="s">
        <v>743</v>
      </c>
    </row>
    <row r="4" spans="1:44" x14ac:dyDescent="0.25">
      <c r="A4">
        <v>237</v>
      </c>
      <c r="B4" t="s">
        <v>297</v>
      </c>
      <c r="C4">
        <v>1</v>
      </c>
      <c r="D4" t="s">
        <v>298</v>
      </c>
      <c r="E4" t="s">
        <v>299</v>
      </c>
      <c r="F4" t="s">
        <v>300</v>
      </c>
      <c r="G4" t="s">
        <v>1319</v>
      </c>
      <c r="H4" t="s">
        <v>301</v>
      </c>
      <c r="I4" t="s">
        <v>302</v>
      </c>
      <c r="J4" t="s">
        <v>303</v>
      </c>
      <c r="K4" t="s">
        <v>300</v>
      </c>
      <c r="L4" t="s">
        <v>304</v>
      </c>
      <c r="M4" t="s">
        <v>305</v>
      </c>
      <c r="N4" t="s">
        <v>306</v>
      </c>
      <c r="O4" t="s">
        <v>300</v>
      </c>
      <c r="P4" s="4" t="s">
        <v>1092</v>
      </c>
      <c r="Q4" t="s">
        <v>300</v>
      </c>
      <c r="R4" t="s">
        <v>307</v>
      </c>
      <c r="S4" t="s">
        <v>300</v>
      </c>
      <c r="T4" t="s">
        <v>282</v>
      </c>
      <c r="U4" t="s">
        <v>308</v>
      </c>
      <c r="V4" t="s">
        <v>309</v>
      </c>
      <c r="W4" t="s">
        <v>308</v>
      </c>
      <c r="X4" t="s">
        <v>292</v>
      </c>
      <c r="AE4" t="s">
        <v>310</v>
      </c>
      <c r="AF4" s="22"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22" t="s">
        <v>1833</v>
      </c>
      <c r="AH4" s="22"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311</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x14ac:dyDescent="0.25">
      <c r="A5">
        <v>1</v>
      </c>
      <c r="B5" t="s">
        <v>297</v>
      </c>
      <c r="C5">
        <v>2</v>
      </c>
      <c r="D5" t="s">
        <v>298</v>
      </c>
      <c r="E5" t="s">
        <v>299</v>
      </c>
      <c r="F5" t="s">
        <v>300</v>
      </c>
      <c r="G5" t="s">
        <v>2188</v>
      </c>
      <c r="H5" t="s">
        <v>2160</v>
      </c>
      <c r="I5" t="s">
        <v>302</v>
      </c>
      <c r="J5" t="s">
        <v>303</v>
      </c>
      <c r="K5" t="s">
        <v>300</v>
      </c>
      <c r="L5" t="s">
        <v>312</v>
      </c>
      <c r="M5" t="s">
        <v>305</v>
      </c>
      <c r="N5" t="s">
        <v>306</v>
      </c>
      <c r="O5" t="s">
        <v>300</v>
      </c>
      <c r="P5" t="s">
        <v>1089</v>
      </c>
      <c r="Q5" t="s">
        <v>300</v>
      </c>
      <c r="R5" t="s">
        <v>307</v>
      </c>
      <c r="S5" t="s">
        <v>300</v>
      </c>
      <c r="T5" s="5" t="s">
        <v>282</v>
      </c>
      <c r="U5" t="s">
        <v>308</v>
      </c>
      <c r="V5" s="5" t="s">
        <v>284</v>
      </c>
      <c r="W5" t="s">
        <v>308</v>
      </c>
      <c r="X5" s="5" t="s">
        <v>292</v>
      </c>
      <c r="Y5" t="s">
        <v>308</v>
      </c>
      <c r="Z5" s="5" t="s">
        <v>313</v>
      </c>
      <c r="AA5" t="s">
        <v>308</v>
      </c>
      <c r="AB5" t="s">
        <v>314</v>
      </c>
      <c r="AC5" t="s">
        <v>308</v>
      </c>
      <c r="AD5" t="s">
        <v>315</v>
      </c>
      <c r="AE5" t="s">
        <v>310</v>
      </c>
      <c r="AF5" s="22"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22" t="s">
        <v>1833</v>
      </c>
      <c r="AH5" s="22"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311</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x14ac:dyDescent="0.25">
      <c r="A6">
        <v>2</v>
      </c>
      <c r="B6" t="s">
        <v>297</v>
      </c>
      <c r="C6">
        <v>3</v>
      </c>
      <c r="D6" t="s">
        <v>298</v>
      </c>
      <c r="E6" t="s">
        <v>299</v>
      </c>
      <c r="F6" t="s">
        <v>300</v>
      </c>
      <c r="G6" t="s">
        <v>1113</v>
      </c>
      <c r="H6" t="s">
        <v>316</v>
      </c>
      <c r="I6" t="s">
        <v>302</v>
      </c>
      <c r="J6" t="s">
        <v>303</v>
      </c>
      <c r="K6" t="s">
        <v>300</v>
      </c>
      <c r="L6" t="s">
        <v>317</v>
      </c>
      <c r="M6" t="s">
        <v>305</v>
      </c>
      <c r="N6" t="s">
        <v>306</v>
      </c>
      <c r="O6" t="s">
        <v>300</v>
      </c>
      <c r="P6" t="s">
        <v>1089</v>
      </c>
      <c r="Q6" t="s">
        <v>300</v>
      </c>
      <c r="R6" t="s">
        <v>307</v>
      </c>
      <c r="S6" t="s">
        <v>300</v>
      </c>
      <c r="T6" t="s">
        <v>315</v>
      </c>
      <c r="AE6" t="s">
        <v>310</v>
      </c>
      <c r="AF6" s="22"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22"/>
      <c r="AH6" s="22"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311</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x14ac:dyDescent="0.25">
      <c r="A7">
        <v>3</v>
      </c>
      <c r="B7" t="s">
        <v>297</v>
      </c>
      <c r="C7">
        <v>4</v>
      </c>
      <c r="D7" t="s">
        <v>298</v>
      </c>
      <c r="E7" t="s">
        <v>299</v>
      </c>
      <c r="F7" t="s">
        <v>300</v>
      </c>
      <c r="G7" t="s">
        <v>1114</v>
      </c>
      <c r="H7" t="s">
        <v>318</v>
      </c>
      <c r="I7" t="s">
        <v>302</v>
      </c>
      <c r="J7" t="s">
        <v>303</v>
      </c>
      <c r="K7" t="s">
        <v>300</v>
      </c>
      <c r="L7" t="s">
        <v>319</v>
      </c>
      <c r="M7" t="s">
        <v>305</v>
      </c>
      <c r="N7" t="s">
        <v>306</v>
      </c>
      <c r="O7" t="s">
        <v>300</v>
      </c>
      <c r="P7" t="s">
        <v>1089</v>
      </c>
      <c r="Q7" t="s">
        <v>300</v>
      </c>
      <c r="R7" t="s">
        <v>307</v>
      </c>
      <c r="S7" t="s">
        <v>300</v>
      </c>
      <c r="T7" t="s">
        <v>320</v>
      </c>
      <c r="U7" t="s">
        <v>308</v>
      </c>
      <c r="V7" t="s">
        <v>321</v>
      </c>
      <c r="AE7" t="s">
        <v>310</v>
      </c>
      <c r="AF7" s="22"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22"/>
      <c r="AH7" s="22"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311</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x14ac:dyDescent="0.25">
      <c r="A8">
        <v>4</v>
      </c>
      <c r="B8" t="s">
        <v>297</v>
      </c>
      <c r="C8">
        <v>5</v>
      </c>
      <c r="D8" t="s">
        <v>298</v>
      </c>
      <c r="E8" t="s">
        <v>299</v>
      </c>
      <c r="F8" t="s">
        <v>300</v>
      </c>
      <c r="G8" t="s">
        <v>1115</v>
      </c>
      <c r="H8" t="s">
        <v>322</v>
      </c>
      <c r="I8" t="s">
        <v>302</v>
      </c>
      <c r="J8" t="s">
        <v>303</v>
      </c>
      <c r="K8" t="s">
        <v>300</v>
      </c>
      <c r="L8" t="s">
        <v>323</v>
      </c>
      <c r="M8" t="s">
        <v>305</v>
      </c>
      <c r="N8" t="s">
        <v>306</v>
      </c>
      <c r="O8" t="s">
        <v>300</v>
      </c>
      <c r="P8" t="s">
        <v>1089</v>
      </c>
      <c r="Q8" t="s">
        <v>300</v>
      </c>
      <c r="R8" t="s">
        <v>307</v>
      </c>
      <c r="S8" t="s">
        <v>300</v>
      </c>
      <c r="T8" t="s">
        <v>320</v>
      </c>
      <c r="U8" t="s">
        <v>308</v>
      </c>
      <c r="V8" t="s">
        <v>321</v>
      </c>
      <c r="AE8" t="s">
        <v>310</v>
      </c>
      <c r="AF8" s="22"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22"/>
      <c r="AH8" s="22"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311</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x14ac:dyDescent="0.25">
      <c r="A9">
        <v>5</v>
      </c>
      <c r="B9" t="s">
        <v>297</v>
      </c>
      <c r="C9">
        <v>6</v>
      </c>
      <c r="D9" t="s">
        <v>298</v>
      </c>
      <c r="E9" t="s">
        <v>299</v>
      </c>
      <c r="F9" t="s">
        <v>300</v>
      </c>
      <c r="G9" t="s">
        <v>1116</v>
      </c>
      <c r="H9" t="s">
        <v>324</v>
      </c>
      <c r="I9" t="s">
        <v>302</v>
      </c>
      <c r="J9" t="s">
        <v>303</v>
      </c>
      <c r="K9" t="s">
        <v>300</v>
      </c>
      <c r="L9" t="s">
        <v>325</v>
      </c>
      <c r="M9" t="s">
        <v>305</v>
      </c>
      <c r="N9" t="s">
        <v>306</v>
      </c>
      <c r="O9" t="s">
        <v>300</v>
      </c>
      <c r="P9" t="s">
        <v>1089</v>
      </c>
      <c r="Q9" t="s">
        <v>300</v>
      </c>
      <c r="R9" t="s">
        <v>307</v>
      </c>
      <c r="S9" t="s">
        <v>300</v>
      </c>
      <c r="T9" t="s">
        <v>320</v>
      </c>
      <c r="U9" t="s">
        <v>308</v>
      </c>
      <c r="V9" t="s">
        <v>321</v>
      </c>
      <c r="AE9" t="s">
        <v>310</v>
      </c>
      <c r="AF9" s="22"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22"/>
      <c r="AH9" s="22"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311</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x14ac:dyDescent="0.25">
      <c r="A10">
        <v>6</v>
      </c>
      <c r="B10" t="s">
        <v>297</v>
      </c>
      <c r="C10">
        <v>7</v>
      </c>
      <c r="D10" t="s">
        <v>298</v>
      </c>
      <c r="E10" t="s">
        <v>299</v>
      </c>
      <c r="F10" t="s">
        <v>300</v>
      </c>
      <c r="G10" t="s">
        <v>1117</v>
      </c>
      <c r="H10" t="s">
        <v>326</v>
      </c>
      <c r="I10" t="s">
        <v>302</v>
      </c>
      <c r="J10" t="s">
        <v>303</v>
      </c>
      <c r="K10" t="s">
        <v>300</v>
      </c>
      <c r="L10" t="s">
        <v>327</v>
      </c>
      <c r="M10" t="s">
        <v>305</v>
      </c>
      <c r="N10" t="s">
        <v>306</v>
      </c>
      <c r="O10" t="s">
        <v>300</v>
      </c>
      <c r="P10" t="s">
        <v>1089</v>
      </c>
      <c r="Q10" t="s">
        <v>300</v>
      </c>
      <c r="R10" t="s">
        <v>307</v>
      </c>
      <c r="S10" t="s">
        <v>300</v>
      </c>
      <c r="T10" t="s">
        <v>320</v>
      </c>
      <c r="U10" t="s">
        <v>308</v>
      </c>
      <c r="V10" t="s">
        <v>309</v>
      </c>
      <c r="W10" t="s">
        <v>308</v>
      </c>
      <c r="X10" t="s">
        <v>321</v>
      </c>
      <c r="AE10" t="s">
        <v>310</v>
      </c>
      <c r="AF10" s="22"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22"/>
      <c r="AH10" s="22"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311</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x14ac:dyDescent="0.25">
      <c r="A11">
        <v>7</v>
      </c>
      <c r="B11" t="s">
        <v>297</v>
      </c>
      <c r="C11">
        <v>8</v>
      </c>
      <c r="D11" t="s">
        <v>298</v>
      </c>
      <c r="E11" t="s">
        <v>299</v>
      </c>
      <c r="F11" t="s">
        <v>300</v>
      </c>
      <c r="G11" t="s">
        <v>1118</v>
      </c>
      <c r="H11" t="s">
        <v>328</v>
      </c>
      <c r="I11" t="s">
        <v>302</v>
      </c>
      <c r="J11" t="s">
        <v>303</v>
      </c>
      <c r="K11" t="s">
        <v>300</v>
      </c>
      <c r="L11" t="s">
        <v>329</v>
      </c>
      <c r="M11" t="s">
        <v>305</v>
      </c>
      <c r="N11" t="s">
        <v>306</v>
      </c>
      <c r="O11" t="s">
        <v>300</v>
      </c>
      <c r="P11" t="s">
        <v>1089</v>
      </c>
      <c r="Q11" t="s">
        <v>300</v>
      </c>
      <c r="R11" t="s">
        <v>307</v>
      </c>
      <c r="S11" t="s">
        <v>300</v>
      </c>
      <c r="T11" t="s">
        <v>309</v>
      </c>
      <c r="U11" t="s">
        <v>308</v>
      </c>
      <c r="V11" t="s">
        <v>313</v>
      </c>
      <c r="W11" t="s">
        <v>308</v>
      </c>
      <c r="X11" t="s">
        <v>315</v>
      </c>
      <c r="AE11" t="s">
        <v>310</v>
      </c>
      <c r="AF11" s="22"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22"/>
      <c r="AH11" s="22"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311</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x14ac:dyDescent="0.25">
      <c r="A12">
        <v>8</v>
      </c>
      <c r="B12" t="s">
        <v>297</v>
      </c>
      <c r="C12">
        <v>9</v>
      </c>
      <c r="D12" t="s">
        <v>298</v>
      </c>
      <c r="E12" t="s">
        <v>299</v>
      </c>
      <c r="F12" t="s">
        <v>300</v>
      </c>
      <c r="G12" t="s">
        <v>1119</v>
      </c>
      <c r="H12" t="s">
        <v>330</v>
      </c>
      <c r="I12" t="s">
        <v>302</v>
      </c>
      <c r="J12" t="s">
        <v>303</v>
      </c>
      <c r="K12" t="s">
        <v>300</v>
      </c>
      <c r="L12" t="s">
        <v>331</v>
      </c>
      <c r="M12" t="s">
        <v>305</v>
      </c>
      <c r="N12" t="s">
        <v>306</v>
      </c>
      <c r="O12" t="s">
        <v>300</v>
      </c>
      <c r="P12" t="s">
        <v>1089</v>
      </c>
      <c r="Q12" t="s">
        <v>300</v>
      </c>
      <c r="R12" t="s">
        <v>307</v>
      </c>
      <c r="S12" t="s">
        <v>300</v>
      </c>
      <c r="T12" t="s">
        <v>309</v>
      </c>
      <c r="U12" t="s">
        <v>308</v>
      </c>
      <c r="V12" t="s">
        <v>292</v>
      </c>
      <c r="W12" t="s">
        <v>308</v>
      </c>
      <c r="X12" t="s">
        <v>321</v>
      </c>
      <c r="AE12" t="s">
        <v>310</v>
      </c>
      <c r="AF12" s="22"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22"/>
      <c r="AH12" s="22"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311</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x14ac:dyDescent="0.25">
      <c r="A13">
        <v>179</v>
      </c>
      <c r="B13" t="s">
        <v>297</v>
      </c>
      <c r="C13">
        <v>10</v>
      </c>
      <c r="D13" t="s">
        <v>298</v>
      </c>
      <c r="E13" t="s">
        <v>299</v>
      </c>
      <c r="F13" t="s">
        <v>300</v>
      </c>
      <c r="G13" t="s">
        <v>1285</v>
      </c>
      <c r="H13" s="6" t="s">
        <v>332</v>
      </c>
      <c r="I13" t="s">
        <v>302</v>
      </c>
      <c r="J13" t="s">
        <v>303</v>
      </c>
      <c r="K13" t="s">
        <v>300</v>
      </c>
      <c r="L13" t="s">
        <v>333</v>
      </c>
      <c r="M13" t="s">
        <v>305</v>
      </c>
      <c r="N13" t="s">
        <v>306</v>
      </c>
      <c r="O13" t="s">
        <v>300</v>
      </c>
      <c r="P13" s="7" t="s">
        <v>1093</v>
      </c>
      <c r="Q13" t="s">
        <v>300</v>
      </c>
      <c r="R13" t="s">
        <v>307</v>
      </c>
      <c r="S13" t="s">
        <v>300</v>
      </c>
      <c r="T13" t="s">
        <v>309</v>
      </c>
      <c r="U13" t="s">
        <v>308</v>
      </c>
      <c r="V13" t="s">
        <v>314</v>
      </c>
      <c r="W13" t="s">
        <v>308</v>
      </c>
      <c r="X13" t="s">
        <v>321</v>
      </c>
      <c r="AE13" t="s">
        <v>310</v>
      </c>
      <c r="AF13" s="22"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22"/>
      <c r="AH13" s="22"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311</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x14ac:dyDescent="0.25">
      <c r="A14">
        <v>9</v>
      </c>
      <c r="B14" t="s">
        <v>297</v>
      </c>
      <c r="C14">
        <v>11</v>
      </c>
      <c r="D14" t="s">
        <v>298</v>
      </c>
      <c r="E14" t="s">
        <v>299</v>
      </c>
      <c r="F14" t="s">
        <v>300</v>
      </c>
      <c r="G14" t="s">
        <v>1120</v>
      </c>
      <c r="H14" t="s">
        <v>334</v>
      </c>
      <c r="I14" t="s">
        <v>302</v>
      </c>
      <c r="J14" t="s">
        <v>303</v>
      </c>
      <c r="K14" t="s">
        <v>300</v>
      </c>
      <c r="L14" t="s">
        <v>335</v>
      </c>
      <c r="M14" t="s">
        <v>305</v>
      </c>
      <c r="N14" t="s">
        <v>306</v>
      </c>
      <c r="O14" t="s">
        <v>300</v>
      </c>
      <c r="P14" t="s">
        <v>1089</v>
      </c>
      <c r="Q14" t="s">
        <v>300</v>
      </c>
      <c r="R14" t="s">
        <v>307</v>
      </c>
      <c r="S14" t="s">
        <v>300</v>
      </c>
      <c r="T14" t="s">
        <v>282</v>
      </c>
      <c r="AE14" t="s">
        <v>310</v>
      </c>
      <c r="AF14" s="22"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22"/>
      <c r="AH14" s="22"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311</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x14ac:dyDescent="0.25">
      <c r="A15">
        <v>238</v>
      </c>
      <c r="B15" t="s">
        <v>297</v>
      </c>
      <c r="C15">
        <v>12</v>
      </c>
      <c r="D15" t="s">
        <v>298</v>
      </c>
      <c r="E15" t="s">
        <v>299</v>
      </c>
      <c r="F15" t="s">
        <v>300</v>
      </c>
      <c r="G15" t="s">
        <v>1320</v>
      </c>
      <c r="H15" t="s">
        <v>336</v>
      </c>
      <c r="I15" t="s">
        <v>302</v>
      </c>
      <c r="J15" t="s">
        <v>303</v>
      </c>
      <c r="K15" t="s">
        <v>300</v>
      </c>
      <c r="L15" t="s">
        <v>337</v>
      </c>
      <c r="M15" t="s">
        <v>305</v>
      </c>
      <c r="N15" t="s">
        <v>306</v>
      </c>
      <c r="O15" t="s">
        <v>300</v>
      </c>
      <c r="P15" s="4" t="s">
        <v>1092</v>
      </c>
      <c r="Q15" t="s">
        <v>300</v>
      </c>
      <c r="R15" t="s">
        <v>307</v>
      </c>
      <c r="S15" t="s">
        <v>300</v>
      </c>
      <c r="T15" t="s">
        <v>320</v>
      </c>
      <c r="U15" t="s">
        <v>308</v>
      </c>
      <c r="V15" t="s">
        <v>309</v>
      </c>
      <c r="W15" t="s">
        <v>308</v>
      </c>
      <c r="X15" t="s">
        <v>321</v>
      </c>
      <c r="AE15" t="s">
        <v>310</v>
      </c>
      <c r="AF15" s="22"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22"/>
      <c r="AH15" s="22"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311</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x14ac:dyDescent="0.25">
      <c r="A16">
        <v>10</v>
      </c>
      <c r="B16" t="s">
        <v>297</v>
      </c>
      <c r="C16">
        <v>13</v>
      </c>
      <c r="D16" t="s">
        <v>298</v>
      </c>
      <c r="E16" t="s">
        <v>299</v>
      </c>
      <c r="F16" t="s">
        <v>300</v>
      </c>
      <c r="G16" t="s">
        <v>1121</v>
      </c>
      <c r="H16" t="s">
        <v>338</v>
      </c>
      <c r="I16" t="s">
        <v>302</v>
      </c>
      <c r="J16" t="s">
        <v>303</v>
      </c>
      <c r="K16" t="s">
        <v>300</v>
      </c>
      <c r="L16" t="s">
        <v>339</v>
      </c>
      <c r="M16" t="s">
        <v>305</v>
      </c>
      <c r="N16" t="s">
        <v>306</v>
      </c>
      <c r="O16" t="s">
        <v>300</v>
      </c>
      <c r="P16" t="s">
        <v>1089</v>
      </c>
      <c r="Q16" t="s">
        <v>300</v>
      </c>
      <c r="R16" t="s">
        <v>307</v>
      </c>
      <c r="S16" t="s">
        <v>300</v>
      </c>
      <c r="T16" t="s">
        <v>309</v>
      </c>
      <c r="U16" t="s">
        <v>308</v>
      </c>
      <c r="V16" t="s">
        <v>321</v>
      </c>
      <c r="AE16" t="s">
        <v>310</v>
      </c>
      <c r="AF16" s="22"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22"/>
      <c r="AH16" s="22"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311</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x14ac:dyDescent="0.25">
      <c r="A17">
        <v>11</v>
      </c>
      <c r="B17" t="s">
        <v>297</v>
      </c>
      <c r="C17">
        <v>14</v>
      </c>
      <c r="D17" t="s">
        <v>298</v>
      </c>
      <c r="E17" t="s">
        <v>299</v>
      </c>
      <c r="F17" t="s">
        <v>300</v>
      </c>
      <c r="G17" t="s">
        <v>1122</v>
      </c>
      <c r="H17" t="s">
        <v>340</v>
      </c>
      <c r="I17" t="s">
        <v>302</v>
      </c>
      <c r="J17" t="s">
        <v>303</v>
      </c>
      <c r="K17" t="s">
        <v>300</v>
      </c>
      <c r="L17" t="s">
        <v>341</v>
      </c>
      <c r="M17" t="s">
        <v>305</v>
      </c>
      <c r="N17" t="s">
        <v>306</v>
      </c>
      <c r="O17" t="s">
        <v>300</v>
      </c>
      <c r="P17" t="s">
        <v>1089</v>
      </c>
      <c r="Q17" t="s">
        <v>300</v>
      </c>
      <c r="R17" t="s">
        <v>307</v>
      </c>
      <c r="S17" t="s">
        <v>300</v>
      </c>
      <c r="T17" t="s">
        <v>342</v>
      </c>
      <c r="U17" t="s">
        <v>308</v>
      </c>
      <c r="V17" t="s">
        <v>288</v>
      </c>
      <c r="AE17" t="s">
        <v>310</v>
      </c>
      <c r="AF17" s="22"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22"/>
      <c r="AH17" s="22"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311</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x14ac:dyDescent="0.25">
      <c r="A18">
        <v>12</v>
      </c>
      <c r="B18" t="s">
        <v>297</v>
      </c>
      <c r="C18">
        <v>15</v>
      </c>
      <c r="D18" t="s">
        <v>298</v>
      </c>
      <c r="E18" t="s">
        <v>299</v>
      </c>
      <c r="F18" t="s">
        <v>300</v>
      </c>
      <c r="G18" t="s">
        <v>1123</v>
      </c>
      <c r="H18" t="s">
        <v>343</v>
      </c>
      <c r="I18" t="s">
        <v>302</v>
      </c>
      <c r="J18" t="s">
        <v>303</v>
      </c>
      <c r="K18" t="s">
        <v>300</v>
      </c>
      <c r="L18" t="s">
        <v>124</v>
      </c>
      <c r="M18" t="s">
        <v>305</v>
      </c>
      <c r="N18" t="s">
        <v>306</v>
      </c>
      <c r="O18" t="s">
        <v>300</v>
      </c>
      <c r="P18" t="s">
        <v>1089</v>
      </c>
      <c r="Q18" t="s">
        <v>300</v>
      </c>
      <c r="R18" t="s">
        <v>307</v>
      </c>
      <c r="S18" t="s">
        <v>300</v>
      </c>
      <c r="T18" t="s">
        <v>344</v>
      </c>
      <c r="U18" t="s">
        <v>308</v>
      </c>
      <c r="V18" t="s">
        <v>342</v>
      </c>
      <c r="W18" t="s">
        <v>308</v>
      </c>
      <c r="X18" t="s">
        <v>345</v>
      </c>
      <c r="AE18" t="s">
        <v>310</v>
      </c>
      <c r="AF18" s="22"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22"/>
      <c r="AH18" s="22"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311</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x14ac:dyDescent="0.25">
      <c r="A19">
        <v>180</v>
      </c>
      <c r="B19" t="s">
        <v>297</v>
      </c>
      <c r="C19">
        <v>16</v>
      </c>
      <c r="D19" t="s">
        <v>298</v>
      </c>
      <c r="E19" t="s">
        <v>299</v>
      </c>
      <c r="F19" t="s">
        <v>300</v>
      </c>
      <c r="G19" t="s">
        <v>1286</v>
      </c>
      <c r="H19" t="s">
        <v>346</v>
      </c>
      <c r="I19" t="s">
        <v>302</v>
      </c>
      <c r="J19" t="s">
        <v>303</v>
      </c>
      <c r="K19" t="s">
        <v>300</v>
      </c>
      <c r="L19" t="s">
        <v>347</v>
      </c>
      <c r="M19" t="s">
        <v>305</v>
      </c>
      <c r="N19" t="s">
        <v>306</v>
      </c>
      <c r="O19" t="s">
        <v>300</v>
      </c>
      <c r="P19" s="7" t="s">
        <v>1093</v>
      </c>
      <c r="Q19" t="s">
        <v>300</v>
      </c>
      <c r="R19" t="s">
        <v>307</v>
      </c>
      <c r="S19" t="s">
        <v>300</v>
      </c>
      <c r="T19" t="s">
        <v>282</v>
      </c>
      <c r="AE19" t="s">
        <v>310</v>
      </c>
      <c r="AF19" s="22"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22"/>
      <c r="AH19" s="22"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311</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x14ac:dyDescent="0.25">
      <c r="A20">
        <v>181</v>
      </c>
      <c r="B20" t="s">
        <v>297</v>
      </c>
      <c r="C20">
        <v>17</v>
      </c>
      <c r="D20" t="s">
        <v>298</v>
      </c>
      <c r="E20" t="s">
        <v>299</v>
      </c>
      <c r="F20" t="s">
        <v>300</v>
      </c>
      <c r="G20" t="s">
        <v>2189</v>
      </c>
      <c r="H20" t="s">
        <v>2165</v>
      </c>
      <c r="I20" t="s">
        <v>302</v>
      </c>
      <c r="J20" t="s">
        <v>303</v>
      </c>
      <c r="K20" t="s">
        <v>300</v>
      </c>
      <c r="L20" t="s">
        <v>348</v>
      </c>
      <c r="M20" t="s">
        <v>305</v>
      </c>
      <c r="N20" t="s">
        <v>306</v>
      </c>
      <c r="O20" t="s">
        <v>300</v>
      </c>
      <c r="P20" s="7" t="s">
        <v>1093</v>
      </c>
      <c r="Q20" t="s">
        <v>300</v>
      </c>
      <c r="R20" t="s">
        <v>307</v>
      </c>
      <c r="S20" t="s">
        <v>300</v>
      </c>
      <c r="T20" t="s">
        <v>282</v>
      </c>
      <c r="U20" t="s">
        <v>308</v>
      </c>
      <c r="V20" t="s">
        <v>309</v>
      </c>
      <c r="W20" t="s">
        <v>308</v>
      </c>
      <c r="X20" t="s">
        <v>314</v>
      </c>
      <c r="Y20" t="s">
        <v>308</v>
      </c>
      <c r="Z20" t="s">
        <v>321</v>
      </c>
      <c r="AE20" t="s">
        <v>310</v>
      </c>
      <c r="AF20" s="22"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22"/>
      <c r="AH20" s="22" t="str">
        <f>VLOOKUP(Table13456221[[#This Row],['#Pg]],Table14[['#]:[ARCHIVO]],6,FALSE)</f>
        <v>aleluya Pascual cristo jesús ha resucitado. aleluya.</v>
      </c>
      <c r="AI20" t="s">
        <v>311</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x14ac:dyDescent="0.25">
      <c r="A21">
        <v>13</v>
      </c>
      <c r="B21" t="s">
        <v>297</v>
      </c>
      <c r="C21">
        <v>18</v>
      </c>
      <c r="D21" t="s">
        <v>298</v>
      </c>
      <c r="E21" t="s">
        <v>299</v>
      </c>
      <c r="F21" t="s">
        <v>300</v>
      </c>
      <c r="G21" t="s">
        <v>1124</v>
      </c>
      <c r="H21" t="s">
        <v>349</v>
      </c>
      <c r="I21" t="s">
        <v>302</v>
      </c>
      <c r="J21" t="s">
        <v>303</v>
      </c>
      <c r="K21" t="s">
        <v>300</v>
      </c>
      <c r="L21" t="s">
        <v>350</v>
      </c>
      <c r="M21" t="s">
        <v>305</v>
      </c>
      <c r="N21" t="s">
        <v>306</v>
      </c>
      <c r="O21" t="s">
        <v>300</v>
      </c>
      <c r="P21" t="s">
        <v>1089</v>
      </c>
      <c r="Q21" t="s">
        <v>300</v>
      </c>
      <c r="R21" t="s">
        <v>307</v>
      </c>
      <c r="S21" t="s">
        <v>300</v>
      </c>
      <c r="T21" t="s">
        <v>282</v>
      </c>
      <c r="U21" t="s">
        <v>308</v>
      </c>
      <c r="V21" t="s">
        <v>288</v>
      </c>
      <c r="W21" t="s">
        <v>308</v>
      </c>
      <c r="X21" t="s">
        <v>351</v>
      </c>
      <c r="Y21" t="s">
        <v>308</v>
      </c>
      <c r="Z21" t="s">
        <v>321</v>
      </c>
      <c r="AE21" t="s">
        <v>310</v>
      </c>
      <c r="AF21" s="22"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22"/>
      <c r="AH21" s="22"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311</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x14ac:dyDescent="0.25">
      <c r="A22">
        <v>14</v>
      </c>
      <c r="B22" t="s">
        <v>297</v>
      </c>
      <c r="C22">
        <v>19</v>
      </c>
      <c r="D22" t="s">
        <v>298</v>
      </c>
      <c r="E22" t="s">
        <v>299</v>
      </c>
      <c r="F22" t="s">
        <v>300</v>
      </c>
      <c r="G22" t="s">
        <v>1125</v>
      </c>
      <c r="H22" t="s">
        <v>352</v>
      </c>
      <c r="I22" t="s">
        <v>302</v>
      </c>
      <c r="J22" t="s">
        <v>303</v>
      </c>
      <c r="K22" t="s">
        <v>300</v>
      </c>
      <c r="L22" t="s">
        <v>353</v>
      </c>
      <c r="M22" t="s">
        <v>305</v>
      </c>
      <c r="N22" t="s">
        <v>306</v>
      </c>
      <c r="O22" t="s">
        <v>300</v>
      </c>
      <c r="P22" t="s">
        <v>1089</v>
      </c>
      <c r="Q22" t="s">
        <v>300</v>
      </c>
      <c r="R22" t="s">
        <v>307</v>
      </c>
      <c r="S22" t="s">
        <v>300</v>
      </c>
      <c r="T22" t="s">
        <v>309</v>
      </c>
      <c r="U22" t="s">
        <v>308</v>
      </c>
      <c r="V22" t="s">
        <v>313</v>
      </c>
      <c r="W22" t="s">
        <v>308</v>
      </c>
      <c r="X22" t="s">
        <v>315</v>
      </c>
      <c r="AE22" t="s">
        <v>310</v>
      </c>
      <c r="AF22" s="22"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22"/>
      <c r="AH22" s="22"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311</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x14ac:dyDescent="0.25">
      <c r="A23">
        <v>15</v>
      </c>
      <c r="B23" t="s">
        <v>297</v>
      </c>
      <c r="C23">
        <v>20</v>
      </c>
      <c r="D23" t="s">
        <v>298</v>
      </c>
      <c r="E23" t="s">
        <v>299</v>
      </c>
      <c r="F23" t="s">
        <v>300</v>
      </c>
      <c r="G23" t="s">
        <v>1126</v>
      </c>
      <c r="H23" t="s">
        <v>354</v>
      </c>
      <c r="I23" t="s">
        <v>302</v>
      </c>
      <c r="J23" t="s">
        <v>303</v>
      </c>
      <c r="K23" t="s">
        <v>300</v>
      </c>
      <c r="L23" t="s">
        <v>128</v>
      </c>
      <c r="M23" t="s">
        <v>305</v>
      </c>
      <c r="N23" t="s">
        <v>306</v>
      </c>
      <c r="O23" t="s">
        <v>300</v>
      </c>
      <c r="P23" t="s">
        <v>1089</v>
      </c>
      <c r="Q23" t="s">
        <v>300</v>
      </c>
      <c r="R23" t="s">
        <v>307</v>
      </c>
      <c r="S23" t="s">
        <v>300</v>
      </c>
      <c r="T23" t="s">
        <v>292</v>
      </c>
      <c r="U23" t="s">
        <v>308</v>
      </c>
      <c r="V23" t="s">
        <v>321</v>
      </c>
      <c r="AE23" t="s">
        <v>310</v>
      </c>
      <c r="AF23" s="22"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22"/>
      <c r="AH23" s="22"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311</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x14ac:dyDescent="0.25">
      <c r="A24">
        <v>16</v>
      </c>
      <c r="B24" t="s">
        <v>297</v>
      </c>
      <c r="C24">
        <v>21</v>
      </c>
      <c r="D24" t="s">
        <v>298</v>
      </c>
      <c r="E24" t="s">
        <v>299</v>
      </c>
      <c r="F24" t="s">
        <v>300</v>
      </c>
      <c r="G24" t="s">
        <v>1127</v>
      </c>
      <c r="H24" t="s">
        <v>355</v>
      </c>
      <c r="I24" t="s">
        <v>302</v>
      </c>
      <c r="J24" t="s">
        <v>303</v>
      </c>
      <c r="K24" t="s">
        <v>300</v>
      </c>
      <c r="L24" t="s">
        <v>356</v>
      </c>
      <c r="M24" t="s">
        <v>305</v>
      </c>
      <c r="N24" t="s">
        <v>306</v>
      </c>
      <c r="O24" t="s">
        <v>300</v>
      </c>
      <c r="P24" t="s">
        <v>1089</v>
      </c>
      <c r="Q24" t="s">
        <v>300</v>
      </c>
      <c r="R24" t="s">
        <v>307</v>
      </c>
      <c r="S24" t="s">
        <v>300</v>
      </c>
      <c r="T24" t="s">
        <v>292</v>
      </c>
      <c r="U24" t="s">
        <v>308</v>
      </c>
      <c r="V24" t="s">
        <v>315</v>
      </c>
      <c r="AE24" t="s">
        <v>310</v>
      </c>
      <c r="AF24" s="22"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22"/>
      <c r="AH24" s="22"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311</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x14ac:dyDescent="0.25">
      <c r="A25">
        <v>17</v>
      </c>
      <c r="B25" t="s">
        <v>297</v>
      </c>
      <c r="C25">
        <v>22</v>
      </c>
      <c r="D25" t="s">
        <v>298</v>
      </c>
      <c r="E25" t="s">
        <v>299</v>
      </c>
      <c r="F25" t="s">
        <v>300</v>
      </c>
      <c r="G25" t="s">
        <v>1128</v>
      </c>
      <c r="H25" t="s">
        <v>357</v>
      </c>
      <c r="I25" t="s">
        <v>302</v>
      </c>
      <c r="J25" t="s">
        <v>303</v>
      </c>
      <c r="K25" t="s">
        <v>300</v>
      </c>
      <c r="L25" t="s">
        <v>358</v>
      </c>
      <c r="M25" t="s">
        <v>305</v>
      </c>
      <c r="N25" t="s">
        <v>306</v>
      </c>
      <c r="O25" t="s">
        <v>300</v>
      </c>
      <c r="P25" t="s">
        <v>1089</v>
      </c>
      <c r="Q25" t="s">
        <v>300</v>
      </c>
      <c r="R25" t="s">
        <v>307</v>
      </c>
      <c r="S25" t="s">
        <v>300</v>
      </c>
      <c r="T25" t="s">
        <v>320</v>
      </c>
      <c r="U25" t="s">
        <v>308</v>
      </c>
      <c r="V25" t="s">
        <v>309</v>
      </c>
      <c r="W25" t="s">
        <v>308</v>
      </c>
      <c r="X25" t="s">
        <v>321</v>
      </c>
      <c r="Y25" t="s">
        <v>308</v>
      </c>
      <c r="AE25" t="s">
        <v>310</v>
      </c>
      <c r="AF25" s="22"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22"/>
      <c r="AH25" s="22"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311</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x14ac:dyDescent="0.25">
      <c r="A26">
        <v>18</v>
      </c>
      <c r="B26" t="s">
        <v>297</v>
      </c>
      <c r="C26">
        <v>23</v>
      </c>
      <c r="D26" t="s">
        <v>298</v>
      </c>
      <c r="E26" t="s">
        <v>299</v>
      </c>
      <c r="F26" t="s">
        <v>300</v>
      </c>
      <c r="G26" t="s">
        <v>1129</v>
      </c>
      <c r="H26" t="s">
        <v>359</v>
      </c>
      <c r="I26" t="s">
        <v>302</v>
      </c>
      <c r="J26" t="s">
        <v>303</v>
      </c>
      <c r="K26" t="s">
        <v>300</v>
      </c>
      <c r="L26" t="s">
        <v>360</v>
      </c>
      <c r="M26" t="s">
        <v>305</v>
      </c>
      <c r="N26" t="s">
        <v>306</v>
      </c>
      <c r="O26" t="s">
        <v>300</v>
      </c>
      <c r="P26" t="s">
        <v>1089</v>
      </c>
      <c r="Q26" t="s">
        <v>300</v>
      </c>
      <c r="R26" t="s">
        <v>307</v>
      </c>
      <c r="S26" t="s">
        <v>300</v>
      </c>
      <c r="T26" t="s">
        <v>320</v>
      </c>
      <c r="AE26" t="s">
        <v>310</v>
      </c>
      <c r="AF26" s="22"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22"/>
      <c r="AH26" s="22"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311</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x14ac:dyDescent="0.25">
      <c r="A27">
        <v>182</v>
      </c>
      <c r="B27" t="s">
        <v>297</v>
      </c>
      <c r="C27">
        <v>24</v>
      </c>
      <c r="D27" t="s">
        <v>298</v>
      </c>
      <c r="E27" t="s">
        <v>299</v>
      </c>
      <c r="F27" t="s">
        <v>300</v>
      </c>
      <c r="G27" t="s">
        <v>1287</v>
      </c>
      <c r="H27" t="s">
        <v>361</v>
      </c>
      <c r="I27" t="s">
        <v>302</v>
      </c>
      <c r="J27" t="s">
        <v>303</v>
      </c>
      <c r="K27" t="s">
        <v>300</v>
      </c>
      <c r="L27" t="s">
        <v>362</v>
      </c>
      <c r="M27" t="s">
        <v>305</v>
      </c>
      <c r="N27" t="s">
        <v>306</v>
      </c>
      <c r="O27" t="s">
        <v>300</v>
      </c>
      <c r="P27" s="7" t="s">
        <v>1093</v>
      </c>
      <c r="Q27" t="s">
        <v>300</v>
      </c>
      <c r="R27" t="s">
        <v>307</v>
      </c>
      <c r="S27" t="s">
        <v>300</v>
      </c>
      <c r="T27" t="s">
        <v>282</v>
      </c>
      <c r="U27" t="s">
        <v>308</v>
      </c>
      <c r="V27" t="s">
        <v>288</v>
      </c>
      <c r="W27" t="s">
        <v>308</v>
      </c>
      <c r="X27" t="s">
        <v>2209</v>
      </c>
      <c r="Y27" t="s">
        <v>308</v>
      </c>
      <c r="Z27" t="s">
        <v>321</v>
      </c>
      <c r="AE27" t="s">
        <v>310</v>
      </c>
      <c r="AF27" s="22"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22"/>
      <c r="AH27" s="22"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311</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x14ac:dyDescent="0.25">
      <c r="A28">
        <v>19</v>
      </c>
      <c r="B28" t="s">
        <v>297</v>
      </c>
      <c r="C28">
        <v>25</v>
      </c>
      <c r="D28" t="s">
        <v>298</v>
      </c>
      <c r="E28" t="s">
        <v>299</v>
      </c>
      <c r="F28" t="s">
        <v>300</v>
      </c>
      <c r="G28" t="s">
        <v>1130</v>
      </c>
      <c r="H28" t="s">
        <v>363</v>
      </c>
      <c r="I28" t="s">
        <v>302</v>
      </c>
      <c r="J28" t="s">
        <v>303</v>
      </c>
      <c r="K28" t="s">
        <v>300</v>
      </c>
      <c r="L28" t="s">
        <v>364</v>
      </c>
      <c r="M28" t="s">
        <v>305</v>
      </c>
      <c r="N28" t="s">
        <v>306</v>
      </c>
      <c r="O28" t="s">
        <v>300</v>
      </c>
      <c r="P28" t="s">
        <v>1089</v>
      </c>
      <c r="Q28" t="s">
        <v>300</v>
      </c>
      <c r="R28" t="s">
        <v>307</v>
      </c>
      <c r="S28" t="s">
        <v>300</v>
      </c>
      <c r="T28" t="s">
        <v>320</v>
      </c>
      <c r="AE28" t="s">
        <v>310</v>
      </c>
      <c r="AF28" s="22"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22"/>
      <c r="AH28" s="22"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311</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x14ac:dyDescent="0.25">
      <c r="A29">
        <v>20</v>
      </c>
      <c r="B29" t="s">
        <v>297</v>
      </c>
      <c r="C29">
        <v>26</v>
      </c>
      <c r="D29" t="s">
        <v>298</v>
      </c>
      <c r="E29" t="s">
        <v>299</v>
      </c>
      <c r="F29" t="s">
        <v>300</v>
      </c>
      <c r="G29" t="s">
        <v>1131</v>
      </c>
      <c r="H29" t="s">
        <v>365</v>
      </c>
      <c r="I29" t="s">
        <v>302</v>
      </c>
      <c r="J29" t="s">
        <v>303</v>
      </c>
      <c r="K29" t="s">
        <v>300</v>
      </c>
      <c r="L29" t="s">
        <v>366</v>
      </c>
      <c r="M29" t="s">
        <v>305</v>
      </c>
      <c r="N29" t="s">
        <v>306</v>
      </c>
      <c r="O29" t="s">
        <v>300</v>
      </c>
      <c r="P29" t="s">
        <v>1089</v>
      </c>
      <c r="Q29" t="s">
        <v>300</v>
      </c>
      <c r="R29" t="s">
        <v>307</v>
      </c>
      <c r="S29" t="s">
        <v>300</v>
      </c>
      <c r="T29" t="s">
        <v>286</v>
      </c>
      <c r="U29" t="s">
        <v>308</v>
      </c>
      <c r="V29" t="s">
        <v>315</v>
      </c>
      <c r="AE29" t="s">
        <v>310</v>
      </c>
      <c r="AF29" s="22"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22"/>
      <c r="AH29" s="22"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311</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x14ac:dyDescent="0.25">
      <c r="A30">
        <v>21</v>
      </c>
      <c r="B30" t="s">
        <v>297</v>
      </c>
      <c r="C30">
        <v>27</v>
      </c>
      <c r="D30" t="s">
        <v>298</v>
      </c>
      <c r="E30" t="s">
        <v>299</v>
      </c>
      <c r="F30" t="s">
        <v>300</v>
      </c>
      <c r="G30" t="s">
        <v>1132</v>
      </c>
      <c r="H30" t="s">
        <v>367</v>
      </c>
      <c r="I30" t="s">
        <v>302</v>
      </c>
      <c r="J30" t="s">
        <v>303</v>
      </c>
      <c r="K30" t="s">
        <v>300</v>
      </c>
      <c r="L30" t="s">
        <v>368</v>
      </c>
      <c r="M30" t="s">
        <v>305</v>
      </c>
      <c r="N30" t="s">
        <v>306</v>
      </c>
      <c r="O30" t="s">
        <v>300</v>
      </c>
      <c r="P30" t="s">
        <v>1089</v>
      </c>
      <c r="Q30" t="s">
        <v>300</v>
      </c>
      <c r="R30" t="s">
        <v>307</v>
      </c>
      <c r="S30" t="s">
        <v>300</v>
      </c>
      <c r="T30" t="s">
        <v>286</v>
      </c>
      <c r="U30" t="s">
        <v>308</v>
      </c>
      <c r="V30" t="s">
        <v>314</v>
      </c>
      <c r="W30" t="s">
        <v>308</v>
      </c>
      <c r="X30" t="s">
        <v>315</v>
      </c>
      <c r="AE30" t="s">
        <v>310</v>
      </c>
      <c r="AF30" s="22"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22"/>
      <c r="AH30" s="22"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311</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x14ac:dyDescent="0.25">
      <c r="A31">
        <v>22</v>
      </c>
      <c r="B31" t="s">
        <v>297</v>
      </c>
      <c r="C31">
        <v>28</v>
      </c>
      <c r="D31" t="s">
        <v>298</v>
      </c>
      <c r="E31" t="s">
        <v>299</v>
      </c>
      <c r="F31" t="s">
        <v>300</v>
      </c>
      <c r="G31" t="s">
        <v>1133</v>
      </c>
      <c r="H31" t="s">
        <v>369</v>
      </c>
      <c r="I31" t="s">
        <v>302</v>
      </c>
      <c r="J31" t="s">
        <v>303</v>
      </c>
      <c r="K31" t="s">
        <v>300</v>
      </c>
      <c r="L31" t="s">
        <v>370</v>
      </c>
      <c r="M31" t="s">
        <v>305</v>
      </c>
      <c r="N31" t="s">
        <v>306</v>
      </c>
      <c r="O31" t="s">
        <v>300</v>
      </c>
      <c r="P31" t="s">
        <v>1089</v>
      </c>
      <c r="Q31" t="s">
        <v>300</v>
      </c>
      <c r="R31" t="s">
        <v>307</v>
      </c>
      <c r="S31" t="s">
        <v>300</v>
      </c>
      <c r="T31" t="s">
        <v>320</v>
      </c>
      <c r="U31" t="s">
        <v>308</v>
      </c>
      <c r="V31" t="s">
        <v>309</v>
      </c>
      <c r="W31" t="s">
        <v>308</v>
      </c>
      <c r="X31" t="s">
        <v>321</v>
      </c>
      <c r="AE31" t="s">
        <v>310</v>
      </c>
      <c r="AF31" s="22"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22"/>
      <c r="AH31" s="22"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311</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x14ac:dyDescent="0.25">
      <c r="A32">
        <v>23</v>
      </c>
      <c r="B32" t="s">
        <v>297</v>
      </c>
      <c r="C32">
        <v>29</v>
      </c>
      <c r="D32" t="s">
        <v>298</v>
      </c>
      <c r="E32" t="s">
        <v>299</v>
      </c>
      <c r="F32" t="s">
        <v>300</v>
      </c>
      <c r="G32" t="s">
        <v>1134</v>
      </c>
      <c r="H32" t="s">
        <v>371</v>
      </c>
      <c r="I32" t="s">
        <v>302</v>
      </c>
      <c r="J32" t="s">
        <v>303</v>
      </c>
      <c r="K32" t="s">
        <v>300</v>
      </c>
      <c r="L32" t="s">
        <v>372</v>
      </c>
      <c r="M32" t="s">
        <v>305</v>
      </c>
      <c r="N32" t="s">
        <v>306</v>
      </c>
      <c r="O32" t="s">
        <v>300</v>
      </c>
      <c r="P32" t="s">
        <v>1089</v>
      </c>
      <c r="Q32" t="s">
        <v>300</v>
      </c>
      <c r="R32" t="s">
        <v>307</v>
      </c>
      <c r="S32" t="s">
        <v>300</v>
      </c>
      <c r="T32" t="s">
        <v>351</v>
      </c>
      <c r="U32" t="s">
        <v>308</v>
      </c>
      <c r="V32" t="s">
        <v>313</v>
      </c>
      <c r="W32" t="s">
        <v>308</v>
      </c>
      <c r="X32" t="s">
        <v>314</v>
      </c>
      <c r="Y32" t="s">
        <v>308</v>
      </c>
      <c r="Z32" t="s">
        <v>321</v>
      </c>
      <c r="AE32" t="s">
        <v>310</v>
      </c>
      <c r="AF32" s="22"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22"/>
      <c r="AH32" s="22"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311</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x14ac:dyDescent="0.25">
      <c r="A33">
        <v>24</v>
      </c>
      <c r="B33" t="s">
        <v>297</v>
      </c>
      <c r="C33">
        <v>30</v>
      </c>
      <c r="D33" t="s">
        <v>298</v>
      </c>
      <c r="E33" t="s">
        <v>299</v>
      </c>
      <c r="F33" t="s">
        <v>300</v>
      </c>
      <c r="G33" t="s">
        <v>1135</v>
      </c>
      <c r="H33" t="s">
        <v>373</v>
      </c>
      <c r="I33" t="s">
        <v>302</v>
      </c>
      <c r="J33" t="s">
        <v>303</v>
      </c>
      <c r="K33" t="s">
        <v>300</v>
      </c>
      <c r="L33" t="s">
        <v>374</v>
      </c>
      <c r="M33" t="s">
        <v>305</v>
      </c>
      <c r="N33" t="s">
        <v>306</v>
      </c>
      <c r="O33" t="s">
        <v>300</v>
      </c>
      <c r="P33" t="s">
        <v>1089</v>
      </c>
      <c r="Q33" t="s">
        <v>300</v>
      </c>
      <c r="R33" t="s">
        <v>307</v>
      </c>
      <c r="S33" t="s">
        <v>300</v>
      </c>
      <c r="T33" t="s">
        <v>320</v>
      </c>
      <c r="U33" t="s">
        <v>308</v>
      </c>
      <c r="V33" t="s">
        <v>309</v>
      </c>
      <c r="W33" t="s">
        <v>308</v>
      </c>
      <c r="X33" t="s">
        <v>321</v>
      </c>
      <c r="AE33" t="s">
        <v>310</v>
      </c>
      <c r="AF33" s="22"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22"/>
      <c r="AH33" s="22"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311</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x14ac:dyDescent="0.25">
      <c r="A34">
        <v>25</v>
      </c>
      <c r="B34" t="s">
        <v>297</v>
      </c>
      <c r="C34">
        <v>31</v>
      </c>
      <c r="D34" t="s">
        <v>298</v>
      </c>
      <c r="E34" t="s">
        <v>299</v>
      </c>
      <c r="F34" t="s">
        <v>300</v>
      </c>
      <c r="G34" t="s">
        <v>1136</v>
      </c>
      <c r="H34" t="s">
        <v>375</v>
      </c>
      <c r="I34" t="s">
        <v>302</v>
      </c>
      <c r="J34" t="s">
        <v>303</v>
      </c>
      <c r="K34" t="s">
        <v>300</v>
      </c>
      <c r="L34" t="s">
        <v>376</v>
      </c>
      <c r="M34" t="s">
        <v>305</v>
      </c>
      <c r="N34" t="s">
        <v>306</v>
      </c>
      <c r="O34" t="s">
        <v>300</v>
      </c>
      <c r="P34" t="s">
        <v>1089</v>
      </c>
      <c r="Q34" t="s">
        <v>300</v>
      </c>
      <c r="R34" t="s">
        <v>307</v>
      </c>
      <c r="S34" t="s">
        <v>300</v>
      </c>
      <c r="T34" t="s">
        <v>320</v>
      </c>
      <c r="U34" t="s">
        <v>308</v>
      </c>
      <c r="V34" t="s">
        <v>309</v>
      </c>
      <c r="W34" t="s">
        <v>308</v>
      </c>
      <c r="X34" t="s">
        <v>321</v>
      </c>
      <c r="AE34" t="s">
        <v>310</v>
      </c>
      <c r="AF34" s="22"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22"/>
      <c r="AH34" s="22"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311</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x14ac:dyDescent="0.25">
      <c r="A35">
        <v>26</v>
      </c>
      <c r="B35" t="s">
        <v>297</v>
      </c>
      <c r="C35">
        <v>32</v>
      </c>
      <c r="D35" t="s">
        <v>298</v>
      </c>
      <c r="E35" t="s">
        <v>299</v>
      </c>
      <c r="F35" t="s">
        <v>300</v>
      </c>
      <c r="G35" t="s">
        <v>1137</v>
      </c>
      <c r="H35" t="s">
        <v>377</v>
      </c>
      <c r="I35" t="s">
        <v>302</v>
      </c>
      <c r="J35" t="s">
        <v>303</v>
      </c>
      <c r="K35" t="s">
        <v>300</v>
      </c>
      <c r="L35" t="s">
        <v>378</v>
      </c>
      <c r="M35" t="s">
        <v>305</v>
      </c>
      <c r="N35" t="s">
        <v>306</v>
      </c>
      <c r="O35" t="s">
        <v>300</v>
      </c>
      <c r="P35" t="s">
        <v>1089</v>
      </c>
      <c r="Q35" t="s">
        <v>300</v>
      </c>
      <c r="R35" t="s">
        <v>307</v>
      </c>
      <c r="S35" t="s">
        <v>300</v>
      </c>
      <c r="T35" t="s">
        <v>282</v>
      </c>
      <c r="AE35" t="s">
        <v>310</v>
      </c>
      <c r="AF35" s="22"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22"/>
      <c r="AH35" s="22"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311</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x14ac:dyDescent="0.25">
      <c r="A36">
        <v>183</v>
      </c>
      <c r="B36" t="s">
        <v>297</v>
      </c>
      <c r="C36">
        <v>33</v>
      </c>
      <c r="D36" t="s">
        <v>298</v>
      </c>
      <c r="E36" t="s">
        <v>299</v>
      </c>
      <c r="F36" t="s">
        <v>300</v>
      </c>
      <c r="G36" t="s">
        <v>1288</v>
      </c>
      <c r="H36" t="s">
        <v>379</v>
      </c>
      <c r="I36" t="s">
        <v>302</v>
      </c>
      <c r="J36" t="s">
        <v>303</v>
      </c>
      <c r="K36" t="s">
        <v>300</v>
      </c>
      <c r="L36" t="s">
        <v>2180</v>
      </c>
      <c r="M36" t="s">
        <v>305</v>
      </c>
      <c r="N36" t="s">
        <v>306</v>
      </c>
      <c r="O36" t="s">
        <v>300</v>
      </c>
      <c r="P36" s="7" t="s">
        <v>1093</v>
      </c>
      <c r="Q36" t="s">
        <v>300</v>
      </c>
      <c r="R36" t="s">
        <v>307</v>
      </c>
      <c r="S36" t="s">
        <v>300</v>
      </c>
      <c r="AE36" t="s">
        <v>310</v>
      </c>
      <c r="AF36" s="22"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22"/>
      <c r="AH36" s="22"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311</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x14ac:dyDescent="0.25">
      <c r="A37">
        <v>27</v>
      </c>
      <c r="B37" t="s">
        <v>297</v>
      </c>
      <c r="C37">
        <v>34</v>
      </c>
      <c r="D37" t="s">
        <v>298</v>
      </c>
      <c r="E37" t="s">
        <v>299</v>
      </c>
      <c r="F37" t="s">
        <v>300</v>
      </c>
      <c r="G37" t="s">
        <v>1138</v>
      </c>
      <c r="H37" t="s">
        <v>380</v>
      </c>
      <c r="I37" t="s">
        <v>302</v>
      </c>
      <c r="J37" t="s">
        <v>303</v>
      </c>
      <c r="K37" t="s">
        <v>300</v>
      </c>
      <c r="L37" t="s">
        <v>381</v>
      </c>
      <c r="M37" t="s">
        <v>305</v>
      </c>
      <c r="N37" t="s">
        <v>306</v>
      </c>
      <c r="O37" t="s">
        <v>300</v>
      </c>
      <c r="P37" t="s">
        <v>1089</v>
      </c>
      <c r="Q37" t="s">
        <v>300</v>
      </c>
      <c r="R37" t="s">
        <v>307</v>
      </c>
      <c r="S37" t="s">
        <v>300</v>
      </c>
      <c r="T37" t="s">
        <v>382</v>
      </c>
      <c r="AE37" t="s">
        <v>310</v>
      </c>
      <c r="AF37" s="22"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22"/>
      <c r="AH37" s="22"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311</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x14ac:dyDescent="0.25">
      <c r="A38">
        <v>28</v>
      </c>
      <c r="B38" t="s">
        <v>297</v>
      </c>
      <c r="C38">
        <v>35</v>
      </c>
      <c r="D38" t="s">
        <v>298</v>
      </c>
      <c r="E38" t="s">
        <v>299</v>
      </c>
      <c r="F38" t="s">
        <v>300</v>
      </c>
      <c r="G38" t="s">
        <v>1139</v>
      </c>
      <c r="H38" t="s">
        <v>383</v>
      </c>
      <c r="I38" t="s">
        <v>302</v>
      </c>
      <c r="J38" t="s">
        <v>303</v>
      </c>
      <c r="K38" t="s">
        <v>300</v>
      </c>
      <c r="L38" t="s">
        <v>384</v>
      </c>
      <c r="M38" t="s">
        <v>305</v>
      </c>
      <c r="N38" t="s">
        <v>306</v>
      </c>
      <c r="O38" t="s">
        <v>300</v>
      </c>
      <c r="P38" t="s">
        <v>1089</v>
      </c>
      <c r="Q38" t="s">
        <v>300</v>
      </c>
      <c r="R38" t="s">
        <v>307</v>
      </c>
      <c r="S38" t="s">
        <v>300</v>
      </c>
      <c r="T38" t="s">
        <v>286</v>
      </c>
      <c r="U38" t="s">
        <v>308</v>
      </c>
      <c r="V38" t="s">
        <v>292</v>
      </c>
      <c r="W38" t="s">
        <v>308</v>
      </c>
      <c r="X38" t="s">
        <v>314</v>
      </c>
      <c r="Y38" t="s">
        <v>308</v>
      </c>
      <c r="Z38" t="s">
        <v>315</v>
      </c>
      <c r="AE38" t="s">
        <v>310</v>
      </c>
      <c r="AF38" s="22"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22"/>
      <c r="AH38" s="22"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311</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x14ac:dyDescent="0.25">
      <c r="A39">
        <v>29</v>
      </c>
      <c r="B39" t="s">
        <v>297</v>
      </c>
      <c r="C39">
        <v>36</v>
      </c>
      <c r="D39" t="s">
        <v>298</v>
      </c>
      <c r="E39" t="s">
        <v>299</v>
      </c>
      <c r="F39" t="s">
        <v>300</v>
      </c>
      <c r="G39" t="s">
        <v>1140</v>
      </c>
      <c r="H39" t="s">
        <v>385</v>
      </c>
      <c r="I39" t="s">
        <v>302</v>
      </c>
      <c r="J39" t="s">
        <v>303</v>
      </c>
      <c r="K39" t="s">
        <v>300</v>
      </c>
      <c r="L39" t="s">
        <v>386</v>
      </c>
      <c r="M39" t="s">
        <v>305</v>
      </c>
      <c r="N39" t="s">
        <v>306</v>
      </c>
      <c r="O39" t="s">
        <v>300</v>
      </c>
      <c r="P39" t="s">
        <v>1089</v>
      </c>
      <c r="Q39" t="s">
        <v>300</v>
      </c>
      <c r="R39" t="s">
        <v>307</v>
      </c>
      <c r="S39" t="s">
        <v>300</v>
      </c>
      <c r="T39" t="s">
        <v>309</v>
      </c>
      <c r="U39" t="s">
        <v>308</v>
      </c>
      <c r="V39" t="s">
        <v>321</v>
      </c>
      <c r="AE39" t="s">
        <v>310</v>
      </c>
      <c r="AF39" s="22"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22"/>
      <c r="AH39" s="22"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311</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x14ac:dyDescent="0.25">
      <c r="A40">
        <v>30</v>
      </c>
      <c r="B40" t="s">
        <v>297</v>
      </c>
      <c r="C40">
        <v>37</v>
      </c>
      <c r="D40" t="s">
        <v>298</v>
      </c>
      <c r="E40" t="s">
        <v>299</v>
      </c>
      <c r="F40" t="s">
        <v>300</v>
      </c>
      <c r="G40" t="s">
        <v>1141</v>
      </c>
      <c r="H40" t="s">
        <v>387</v>
      </c>
      <c r="I40" t="s">
        <v>302</v>
      </c>
      <c r="J40" t="s">
        <v>303</v>
      </c>
      <c r="K40" t="s">
        <v>300</v>
      </c>
      <c r="L40" t="s">
        <v>388</v>
      </c>
      <c r="M40" t="s">
        <v>305</v>
      </c>
      <c r="N40" t="s">
        <v>306</v>
      </c>
      <c r="O40" t="s">
        <v>300</v>
      </c>
      <c r="P40" t="s">
        <v>1089</v>
      </c>
      <c r="Q40" t="s">
        <v>300</v>
      </c>
      <c r="R40" t="s">
        <v>307</v>
      </c>
      <c r="S40" t="s">
        <v>300</v>
      </c>
      <c r="AE40" t="s">
        <v>310</v>
      </c>
      <c r="AF40" s="22"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22"/>
      <c r="AH40" s="22"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311</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x14ac:dyDescent="0.25">
      <c r="A41">
        <v>31</v>
      </c>
      <c r="B41" t="s">
        <v>297</v>
      </c>
      <c r="C41">
        <v>38</v>
      </c>
      <c r="D41" t="s">
        <v>298</v>
      </c>
      <c r="E41" t="s">
        <v>299</v>
      </c>
      <c r="F41" t="s">
        <v>300</v>
      </c>
      <c r="G41" t="s">
        <v>1142</v>
      </c>
      <c r="H41" t="s">
        <v>389</v>
      </c>
      <c r="I41" t="s">
        <v>302</v>
      </c>
      <c r="J41" t="s">
        <v>303</v>
      </c>
      <c r="K41" t="s">
        <v>300</v>
      </c>
      <c r="L41" t="s">
        <v>390</v>
      </c>
      <c r="M41" t="s">
        <v>305</v>
      </c>
      <c r="N41" t="s">
        <v>306</v>
      </c>
      <c r="O41" t="s">
        <v>300</v>
      </c>
      <c r="P41" t="s">
        <v>1089</v>
      </c>
      <c r="Q41" t="s">
        <v>300</v>
      </c>
      <c r="R41" t="s">
        <v>307</v>
      </c>
      <c r="S41" t="s">
        <v>300</v>
      </c>
      <c r="T41" t="s">
        <v>309</v>
      </c>
      <c r="U41" t="s">
        <v>308</v>
      </c>
      <c r="V41" t="s">
        <v>315</v>
      </c>
      <c r="AE41" t="s">
        <v>310</v>
      </c>
      <c r="AF41" s="22"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22"/>
      <c r="AH41" s="22"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311</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x14ac:dyDescent="0.25">
      <c r="A42">
        <v>32</v>
      </c>
      <c r="B42" t="s">
        <v>297</v>
      </c>
      <c r="C42">
        <v>39</v>
      </c>
      <c r="D42" t="s">
        <v>298</v>
      </c>
      <c r="E42" t="s">
        <v>299</v>
      </c>
      <c r="F42" t="s">
        <v>300</v>
      </c>
      <c r="G42" t="s">
        <v>1143</v>
      </c>
      <c r="H42" t="s">
        <v>391</v>
      </c>
      <c r="I42" t="s">
        <v>302</v>
      </c>
      <c r="J42" t="s">
        <v>303</v>
      </c>
      <c r="K42" t="s">
        <v>300</v>
      </c>
      <c r="L42" t="s">
        <v>392</v>
      </c>
      <c r="M42" t="s">
        <v>305</v>
      </c>
      <c r="N42" t="s">
        <v>306</v>
      </c>
      <c r="O42" t="s">
        <v>300</v>
      </c>
      <c r="P42" t="s">
        <v>1089</v>
      </c>
      <c r="Q42" t="s">
        <v>300</v>
      </c>
      <c r="R42" t="s">
        <v>307</v>
      </c>
      <c r="S42" t="s">
        <v>300</v>
      </c>
      <c r="T42" t="s">
        <v>320</v>
      </c>
      <c r="U42" t="s">
        <v>308</v>
      </c>
      <c r="V42" t="s">
        <v>309</v>
      </c>
      <c r="W42" t="s">
        <v>308</v>
      </c>
      <c r="X42" t="s">
        <v>321</v>
      </c>
      <c r="AE42" t="s">
        <v>310</v>
      </c>
      <c r="AF42" s="22"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22"/>
      <c r="AH42" s="22"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311</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x14ac:dyDescent="0.25">
      <c r="A43">
        <v>33</v>
      </c>
      <c r="B43" t="s">
        <v>297</v>
      </c>
      <c r="C43">
        <v>40</v>
      </c>
      <c r="D43" t="s">
        <v>298</v>
      </c>
      <c r="E43" t="s">
        <v>299</v>
      </c>
      <c r="F43" t="s">
        <v>300</v>
      </c>
      <c r="G43" t="s">
        <v>1144</v>
      </c>
      <c r="H43" t="s">
        <v>393</v>
      </c>
      <c r="I43" t="s">
        <v>302</v>
      </c>
      <c r="J43" t="s">
        <v>303</v>
      </c>
      <c r="K43" t="s">
        <v>300</v>
      </c>
      <c r="L43" t="s">
        <v>394</v>
      </c>
      <c r="M43" t="s">
        <v>305</v>
      </c>
      <c r="N43" t="s">
        <v>306</v>
      </c>
      <c r="O43" t="s">
        <v>300</v>
      </c>
      <c r="P43" t="s">
        <v>1089</v>
      </c>
      <c r="Q43" t="s">
        <v>300</v>
      </c>
      <c r="R43" t="s">
        <v>307</v>
      </c>
      <c r="S43" t="s">
        <v>300</v>
      </c>
      <c r="T43" t="s">
        <v>309</v>
      </c>
      <c r="U43" t="s">
        <v>308</v>
      </c>
      <c r="V43" t="s">
        <v>292</v>
      </c>
      <c r="W43" t="s">
        <v>308</v>
      </c>
      <c r="X43" t="s">
        <v>314</v>
      </c>
      <c r="Y43" t="s">
        <v>308</v>
      </c>
      <c r="Z43" t="s">
        <v>321</v>
      </c>
      <c r="AE43" t="s">
        <v>310</v>
      </c>
      <c r="AF43" s="22"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22"/>
      <c r="AH43" s="22"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311</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x14ac:dyDescent="0.25">
      <c r="A44">
        <v>34</v>
      </c>
      <c r="B44" t="s">
        <v>297</v>
      </c>
      <c r="C44">
        <v>41</v>
      </c>
      <c r="D44" t="s">
        <v>298</v>
      </c>
      <c r="E44" t="s">
        <v>299</v>
      </c>
      <c r="F44" t="s">
        <v>300</v>
      </c>
      <c r="G44" t="s">
        <v>1145</v>
      </c>
      <c r="H44" t="s">
        <v>395</v>
      </c>
      <c r="I44" t="s">
        <v>302</v>
      </c>
      <c r="J44" t="s">
        <v>303</v>
      </c>
      <c r="K44" t="s">
        <v>300</v>
      </c>
      <c r="L44" t="s">
        <v>396</v>
      </c>
      <c r="M44" t="s">
        <v>305</v>
      </c>
      <c r="N44" t="s">
        <v>306</v>
      </c>
      <c r="O44" t="s">
        <v>300</v>
      </c>
      <c r="P44" t="s">
        <v>1089</v>
      </c>
      <c r="Q44" t="s">
        <v>300</v>
      </c>
      <c r="R44" t="s">
        <v>307</v>
      </c>
      <c r="S44" t="s">
        <v>300</v>
      </c>
      <c r="T44" t="s">
        <v>309</v>
      </c>
      <c r="U44" t="s">
        <v>308</v>
      </c>
      <c r="V44" t="s">
        <v>321</v>
      </c>
      <c r="AE44" t="s">
        <v>310</v>
      </c>
      <c r="AF44" s="22"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22"/>
      <c r="AH44" s="22"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311</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x14ac:dyDescent="0.25">
      <c r="A45">
        <v>35</v>
      </c>
      <c r="B45" t="s">
        <v>297</v>
      </c>
      <c r="C45">
        <v>42</v>
      </c>
      <c r="D45" t="s">
        <v>298</v>
      </c>
      <c r="E45" t="s">
        <v>299</v>
      </c>
      <c r="F45" t="s">
        <v>300</v>
      </c>
      <c r="G45" t="s">
        <v>1146</v>
      </c>
      <c r="H45" t="s">
        <v>397</v>
      </c>
      <c r="I45" t="s">
        <v>302</v>
      </c>
      <c r="J45" t="s">
        <v>303</v>
      </c>
      <c r="K45" t="s">
        <v>300</v>
      </c>
      <c r="L45" t="s">
        <v>398</v>
      </c>
      <c r="M45" t="s">
        <v>305</v>
      </c>
      <c r="N45" t="s">
        <v>306</v>
      </c>
      <c r="O45" t="s">
        <v>300</v>
      </c>
      <c r="P45" t="s">
        <v>1089</v>
      </c>
      <c r="Q45" t="s">
        <v>300</v>
      </c>
      <c r="R45" t="s">
        <v>307</v>
      </c>
      <c r="S45" t="s">
        <v>300</v>
      </c>
      <c r="T45" t="s">
        <v>282</v>
      </c>
      <c r="U45" t="s">
        <v>308</v>
      </c>
      <c r="V45" t="s">
        <v>321</v>
      </c>
      <c r="AE45" t="s">
        <v>310</v>
      </c>
      <c r="AF45" s="22"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22"/>
      <c r="AH45" s="22"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311</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x14ac:dyDescent="0.25">
      <c r="A46">
        <v>36</v>
      </c>
      <c r="B46" t="s">
        <v>297</v>
      </c>
      <c r="C46">
        <v>43</v>
      </c>
      <c r="D46" t="s">
        <v>298</v>
      </c>
      <c r="E46" t="s">
        <v>299</v>
      </c>
      <c r="F46" t="s">
        <v>300</v>
      </c>
      <c r="G46" t="s">
        <v>1147</v>
      </c>
      <c r="H46" t="s">
        <v>399</v>
      </c>
      <c r="I46" t="s">
        <v>302</v>
      </c>
      <c r="J46" t="s">
        <v>303</v>
      </c>
      <c r="K46" t="s">
        <v>300</v>
      </c>
      <c r="L46" t="s">
        <v>400</v>
      </c>
      <c r="M46" t="s">
        <v>305</v>
      </c>
      <c r="N46" t="s">
        <v>306</v>
      </c>
      <c r="O46" t="s">
        <v>300</v>
      </c>
      <c r="P46" t="s">
        <v>1089</v>
      </c>
      <c r="Q46" t="s">
        <v>300</v>
      </c>
      <c r="R46" t="s">
        <v>307</v>
      </c>
      <c r="S46" t="s">
        <v>300</v>
      </c>
      <c r="T46" t="s">
        <v>315</v>
      </c>
      <c r="AE46" t="s">
        <v>310</v>
      </c>
      <c r="AF46" s="22"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22"/>
      <c r="AH46" s="22"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311</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x14ac:dyDescent="0.25">
      <c r="A47">
        <v>185</v>
      </c>
      <c r="B47" t="s">
        <v>297</v>
      </c>
      <c r="C47">
        <v>44</v>
      </c>
      <c r="D47" t="s">
        <v>298</v>
      </c>
      <c r="E47" t="s">
        <v>299</v>
      </c>
      <c r="F47" t="s">
        <v>300</v>
      </c>
      <c r="G47" t="s">
        <v>1289</v>
      </c>
      <c r="H47" t="s">
        <v>401</v>
      </c>
      <c r="I47" t="s">
        <v>302</v>
      </c>
      <c r="J47" t="s">
        <v>303</v>
      </c>
      <c r="K47" t="s">
        <v>300</v>
      </c>
      <c r="L47" t="s">
        <v>402</v>
      </c>
      <c r="M47" t="s">
        <v>305</v>
      </c>
      <c r="N47" t="s">
        <v>306</v>
      </c>
      <c r="O47" t="s">
        <v>300</v>
      </c>
      <c r="P47" s="7" t="s">
        <v>1093</v>
      </c>
      <c r="Q47" t="s">
        <v>300</v>
      </c>
      <c r="R47" t="s">
        <v>307</v>
      </c>
      <c r="S47" t="s">
        <v>300</v>
      </c>
      <c r="T47" t="s">
        <v>315</v>
      </c>
      <c r="AE47" t="s">
        <v>310</v>
      </c>
      <c r="AF47" s="22"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22"/>
      <c r="AH47" s="22"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311</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x14ac:dyDescent="0.25">
      <c r="A48">
        <v>37</v>
      </c>
      <c r="B48" t="s">
        <v>297</v>
      </c>
      <c r="C48">
        <v>45</v>
      </c>
      <c r="D48" t="s">
        <v>298</v>
      </c>
      <c r="E48" t="s">
        <v>299</v>
      </c>
      <c r="F48" t="s">
        <v>300</v>
      </c>
      <c r="G48" t="s">
        <v>1148</v>
      </c>
      <c r="H48" t="s">
        <v>403</v>
      </c>
      <c r="I48" t="s">
        <v>302</v>
      </c>
      <c r="J48" t="s">
        <v>303</v>
      </c>
      <c r="K48" t="s">
        <v>300</v>
      </c>
      <c r="L48" t="s">
        <v>404</v>
      </c>
      <c r="M48" t="s">
        <v>305</v>
      </c>
      <c r="N48" t="s">
        <v>306</v>
      </c>
      <c r="O48" t="s">
        <v>300</v>
      </c>
      <c r="P48" t="s">
        <v>1089</v>
      </c>
      <c r="Q48" t="s">
        <v>300</v>
      </c>
      <c r="R48" t="s">
        <v>307</v>
      </c>
      <c r="S48" t="s">
        <v>300</v>
      </c>
      <c r="T48" t="s">
        <v>282</v>
      </c>
      <c r="U48" t="s">
        <v>308</v>
      </c>
      <c r="V48" t="s">
        <v>313</v>
      </c>
      <c r="AE48" t="s">
        <v>310</v>
      </c>
      <c r="AF48" s="22"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22"/>
      <c r="AH48" s="22"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311</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x14ac:dyDescent="0.25">
      <c r="A49">
        <v>239</v>
      </c>
      <c r="B49" t="s">
        <v>297</v>
      </c>
      <c r="C49">
        <v>46</v>
      </c>
      <c r="D49" t="s">
        <v>298</v>
      </c>
      <c r="E49" t="s">
        <v>299</v>
      </c>
      <c r="F49" t="s">
        <v>300</v>
      </c>
      <c r="G49" t="s">
        <v>1321</v>
      </c>
      <c r="H49" t="s">
        <v>405</v>
      </c>
      <c r="I49" t="s">
        <v>302</v>
      </c>
      <c r="J49" t="s">
        <v>303</v>
      </c>
      <c r="K49" t="s">
        <v>300</v>
      </c>
      <c r="L49" t="s">
        <v>406</v>
      </c>
      <c r="M49" t="s">
        <v>305</v>
      </c>
      <c r="N49" t="s">
        <v>306</v>
      </c>
      <c r="O49" t="s">
        <v>300</v>
      </c>
      <c r="P49" s="4" t="s">
        <v>1092</v>
      </c>
      <c r="Q49" t="s">
        <v>300</v>
      </c>
      <c r="R49" t="s">
        <v>307</v>
      </c>
      <c r="S49" t="s">
        <v>300</v>
      </c>
      <c r="T49" t="s">
        <v>309</v>
      </c>
      <c r="U49" t="s">
        <v>308</v>
      </c>
      <c r="V49" t="s">
        <v>292</v>
      </c>
      <c r="W49" t="s">
        <v>308</v>
      </c>
      <c r="X49" t="s">
        <v>313</v>
      </c>
      <c r="AE49" t="s">
        <v>310</v>
      </c>
      <c r="AF49" s="22"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22"/>
      <c r="AH49" s="22"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311</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x14ac:dyDescent="0.25">
      <c r="A50">
        <v>221</v>
      </c>
      <c r="B50" t="s">
        <v>297</v>
      </c>
      <c r="C50">
        <v>47</v>
      </c>
      <c r="D50" t="s">
        <v>298</v>
      </c>
      <c r="E50" t="s">
        <v>299</v>
      </c>
      <c r="F50" t="s">
        <v>300</v>
      </c>
      <c r="G50" t="s">
        <v>1303</v>
      </c>
      <c r="H50" t="s">
        <v>407</v>
      </c>
      <c r="I50" t="s">
        <v>302</v>
      </c>
      <c r="J50" t="s">
        <v>303</v>
      </c>
      <c r="K50" t="s">
        <v>300</v>
      </c>
      <c r="L50" t="s">
        <v>408</v>
      </c>
      <c r="M50" t="s">
        <v>305</v>
      </c>
      <c r="N50" t="s">
        <v>306</v>
      </c>
      <c r="O50" t="s">
        <v>300</v>
      </c>
      <c r="P50" s="8" t="s">
        <v>1091</v>
      </c>
      <c r="Q50" t="s">
        <v>300</v>
      </c>
      <c r="R50" t="s">
        <v>307</v>
      </c>
      <c r="S50" t="s">
        <v>300</v>
      </c>
      <c r="T50" t="s">
        <v>351</v>
      </c>
      <c r="U50" t="s">
        <v>308</v>
      </c>
      <c r="V50" t="s">
        <v>321</v>
      </c>
      <c r="AE50" t="s">
        <v>310</v>
      </c>
      <c r="AF50" s="22"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22"/>
      <c r="AH50" s="22"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311</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x14ac:dyDescent="0.25">
      <c r="A51">
        <v>38</v>
      </c>
      <c r="B51" t="s">
        <v>297</v>
      </c>
      <c r="C51">
        <v>48</v>
      </c>
      <c r="D51" t="s">
        <v>298</v>
      </c>
      <c r="E51" t="s">
        <v>299</v>
      </c>
      <c r="F51" t="s">
        <v>300</v>
      </c>
      <c r="G51" t="s">
        <v>1149</v>
      </c>
      <c r="H51" t="s">
        <v>409</v>
      </c>
      <c r="I51" t="s">
        <v>302</v>
      </c>
      <c r="J51" t="s">
        <v>303</v>
      </c>
      <c r="K51" t="s">
        <v>300</v>
      </c>
      <c r="L51" t="s">
        <v>410</v>
      </c>
      <c r="M51" t="s">
        <v>305</v>
      </c>
      <c r="N51" t="s">
        <v>306</v>
      </c>
      <c r="O51" t="s">
        <v>300</v>
      </c>
      <c r="P51" t="s">
        <v>1089</v>
      </c>
      <c r="Q51" t="s">
        <v>300</v>
      </c>
      <c r="R51" t="s">
        <v>307</v>
      </c>
      <c r="S51" t="s">
        <v>300</v>
      </c>
      <c r="T51" t="s">
        <v>320</v>
      </c>
      <c r="U51" t="s">
        <v>308</v>
      </c>
      <c r="V51" t="s">
        <v>309</v>
      </c>
      <c r="W51" t="s">
        <v>308</v>
      </c>
      <c r="X51" t="s">
        <v>321</v>
      </c>
      <c r="AE51" t="s">
        <v>310</v>
      </c>
      <c r="AF51" s="22"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22"/>
      <c r="AH51" s="22"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311</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x14ac:dyDescent="0.25">
      <c r="A52">
        <v>39</v>
      </c>
      <c r="B52" t="s">
        <v>297</v>
      </c>
      <c r="C52">
        <v>49</v>
      </c>
      <c r="D52" t="s">
        <v>298</v>
      </c>
      <c r="E52" t="s">
        <v>299</v>
      </c>
      <c r="F52" t="s">
        <v>300</v>
      </c>
      <c r="G52" t="s">
        <v>1150</v>
      </c>
      <c r="H52" t="s">
        <v>411</v>
      </c>
      <c r="I52" t="s">
        <v>302</v>
      </c>
      <c r="J52" t="s">
        <v>303</v>
      </c>
      <c r="K52" t="s">
        <v>300</v>
      </c>
      <c r="L52" t="s">
        <v>412</v>
      </c>
      <c r="M52" t="s">
        <v>305</v>
      </c>
      <c r="N52" t="s">
        <v>306</v>
      </c>
      <c r="O52" t="s">
        <v>300</v>
      </c>
      <c r="P52" t="s">
        <v>1089</v>
      </c>
      <c r="Q52" t="s">
        <v>300</v>
      </c>
      <c r="R52" t="s">
        <v>307</v>
      </c>
      <c r="S52" t="s">
        <v>300</v>
      </c>
      <c r="T52" t="s">
        <v>282</v>
      </c>
      <c r="U52" t="s">
        <v>308</v>
      </c>
      <c r="V52" t="s">
        <v>313</v>
      </c>
      <c r="W52" t="s">
        <v>308</v>
      </c>
      <c r="X52" t="s">
        <v>321</v>
      </c>
      <c r="AE52" t="s">
        <v>310</v>
      </c>
      <c r="AF52" s="22"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22"/>
      <c r="AH52" s="22"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311</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x14ac:dyDescent="0.25">
      <c r="A53">
        <v>240</v>
      </c>
      <c r="B53" t="s">
        <v>297</v>
      </c>
      <c r="C53">
        <v>50</v>
      </c>
      <c r="D53" t="s">
        <v>298</v>
      </c>
      <c r="E53" t="s">
        <v>299</v>
      </c>
      <c r="F53" t="s">
        <v>300</v>
      </c>
      <c r="G53" t="s">
        <v>1322</v>
      </c>
      <c r="H53" t="s">
        <v>413</v>
      </c>
      <c r="I53" t="s">
        <v>302</v>
      </c>
      <c r="J53" t="s">
        <v>303</v>
      </c>
      <c r="K53" t="s">
        <v>300</v>
      </c>
      <c r="L53" t="s">
        <v>414</v>
      </c>
      <c r="M53" t="s">
        <v>305</v>
      </c>
      <c r="N53" t="s">
        <v>306</v>
      </c>
      <c r="O53" t="s">
        <v>300</v>
      </c>
      <c r="P53" s="4" t="s">
        <v>1092</v>
      </c>
      <c r="Q53" t="s">
        <v>300</v>
      </c>
      <c r="R53" t="s">
        <v>307</v>
      </c>
      <c r="S53" t="s">
        <v>300</v>
      </c>
      <c r="T53" t="s">
        <v>344</v>
      </c>
      <c r="U53" t="s">
        <v>308</v>
      </c>
      <c r="V53" t="s">
        <v>292</v>
      </c>
      <c r="W53" t="s">
        <v>308</v>
      </c>
      <c r="X53" t="s">
        <v>351</v>
      </c>
      <c r="Y53" t="s">
        <v>308</v>
      </c>
      <c r="Z53" t="s">
        <v>314</v>
      </c>
      <c r="AA53" t="s">
        <v>308</v>
      </c>
      <c r="AB53" t="s">
        <v>321</v>
      </c>
      <c r="AE53" t="s">
        <v>310</v>
      </c>
      <c r="AF53" s="22"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22"/>
      <c r="AH53" s="22"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311</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x14ac:dyDescent="0.25">
      <c r="A54">
        <v>40</v>
      </c>
      <c r="B54" t="s">
        <v>297</v>
      </c>
      <c r="C54">
        <v>51</v>
      </c>
      <c r="D54" t="s">
        <v>298</v>
      </c>
      <c r="E54" t="s">
        <v>299</v>
      </c>
      <c r="F54" t="s">
        <v>300</v>
      </c>
      <c r="G54" t="s">
        <v>1151</v>
      </c>
      <c r="H54" t="s">
        <v>415</v>
      </c>
      <c r="I54" t="s">
        <v>302</v>
      </c>
      <c r="J54" t="s">
        <v>303</v>
      </c>
      <c r="K54" t="s">
        <v>300</v>
      </c>
      <c r="L54" t="s">
        <v>159</v>
      </c>
      <c r="M54" t="s">
        <v>305</v>
      </c>
      <c r="N54" t="s">
        <v>306</v>
      </c>
      <c r="O54" t="s">
        <v>300</v>
      </c>
      <c r="P54" t="s">
        <v>1089</v>
      </c>
      <c r="Q54" t="s">
        <v>300</v>
      </c>
      <c r="R54" t="s">
        <v>307</v>
      </c>
      <c r="S54" t="s">
        <v>300</v>
      </c>
      <c r="T54" t="s">
        <v>2210</v>
      </c>
      <c r="AE54" t="s">
        <v>310</v>
      </c>
      <c r="AF54" s="22"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22"/>
      <c r="AH54" s="22"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311</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x14ac:dyDescent="0.25">
      <c r="A55">
        <v>41</v>
      </c>
      <c r="B55" t="s">
        <v>297</v>
      </c>
      <c r="C55">
        <v>52</v>
      </c>
      <c r="D55" t="s">
        <v>298</v>
      </c>
      <c r="E55" t="s">
        <v>299</v>
      </c>
      <c r="F55" t="s">
        <v>300</v>
      </c>
      <c r="G55" t="s">
        <v>1152</v>
      </c>
      <c r="H55" t="s">
        <v>416</v>
      </c>
      <c r="I55" t="s">
        <v>302</v>
      </c>
      <c r="J55" t="s">
        <v>303</v>
      </c>
      <c r="K55" t="s">
        <v>300</v>
      </c>
      <c r="L55" t="s">
        <v>417</v>
      </c>
      <c r="M55" t="s">
        <v>305</v>
      </c>
      <c r="N55" t="s">
        <v>306</v>
      </c>
      <c r="O55" t="s">
        <v>300</v>
      </c>
      <c r="P55" t="s">
        <v>1089</v>
      </c>
      <c r="Q55" t="s">
        <v>300</v>
      </c>
      <c r="R55" t="s">
        <v>307</v>
      </c>
      <c r="S55" t="s">
        <v>300</v>
      </c>
      <c r="AE55" t="s">
        <v>310</v>
      </c>
      <c r="AF55" s="22"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22"/>
      <c r="AH55" s="22"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311</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x14ac:dyDescent="0.25">
      <c r="A56">
        <v>186</v>
      </c>
      <c r="B56" t="s">
        <v>297</v>
      </c>
      <c r="C56">
        <v>53</v>
      </c>
      <c r="D56" t="s">
        <v>298</v>
      </c>
      <c r="E56" t="s">
        <v>299</v>
      </c>
      <c r="F56" t="s">
        <v>300</v>
      </c>
      <c r="G56" t="s">
        <v>1290</v>
      </c>
      <c r="H56" t="s">
        <v>418</v>
      </c>
      <c r="I56" t="s">
        <v>302</v>
      </c>
      <c r="J56" t="s">
        <v>303</v>
      </c>
      <c r="K56" t="s">
        <v>300</v>
      </c>
      <c r="L56" t="s">
        <v>419</v>
      </c>
      <c r="M56" t="s">
        <v>305</v>
      </c>
      <c r="N56" t="s">
        <v>306</v>
      </c>
      <c r="O56" t="s">
        <v>300</v>
      </c>
      <c r="P56" s="7" t="s">
        <v>1093</v>
      </c>
      <c r="Q56" t="s">
        <v>300</v>
      </c>
      <c r="R56" t="s">
        <v>307</v>
      </c>
      <c r="S56" t="s">
        <v>300</v>
      </c>
      <c r="T56" t="s">
        <v>292</v>
      </c>
      <c r="AE56" t="s">
        <v>310</v>
      </c>
      <c r="AF56" s="22"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22"/>
      <c r="AH56" s="22"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311</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x14ac:dyDescent="0.25">
      <c r="A57">
        <v>187</v>
      </c>
      <c r="B57" t="s">
        <v>297</v>
      </c>
      <c r="C57">
        <v>54</v>
      </c>
      <c r="D57" t="s">
        <v>298</v>
      </c>
      <c r="E57" t="s">
        <v>299</v>
      </c>
      <c r="F57" t="s">
        <v>300</v>
      </c>
      <c r="G57" t="s">
        <v>1063</v>
      </c>
      <c r="H57" t="s">
        <v>420</v>
      </c>
      <c r="I57" t="s">
        <v>302</v>
      </c>
      <c r="J57" t="s">
        <v>303</v>
      </c>
      <c r="K57" t="s">
        <v>300</v>
      </c>
      <c r="L57" t="s">
        <v>421</v>
      </c>
      <c r="M57" t="s">
        <v>305</v>
      </c>
      <c r="N57" t="s">
        <v>306</v>
      </c>
      <c r="O57" t="s">
        <v>300</v>
      </c>
      <c r="P57" s="7" t="s">
        <v>1093</v>
      </c>
      <c r="Q57" t="s">
        <v>300</v>
      </c>
      <c r="R57" t="s">
        <v>307</v>
      </c>
      <c r="S57" t="s">
        <v>300</v>
      </c>
      <c r="T57" t="s">
        <v>282</v>
      </c>
      <c r="U57" t="s">
        <v>308</v>
      </c>
      <c r="V57" t="s">
        <v>309</v>
      </c>
      <c r="W57" t="s">
        <v>308</v>
      </c>
      <c r="X57" t="s">
        <v>313</v>
      </c>
      <c r="Y57" t="s">
        <v>308</v>
      </c>
      <c r="Z57" t="s">
        <v>321</v>
      </c>
      <c r="AE57" t="s">
        <v>310</v>
      </c>
      <c r="AF57" s="22"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22"/>
      <c r="AH57" s="22"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311</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x14ac:dyDescent="0.25">
      <c r="A58">
        <v>42</v>
      </c>
      <c r="B58" t="s">
        <v>297</v>
      </c>
      <c r="C58">
        <v>55</v>
      </c>
      <c r="D58" t="s">
        <v>298</v>
      </c>
      <c r="E58" t="s">
        <v>299</v>
      </c>
      <c r="F58" t="s">
        <v>300</v>
      </c>
      <c r="G58" t="s">
        <v>1153</v>
      </c>
      <c r="H58" t="s">
        <v>422</v>
      </c>
      <c r="I58" t="s">
        <v>302</v>
      </c>
      <c r="J58" t="s">
        <v>303</v>
      </c>
      <c r="K58" t="s">
        <v>300</v>
      </c>
      <c r="L58" t="s">
        <v>423</v>
      </c>
      <c r="M58" t="s">
        <v>305</v>
      </c>
      <c r="N58" t="s">
        <v>306</v>
      </c>
      <c r="O58" t="s">
        <v>300</v>
      </c>
      <c r="P58" t="s">
        <v>1089</v>
      </c>
      <c r="Q58" t="s">
        <v>300</v>
      </c>
      <c r="R58" t="s">
        <v>307</v>
      </c>
      <c r="S58" t="s">
        <v>300</v>
      </c>
      <c r="T58" t="s">
        <v>320</v>
      </c>
      <c r="U58" t="s">
        <v>308</v>
      </c>
      <c r="V58" t="s">
        <v>292</v>
      </c>
      <c r="W58" t="s">
        <v>308</v>
      </c>
      <c r="X58" t="s">
        <v>314</v>
      </c>
      <c r="Y58" t="s">
        <v>308</v>
      </c>
      <c r="Z58" t="s">
        <v>321</v>
      </c>
      <c r="AE58" t="s">
        <v>310</v>
      </c>
      <c r="AF58" s="22"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22"/>
      <c r="AH58" s="22" t="str">
        <f>VLOOKUP(Table13456221[[#This Row],['#Pg]],Table14[['#]:[ARCHIVO]],6,FALSE)</f>
        <v>cristo es la luz juan 8,12; 14,6 cristo es la luz. él es la salvación cristo es el camino. cristo es la verdad. cristo es la vida.</v>
      </c>
      <c r="AI58" t="s">
        <v>311</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x14ac:dyDescent="0.25">
      <c r="A59">
        <v>222</v>
      </c>
      <c r="B59" t="s">
        <v>297</v>
      </c>
      <c r="C59">
        <v>56</v>
      </c>
      <c r="D59" t="s">
        <v>298</v>
      </c>
      <c r="E59" t="s">
        <v>299</v>
      </c>
      <c r="F59" t="s">
        <v>300</v>
      </c>
      <c r="G59" t="s">
        <v>1304</v>
      </c>
      <c r="H59" t="s">
        <v>424</v>
      </c>
      <c r="I59" t="s">
        <v>302</v>
      </c>
      <c r="J59" t="s">
        <v>303</v>
      </c>
      <c r="K59" t="s">
        <v>300</v>
      </c>
      <c r="L59" t="s">
        <v>425</v>
      </c>
      <c r="M59" t="s">
        <v>305</v>
      </c>
      <c r="N59" t="s">
        <v>306</v>
      </c>
      <c r="O59" t="s">
        <v>300</v>
      </c>
      <c r="P59" s="8" t="s">
        <v>1091</v>
      </c>
      <c r="Q59" t="s">
        <v>300</v>
      </c>
      <c r="R59" t="s">
        <v>307</v>
      </c>
      <c r="S59" t="s">
        <v>300</v>
      </c>
      <c r="T59" t="s">
        <v>282</v>
      </c>
      <c r="U59" t="s">
        <v>308</v>
      </c>
      <c r="V59" t="s">
        <v>309</v>
      </c>
      <c r="W59" t="s">
        <v>308</v>
      </c>
      <c r="X59" t="s">
        <v>321</v>
      </c>
      <c r="AE59" t="s">
        <v>310</v>
      </c>
      <c r="AF59" s="22"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22"/>
      <c r="AH59" s="22"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311</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x14ac:dyDescent="0.25">
      <c r="A60">
        <v>43</v>
      </c>
      <c r="B60" t="s">
        <v>297</v>
      </c>
      <c r="C60">
        <v>57</v>
      </c>
      <c r="D60" t="s">
        <v>298</v>
      </c>
      <c r="E60" t="s">
        <v>299</v>
      </c>
      <c r="F60" t="s">
        <v>300</v>
      </c>
      <c r="G60" t="s">
        <v>1154</v>
      </c>
      <c r="H60" t="s">
        <v>426</v>
      </c>
      <c r="I60" t="s">
        <v>302</v>
      </c>
      <c r="J60" t="s">
        <v>303</v>
      </c>
      <c r="K60" t="s">
        <v>300</v>
      </c>
      <c r="L60" t="s">
        <v>427</v>
      </c>
      <c r="M60" t="s">
        <v>305</v>
      </c>
      <c r="N60" t="s">
        <v>306</v>
      </c>
      <c r="O60" t="s">
        <v>300</v>
      </c>
      <c r="P60" t="s">
        <v>1089</v>
      </c>
      <c r="Q60" t="s">
        <v>300</v>
      </c>
      <c r="R60" t="s">
        <v>307</v>
      </c>
      <c r="S60" t="s">
        <v>300</v>
      </c>
      <c r="T60" t="s">
        <v>282</v>
      </c>
      <c r="U60" t="s">
        <v>308</v>
      </c>
      <c r="V60" t="s">
        <v>351</v>
      </c>
      <c r="W60" t="s">
        <v>308</v>
      </c>
      <c r="X60" t="s">
        <v>314</v>
      </c>
      <c r="AE60" t="s">
        <v>310</v>
      </c>
      <c r="AF60" s="22"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22"/>
      <c r="AH60" s="22"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311</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x14ac:dyDescent="0.25">
      <c r="A61">
        <v>44</v>
      </c>
      <c r="B61" t="s">
        <v>297</v>
      </c>
      <c r="C61">
        <v>58</v>
      </c>
      <c r="D61" t="s">
        <v>298</v>
      </c>
      <c r="E61" t="s">
        <v>299</v>
      </c>
      <c r="F61" t="s">
        <v>300</v>
      </c>
      <c r="G61" t="s">
        <v>1155</v>
      </c>
      <c r="H61" t="s">
        <v>428</v>
      </c>
      <c r="I61" t="s">
        <v>302</v>
      </c>
      <c r="J61" t="s">
        <v>303</v>
      </c>
      <c r="K61" t="s">
        <v>300</v>
      </c>
      <c r="L61" t="s">
        <v>429</v>
      </c>
      <c r="M61" t="s">
        <v>305</v>
      </c>
      <c r="N61" t="s">
        <v>306</v>
      </c>
      <c r="O61" t="s">
        <v>300</v>
      </c>
      <c r="P61" t="s">
        <v>1089</v>
      </c>
      <c r="Q61" t="s">
        <v>300</v>
      </c>
      <c r="R61" t="s">
        <v>307</v>
      </c>
      <c r="S61" t="s">
        <v>300</v>
      </c>
      <c r="T61" t="s">
        <v>282</v>
      </c>
      <c r="U61" t="s">
        <v>308</v>
      </c>
      <c r="V61" t="s">
        <v>351</v>
      </c>
      <c r="AE61" t="s">
        <v>310</v>
      </c>
      <c r="AF61" s="22"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22"/>
      <c r="AH61" s="22"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311</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x14ac:dyDescent="0.25">
      <c r="A62">
        <v>45</v>
      </c>
      <c r="B62" t="s">
        <v>297</v>
      </c>
      <c r="C62">
        <v>59</v>
      </c>
      <c r="D62" t="s">
        <v>298</v>
      </c>
      <c r="E62" t="s">
        <v>299</v>
      </c>
      <c r="F62" t="s">
        <v>300</v>
      </c>
      <c r="G62" t="s">
        <v>1035</v>
      </c>
      <c r="H62" t="s">
        <v>430</v>
      </c>
      <c r="I62" t="s">
        <v>302</v>
      </c>
      <c r="J62" t="s">
        <v>303</v>
      </c>
      <c r="K62" t="s">
        <v>300</v>
      </c>
      <c r="L62" t="s">
        <v>431</v>
      </c>
      <c r="M62" t="s">
        <v>305</v>
      </c>
      <c r="N62" t="s">
        <v>306</v>
      </c>
      <c r="O62" t="s">
        <v>300</v>
      </c>
      <c r="P62" t="s">
        <v>1089</v>
      </c>
      <c r="Q62" t="s">
        <v>300</v>
      </c>
      <c r="R62" t="s">
        <v>307</v>
      </c>
      <c r="S62" t="s">
        <v>300</v>
      </c>
      <c r="T62" t="s">
        <v>320</v>
      </c>
      <c r="U62" t="s">
        <v>308</v>
      </c>
      <c r="V62" t="s">
        <v>321</v>
      </c>
      <c r="AE62" t="s">
        <v>310</v>
      </c>
      <c r="AF62" s="22"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22"/>
      <c r="AH62" s="22"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311</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x14ac:dyDescent="0.25">
      <c r="A63">
        <v>47</v>
      </c>
      <c r="B63" t="s">
        <v>297</v>
      </c>
      <c r="C63">
        <v>60</v>
      </c>
      <c r="D63" t="s">
        <v>298</v>
      </c>
      <c r="E63" t="s">
        <v>299</v>
      </c>
      <c r="F63" t="s">
        <v>300</v>
      </c>
      <c r="G63" t="s">
        <v>1156</v>
      </c>
      <c r="H63" t="s">
        <v>432</v>
      </c>
      <c r="I63" t="s">
        <v>302</v>
      </c>
      <c r="J63" t="s">
        <v>303</v>
      </c>
      <c r="K63" t="s">
        <v>300</v>
      </c>
      <c r="L63" t="s">
        <v>433</v>
      </c>
      <c r="M63" t="s">
        <v>305</v>
      </c>
      <c r="N63" t="s">
        <v>306</v>
      </c>
      <c r="O63" t="s">
        <v>300</v>
      </c>
      <c r="P63" t="s">
        <v>1089</v>
      </c>
      <c r="Q63" t="s">
        <v>300</v>
      </c>
      <c r="R63" t="s">
        <v>307</v>
      </c>
      <c r="S63" t="s">
        <v>300</v>
      </c>
      <c r="T63" t="s">
        <v>344</v>
      </c>
      <c r="U63" t="s">
        <v>308</v>
      </c>
      <c r="V63" t="s">
        <v>286</v>
      </c>
      <c r="W63" t="s">
        <v>308</v>
      </c>
      <c r="X63" t="s">
        <v>321</v>
      </c>
      <c r="AE63" t="s">
        <v>310</v>
      </c>
      <c r="AF63" s="22"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22"/>
      <c r="AH63" s="22"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311</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x14ac:dyDescent="0.25">
      <c r="A64">
        <v>223</v>
      </c>
      <c r="B64" t="s">
        <v>297</v>
      </c>
      <c r="C64">
        <v>61</v>
      </c>
      <c r="D64" t="s">
        <v>298</v>
      </c>
      <c r="E64" t="s">
        <v>299</v>
      </c>
      <c r="F64" t="s">
        <v>300</v>
      </c>
      <c r="G64" t="s">
        <v>1305</v>
      </c>
      <c r="H64" t="s">
        <v>434</v>
      </c>
      <c r="I64" t="s">
        <v>302</v>
      </c>
      <c r="J64" t="s">
        <v>303</v>
      </c>
      <c r="K64" t="s">
        <v>300</v>
      </c>
      <c r="L64" t="s">
        <v>435</v>
      </c>
      <c r="M64" t="s">
        <v>305</v>
      </c>
      <c r="N64" t="s">
        <v>306</v>
      </c>
      <c r="O64" t="s">
        <v>300</v>
      </c>
      <c r="P64" s="8" t="s">
        <v>1091</v>
      </c>
      <c r="Q64" t="s">
        <v>300</v>
      </c>
      <c r="R64" t="s">
        <v>307</v>
      </c>
      <c r="S64" t="s">
        <v>300</v>
      </c>
      <c r="T64" t="s">
        <v>320</v>
      </c>
      <c r="U64" t="s">
        <v>308</v>
      </c>
      <c r="V64" t="s">
        <v>292</v>
      </c>
      <c r="W64" t="s">
        <v>308</v>
      </c>
      <c r="X64" t="s">
        <v>321</v>
      </c>
      <c r="AE64" t="s">
        <v>310</v>
      </c>
      <c r="AF64" s="22"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22"/>
      <c r="AH64" s="22"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311</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x14ac:dyDescent="0.25">
      <c r="A65">
        <v>48</v>
      </c>
      <c r="B65" t="s">
        <v>297</v>
      </c>
      <c r="C65">
        <v>62</v>
      </c>
      <c r="D65" t="s">
        <v>298</v>
      </c>
      <c r="E65" t="s">
        <v>299</v>
      </c>
      <c r="F65" t="s">
        <v>300</v>
      </c>
      <c r="G65" t="s">
        <v>1157</v>
      </c>
      <c r="H65" t="s">
        <v>436</v>
      </c>
      <c r="I65" t="s">
        <v>302</v>
      </c>
      <c r="J65" t="s">
        <v>303</v>
      </c>
      <c r="K65" t="s">
        <v>300</v>
      </c>
      <c r="L65" t="s">
        <v>437</v>
      </c>
      <c r="M65" t="s">
        <v>305</v>
      </c>
      <c r="N65" t="s">
        <v>306</v>
      </c>
      <c r="O65" t="s">
        <v>300</v>
      </c>
      <c r="P65" t="s">
        <v>1089</v>
      </c>
      <c r="Q65" t="s">
        <v>300</v>
      </c>
      <c r="R65" t="s">
        <v>307</v>
      </c>
      <c r="S65" t="s">
        <v>300</v>
      </c>
      <c r="T65" t="s">
        <v>309</v>
      </c>
      <c r="U65" t="s">
        <v>308</v>
      </c>
      <c r="V65" t="s">
        <v>321</v>
      </c>
      <c r="AE65" t="s">
        <v>310</v>
      </c>
      <c r="AF65" s="22"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22"/>
      <c r="AH65" s="22"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311</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x14ac:dyDescent="0.25">
      <c r="A66">
        <v>49</v>
      </c>
      <c r="B66" t="s">
        <v>297</v>
      </c>
      <c r="C66">
        <v>63</v>
      </c>
      <c r="D66" t="s">
        <v>298</v>
      </c>
      <c r="E66" t="s">
        <v>299</v>
      </c>
      <c r="F66" t="s">
        <v>300</v>
      </c>
      <c r="G66" t="s">
        <v>1158</v>
      </c>
      <c r="H66" t="s">
        <v>438</v>
      </c>
      <c r="I66" t="s">
        <v>302</v>
      </c>
      <c r="J66" t="s">
        <v>303</v>
      </c>
      <c r="K66" t="s">
        <v>300</v>
      </c>
      <c r="L66" t="s">
        <v>439</v>
      </c>
      <c r="M66" t="s">
        <v>305</v>
      </c>
      <c r="N66" t="s">
        <v>306</v>
      </c>
      <c r="O66" t="s">
        <v>300</v>
      </c>
      <c r="P66" t="s">
        <v>1089</v>
      </c>
      <c r="Q66" t="s">
        <v>300</v>
      </c>
      <c r="R66" t="s">
        <v>307</v>
      </c>
      <c r="S66" t="s">
        <v>300</v>
      </c>
      <c r="T66" t="s">
        <v>314</v>
      </c>
      <c r="U66" t="s">
        <v>308</v>
      </c>
      <c r="V66" t="s">
        <v>315</v>
      </c>
      <c r="AE66" t="s">
        <v>310</v>
      </c>
      <c r="AF66" s="22"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22"/>
      <c r="AH66" s="22"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311</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x14ac:dyDescent="0.25">
      <c r="A67">
        <v>50</v>
      </c>
      <c r="B67" t="s">
        <v>297</v>
      </c>
      <c r="C67">
        <v>64</v>
      </c>
      <c r="D67" t="s">
        <v>298</v>
      </c>
      <c r="E67" t="s">
        <v>299</v>
      </c>
      <c r="F67" t="s">
        <v>300</v>
      </c>
      <c r="G67" t="s">
        <v>1159</v>
      </c>
      <c r="H67" t="s">
        <v>440</v>
      </c>
      <c r="I67" t="s">
        <v>302</v>
      </c>
      <c r="J67" t="s">
        <v>303</v>
      </c>
      <c r="K67" t="s">
        <v>300</v>
      </c>
      <c r="L67" t="s">
        <v>441</v>
      </c>
      <c r="M67" t="s">
        <v>305</v>
      </c>
      <c r="N67" t="s">
        <v>306</v>
      </c>
      <c r="O67" t="s">
        <v>300</v>
      </c>
      <c r="P67" t="s">
        <v>1089</v>
      </c>
      <c r="Q67" t="s">
        <v>300</v>
      </c>
      <c r="R67" t="s">
        <v>307</v>
      </c>
      <c r="S67" t="s">
        <v>300</v>
      </c>
      <c r="T67" t="s">
        <v>309</v>
      </c>
      <c r="U67" t="s">
        <v>308</v>
      </c>
      <c r="V67" t="s">
        <v>321</v>
      </c>
      <c r="AE67" t="s">
        <v>310</v>
      </c>
      <c r="AF67" s="22"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22"/>
      <c r="AH67" s="22"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311</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x14ac:dyDescent="0.25">
      <c r="A68">
        <v>51</v>
      </c>
      <c r="B68" t="s">
        <v>297</v>
      </c>
      <c r="C68">
        <v>65</v>
      </c>
      <c r="D68" t="s">
        <v>298</v>
      </c>
      <c r="E68" t="s">
        <v>299</v>
      </c>
      <c r="F68" t="s">
        <v>300</v>
      </c>
      <c r="G68" t="s">
        <v>1160</v>
      </c>
      <c r="H68" t="s">
        <v>442</v>
      </c>
      <c r="I68" t="s">
        <v>302</v>
      </c>
      <c r="J68" t="s">
        <v>303</v>
      </c>
      <c r="K68" t="s">
        <v>300</v>
      </c>
      <c r="L68" t="s">
        <v>443</v>
      </c>
      <c r="M68" t="s">
        <v>305</v>
      </c>
      <c r="N68" t="s">
        <v>306</v>
      </c>
      <c r="O68" t="s">
        <v>300</v>
      </c>
      <c r="P68" t="s">
        <v>1089</v>
      </c>
      <c r="Q68" t="s">
        <v>300</v>
      </c>
      <c r="R68" t="s">
        <v>307</v>
      </c>
      <c r="S68" t="s">
        <v>300</v>
      </c>
      <c r="T68" t="s">
        <v>321</v>
      </c>
      <c r="AE68" t="s">
        <v>310</v>
      </c>
      <c r="AF68" s="22"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22"/>
      <c r="AH68" s="22"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311</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x14ac:dyDescent="0.25">
      <c r="A69">
        <v>52</v>
      </c>
      <c r="B69" t="s">
        <v>297</v>
      </c>
      <c r="C69">
        <v>66</v>
      </c>
      <c r="D69" t="s">
        <v>298</v>
      </c>
      <c r="E69" t="s">
        <v>299</v>
      </c>
      <c r="F69" t="s">
        <v>300</v>
      </c>
      <c r="G69" t="s">
        <v>1161</v>
      </c>
      <c r="H69" t="s">
        <v>444</v>
      </c>
      <c r="I69" t="s">
        <v>302</v>
      </c>
      <c r="J69" t="s">
        <v>303</v>
      </c>
      <c r="K69" t="s">
        <v>300</v>
      </c>
      <c r="L69" t="s">
        <v>445</v>
      </c>
      <c r="M69" t="s">
        <v>305</v>
      </c>
      <c r="N69" t="s">
        <v>306</v>
      </c>
      <c r="O69" t="s">
        <v>300</v>
      </c>
      <c r="P69" t="s">
        <v>1089</v>
      </c>
      <c r="Q69" t="s">
        <v>300</v>
      </c>
      <c r="R69" t="s">
        <v>307</v>
      </c>
      <c r="S69" t="s">
        <v>300</v>
      </c>
      <c r="T69" t="s">
        <v>282</v>
      </c>
      <c r="U69" t="s">
        <v>308</v>
      </c>
      <c r="V69" t="s">
        <v>292</v>
      </c>
      <c r="W69" t="s">
        <v>308</v>
      </c>
      <c r="X69" t="s">
        <v>315</v>
      </c>
      <c r="AE69" t="s">
        <v>310</v>
      </c>
      <c r="AF69" s="22"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22"/>
      <c r="AH69" s="22"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311</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x14ac:dyDescent="0.25">
      <c r="A70">
        <v>53</v>
      </c>
      <c r="B70" t="s">
        <v>297</v>
      </c>
      <c r="C70">
        <v>67</v>
      </c>
      <c r="D70" t="s">
        <v>298</v>
      </c>
      <c r="E70" t="s">
        <v>299</v>
      </c>
      <c r="F70" t="s">
        <v>300</v>
      </c>
      <c r="G70" t="s">
        <v>1162</v>
      </c>
      <c r="H70" t="s">
        <v>446</v>
      </c>
      <c r="I70" t="s">
        <v>302</v>
      </c>
      <c r="J70" t="s">
        <v>303</v>
      </c>
      <c r="K70" t="s">
        <v>300</v>
      </c>
      <c r="L70" t="s">
        <v>447</v>
      </c>
      <c r="M70" t="s">
        <v>305</v>
      </c>
      <c r="N70" t="s">
        <v>306</v>
      </c>
      <c r="O70" t="s">
        <v>300</v>
      </c>
      <c r="P70" t="s">
        <v>1089</v>
      </c>
      <c r="Q70" t="s">
        <v>300</v>
      </c>
      <c r="R70" t="s">
        <v>307</v>
      </c>
      <c r="S70" t="s">
        <v>300</v>
      </c>
      <c r="T70" t="s">
        <v>309</v>
      </c>
      <c r="U70" t="s">
        <v>308</v>
      </c>
      <c r="V70" t="s">
        <v>314</v>
      </c>
      <c r="W70" t="s">
        <v>308</v>
      </c>
      <c r="X70" t="s">
        <v>321</v>
      </c>
      <c r="Y70" t="s">
        <v>308</v>
      </c>
      <c r="Z70" t="s">
        <v>315</v>
      </c>
      <c r="AE70" t="s">
        <v>310</v>
      </c>
      <c r="AF70" s="22"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22"/>
      <c r="AH70" s="22"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311</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x14ac:dyDescent="0.25">
      <c r="A71">
        <v>54</v>
      </c>
      <c r="B71" t="s">
        <v>297</v>
      </c>
      <c r="C71">
        <v>68</v>
      </c>
      <c r="D71" t="s">
        <v>298</v>
      </c>
      <c r="E71" t="s">
        <v>299</v>
      </c>
      <c r="F71" t="s">
        <v>300</v>
      </c>
      <c r="G71" t="s">
        <v>1163</v>
      </c>
      <c r="H71" t="s">
        <v>448</v>
      </c>
      <c r="I71" t="s">
        <v>302</v>
      </c>
      <c r="J71" t="s">
        <v>303</v>
      </c>
      <c r="K71" t="s">
        <v>300</v>
      </c>
      <c r="L71" t="s">
        <v>449</v>
      </c>
      <c r="M71" t="s">
        <v>305</v>
      </c>
      <c r="N71" t="s">
        <v>306</v>
      </c>
      <c r="O71" t="s">
        <v>300</v>
      </c>
      <c r="P71" t="s">
        <v>1089</v>
      </c>
      <c r="Q71" t="s">
        <v>300</v>
      </c>
      <c r="R71" t="s">
        <v>307</v>
      </c>
      <c r="S71" t="s">
        <v>300</v>
      </c>
      <c r="T71" t="s">
        <v>282</v>
      </c>
      <c r="U71" t="s">
        <v>308</v>
      </c>
      <c r="V71" t="s">
        <v>313</v>
      </c>
      <c r="W71" t="s">
        <v>308</v>
      </c>
      <c r="X71" t="s">
        <v>321</v>
      </c>
      <c r="AE71" t="s">
        <v>310</v>
      </c>
      <c r="AF71" s="22"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22"/>
      <c r="AH71" s="22"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311</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x14ac:dyDescent="0.25">
      <c r="A72">
        <v>55</v>
      </c>
      <c r="B72" t="s">
        <v>297</v>
      </c>
      <c r="C72">
        <v>69</v>
      </c>
      <c r="D72" t="s">
        <v>298</v>
      </c>
      <c r="E72" t="s">
        <v>299</v>
      </c>
      <c r="F72" t="s">
        <v>300</v>
      </c>
      <c r="G72" t="s">
        <v>1164</v>
      </c>
      <c r="H72" t="s">
        <v>450</v>
      </c>
      <c r="I72" t="s">
        <v>302</v>
      </c>
      <c r="J72" t="s">
        <v>303</v>
      </c>
      <c r="K72" t="s">
        <v>300</v>
      </c>
      <c r="L72" t="s">
        <v>451</v>
      </c>
      <c r="M72" t="s">
        <v>305</v>
      </c>
      <c r="N72" t="s">
        <v>306</v>
      </c>
      <c r="O72" t="s">
        <v>300</v>
      </c>
      <c r="P72" t="s">
        <v>1089</v>
      </c>
      <c r="Q72" t="s">
        <v>300</v>
      </c>
      <c r="R72" t="s">
        <v>307</v>
      </c>
      <c r="S72" t="s">
        <v>300</v>
      </c>
      <c r="T72" t="s">
        <v>2210</v>
      </c>
      <c r="U72" t="s">
        <v>308</v>
      </c>
      <c r="V72" t="s">
        <v>321</v>
      </c>
      <c r="AE72" t="s">
        <v>310</v>
      </c>
      <c r="AF72" s="22"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22"/>
      <c r="AH72" s="22"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311</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x14ac:dyDescent="0.25">
      <c r="A73">
        <v>56</v>
      </c>
      <c r="B73" t="s">
        <v>297</v>
      </c>
      <c r="C73">
        <v>70</v>
      </c>
      <c r="D73" t="s">
        <v>298</v>
      </c>
      <c r="E73" t="s">
        <v>299</v>
      </c>
      <c r="F73" t="s">
        <v>300</v>
      </c>
      <c r="G73" t="s">
        <v>1165</v>
      </c>
      <c r="H73" t="s">
        <v>452</v>
      </c>
      <c r="I73" t="s">
        <v>302</v>
      </c>
      <c r="J73" t="s">
        <v>303</v>
      </c>
      <c r="K73" t="s">
        <v>300</v>
      </c>
      <c r="L73" t="s">
        <v>453</v>
      </c>
      <c r="M73" t="s">
        <v>305</v>
      </c>
      <c r="N73" t="s">
        <v>306</v>
      </c>
      <c r="O73" t="s">
        <v>300</v>
      </c>
      <c r="P73" t="s">
        <v>1089</v>
      </c>
      <c r="Q73" t="s">
        <v>300</v>
      </c>
      <c r="R73" t="s">
        <v>307</v>
      </c>
      <c r="S73" t="s">
        <v>300</v>
      </c>
      <c r="T73" t="s">
        <v>313</v>
      </c>
      <c r="U73" t="s">
        <v>308</v>
      </c>
      <c r="V73" t="s">
        <v>315</v>
      </c>
      <c r="AE73" t="s">
        <v>310</v>
      </c>
      <c r="AF73" s="22"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22"/>
      <c r="AH73" s="22"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311</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x14ac:dyDescent="0.25">
      <c r="A74">
        <v>57</v>
      </c>
      <c r="B74" t="s">
        <v>297</v>
      </c>
      <c r="C74">
        <v>71</v>
      </c>
      <c r="D74" t="s">
        <v>298</v>
      </c>
      <c r="E74" t="s">
        <v>299</v>
      </c>
      <c r="F74" t="s">
        <v>300</v>
      </c>
      <c r="G74" t="s">
        <v>1166</v>
      </c>
      <c r="H74" t="s">
        <v>454</v>
      </c>
      <c r="I74" t="s">
        <v>302</v>
      </c>
      <c r="J74" t="s">
        <v>303</v>
      </c>
      <c r="K74" t="s">
        <v>300</v>
      </c>
      <c r="L74" t="s">
        <v>455</v>
      </c>
      <c r="M74" t="s">
        <v>305</v>
      </c>
      <c r="N74" t="s">
        <v>306</v>
      </c>
      <c r="O74" t="s">
        <v>300</v>
      </c>
      <c r="P74" t="s">
        <v>1089</v>
      </c>
      <c r="Q74" t="s">
        <v>300</v>
      </c>
      <c r="R74" t="s">
        <v>307</v>
      </c>
      <c r="S74" t="s">
        <v>300</v>
      </c>
      <c r="T74" t="s">
        <v>321</v>
      </c>
      <c r="AE74" t="s">
        <v>310</v>
      </c>
      <c r="AF74" s="22"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22"/>
      <c r="AH74" s="22"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311</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x14ac:dyDescent="0.25">
      <c r="A75">
        <v>224</v>
      </c>
      <c r="B75" t="s">
        <v>297</v>
      </c>
      <c r="C75">
        <v>72</v>
      </c>
      <c r="D75" t="s">
        <v>298</v>
      </c>
      <c r="E75" t="s">
        <v>299</v>
      </c>
      <c r="F75" t="s">
        <v>300</v>
      </c>
      <c r="G75" t="s">
        <v>1306</v>
      </c>
      <c r="H75" t="s">
        <v>456</v>
      </c>
      <c r="I75" t="s">
        <v>302</v>
      </c>
      <c r="J75" t="s">
        <v>303</v>
      </c>
      <c r="K75" t="s">
        <v>300</v>
      </c>
      <c r="L75" t="s">
        <v>457</v>
      </c>
      <c r="M75" t="s">
        <v>305</v>
      </c>
      <c r="N75" t="s">
        <v>306</v>
      </c>
      <c r="O75" t="s">
        <v>300</v>
      </c>
      <c r="P75" s="8" t="s">
        <v>1091</v>
      </c>
      <c r="Q75" t="s">
        <v>300</v>
      </c>
      <c r="R75" t="s">
        <v>307</v>
      </c>
      <c r="S75" t="s">
        <v>300</v>
      </c>
      <c r="T75" t="s">
        <v>342</v>
      </c>
      <c r="U75" t="s">
        <v>308</v>
      </c>
      <c r="V75" t="s">
        <v>321</v>
      </c>
      <c r="AE75" t="s">
        <v>310</v>
      </c>
      <c r="AF75" s="22"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22"/>
      <c r="AH75" s="22"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311</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x14ac:dyDescent="0.25">
      <c r="A76">
        <v>58</v>
      </c>
      <c r="B76" t="s">
        <v>297</v>
      </c>
      <c r="C76">
        <v>73</v>
      </c>
      <c r="D76" t="s">
        <v>298</v>
      </c>
      <c r="E76" t="s">
        <v>299</v>
      </c>
      <c r="F76" t="s">
        <v>300</v>
      </c>
      <c r="G76" t="s">
        <v>1167</v>
      </c>
      <c r="H76" t="s">
        <v>458</v>
      </c>
      <c r="I76" t="s">
        <v>302</v>
      </c>
      <c r="J76" t="s">
        <v>303</v>
      </c>
      <c r="K76" t="s">
        <v>300</v>
      </c>
      <c r="L76" t="s">
        <v>459</v>
      </c>
      <c r="M76" t="s">
        <v>305</v>
      </c>
      <c r="N76" t="s">
        <v>306</v>
      </c>
      <c r="O76" t="s">
        <v>300</v>
      </c>
      <c r="P76" t="s">
        <v>1089</v>
      </c>
      <c r="Q76" t="s">
        <v>300</v>
      </c>
      <c r="R76" t="s">
        <v>307</v>
      </c>
      <c r="S76" t="s">
        <v>300</v>
      </c>
      <c r="T76" t="s">
        <v>292</v>
      </c>
      <c r="U76" t="s">
        <v>308</v>
      </c>
      <c r="V76" t="s">
        <v>315</v>
      </c>
      <c r="AE76" t="s">
        <v>310</v>
      </c>
      <c r="AF76" s="22"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22"/>
      <c r="AH76" s="22"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311</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x14ac:dyDescent="0.25">
      <c r="A77">
        <v>59</v>
      </c>
      <c r="B77" t="s">
        <v>297</v>
      </c>
      <c r="C77">
        <v>74</v>
      </c>
      <c r="D77" t="s">
        <v>298</v>
      </c>
      <c r="E77" t="s">
        <v>299</v>
      </c>
      <c r="F77" t="s">
        <v>300</v>
      </c>
      <c r="G77" t="s">
        <v>1168</v>
      </c>
      <c r="H77" t="s">
        <v>460</v>
      </c>
      <c r="I77" t="s">
        <v>302</v>
      </c>
      <c r="J77" t="s">
        <v>303</v>
      </c>
      <c r="K77" t="s">
        <v>300</v>
      </c>
      <c r="L77" t="s">
        <v>461</v>
      </c>
      <c r="M77" t="s">
        <v>305</v>
      </c>
      <c r="N77" t="s">
        <v>306</v>
      </c>
      <c r="O77" t="s">
        <v>300</v>
      </c>
      <c r="P77" t="s">
        <v>1089</v>
      </c>
      <c r="Q77" t="s">
        <v>300</v>
      </c>
      <c r="R77" t="s">
        <v>307</v>
      </c>
      <c r="S77" t="s">
        <v>300</v>
      </c>
      <c r="T77" t="s">
        <v>344</v>
      </c>
      <c r="U77" t="s">
        <v>308</v>
      </c>
      <c r="V77" t="s">
        <v>292</v>
      </c>
      <c r="W77" t="s">
        <v>308</v>
      </c>
      <c r="X77" t="s">
        <v>321</v>
      </c>
      <c r="AE77" t="s">
        <v>310</v>
      </c>
      <c r="AF77" s="22"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22"/>
      <c r="AH77" s="22"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311</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x14ac:dyDescent="0.25">
      <c r="A78">
        <v>225</v>
      </c>
      <c r="B78" t="s">
        <v>297</v>
      </c>
      <c r="C78">
        <v>75</v>
      </c>
      <c r="D78" t="s">
        <v>298</v>
      </c>
      <c r="E78" t="s">
        <v>299</v>
      </c>
      <c r="F78" t="s">
        <v>300</v>
      </c>
      <c r="G78" t="s">
        <v>1307</v>
      </c>
      <c r="H78" t="s">
        <v>462</v>
      </c>
      <c r="I78" t="s">
        <v>302</v>
      </c>
      <c r="J78" t="s">
        <v>303</v>
      </c>
      <c r="K78" t="s">
        <v>300</v>
      </c>
      <c r="L78" t="s">
        <v>463</v>
      </c>
      <c r="M78" t="s">
        <v>305</v>
      </c>
      <c r="N78" t="s">
        <v>306</v>
      </c>
      <c r="O78" t="s">
        <v>300</v>
      </c>
      <c r="P78" s="8" t="s">
        <v>1091</v>
      </c>
      <c r="Q78" t="s">
        <v>300</v>
      </c>
      <c r="R78" t="s">
        <v>307</v>
      </c>
      <c r="S78" t="s">
        <v>300</v>
      </c>
      <c r="T78" t="s">
        <v>313</v>
      </c>
      <c r="U78" t="s">
        <v>308</v>
      </c>
      <c r="V78" t="s">
        <v>321</v>
      </c>
      <c r="AE78" t="s">
        <v>310</v>
      </c>
      <c r="AF78" s="22"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22"/>
      <c r="AH78" s="22"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311</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x14ac:dyDescent="0.25">
      <c r="A79">
        <v>60</v>
      </c>
      <c r="B79" t="s">
        <v>297</v>
      </c>
      <c r="C79">
        <v>76</v>
      </c>
      <c r="D79" t="s">
        <v>298</v>
      </c>
      <c r="E79" t="s">
        <v>299</v>
      </c>
      <c r="F79" t="s">
        <v>300</v>
      </c>
      <c r="G79" t="s">
        <v>1169</v>
      </c>
      <c r="H79" t="s">
        <v>464</v>
      </c>
      <c r="I79" t="s">
        <v>302</v>
      </c>
      <c r="J79" t="s">
        <v>303</v>
      </c>
      <c r="K79" t="s">
        <v>300</v>
      </c>
      <c r="L79" t="s">
        <v>465</v>
      </c>
      <c r="M79" t="s">
        <v>305</v>
      </c>
      <c r="N79" t="s">
        <v>306</v>
      </c>
      <c r="O79" t="s">
        <v>300</v>
      </c>
      <c r="P79" t="s">
        <v>1089</v>
      </c>
      <c r="Q79" t="s">
        <v>300</v>
      </c>
      <c r="R79" t="s">
        <v>307</v>
      </c>
      <c r="S79" t="s">
        <v>300</v>
      </c>
      <c r="T79" t="s">
        <v>2210</v>
      </c>
      <c r="U79" t="s">
        <v>308</v>
      </c>
      <c r="V79" t="s">
        <v>321</v>
      </c>
      <c r="AE79" t="s">
        <v>310</v>
      </c>
      <c r="AF79" s="22"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22"/>
      <c r="AH79" s="22"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311</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x14ac:dyDescent="0.25">
      <c r="A80">
        <v>61</v>
      </c>
      <c r="B80" t="s">
        <v>297</v>
      </c>
      <c r="C80">
        <v>77</v>
      </c>
      <c r="D80" t="s">
        <v>298</v>
      </c>
      <c r="E80" t="s">
        <v>299</v>
      </c>
      <c r="F80" t="s">
        <v>300</v>
      </c>
      <c r="G80" t="s">
        <v>1170</v>
      </c>
      <c r="H80" t="s">
        <v>466</v>
      </c>
      <c r="I80" t="s">
        <v>302</v>
      </c>
      <c r="J80" t="s">
        <v>303</v>
      </c>
      <c r="K80" t="s">
        <v>300</v>
      </c>
      <c r="L80" t="s">
        <v>467</v>
      </c>
      <c r="M80" t="s">
        <v>305</v>
      </c>
      <c r="N80" t="s">
        <v>306</v>
      </c>
      <c r="O80" t="s">
        <v>300</v>
      </c>
      <c r="P80" t="s">
        <v>1089</v>
      </c>
      <c r="Q80" t="s">
        <v>300</v>
      </c>
      <c r="R80" t="s">
        <v>307</v>
      </c>
      <c r="S80" t="s">
        <v>300</v>
      </c>
      <c r="T80" t="s">
        <v>320</v>
      </c>
      <c r="U80" t="s">
        <v>308</v>
      </c>
      <c r="V80" t="s">
        <v>321</v>
      </c>
      <c r="AE80" t="s">
        <v>310</v>
      </c>
      <c r="AF80" s="22"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22"/>
      <c r="AH80" s="22"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311</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x14ac:dyDescent="0.25">
      <c r="A81">
        <v>62</v>
      </c>
      <c r="B81" t="s">
        <v>297</v>
      </c>
      <c r="C81">
        <v>78</v>
      </c>
      <c r="D81" t="s">
        <v>298</v>
      </c>
      <c r="E81" t="s">
        <v>299</v>
      </c>
      <c r="F81" t="s">
        <v>300</v>
      </c>
      <c r="G81" t="s">
        <v>1171</v>
      </c>
      <c r="H81" t="s">
        <v>468</v>
      </c>
      <c r="I81" t="s">
        <v>302</v>
      </c>
      <c r="J81" t="s">
        <v>303</v>
      </c>
      <c r="K81" t="s">
        <v>300</v>
      </c>
      <c r="L81" t="s">
        <v>469</v>
      </c>
      <c r="M81" t="s">
        <v>305</v>
      </c>
      <c r="N81" t="s">
        <v>306</v>
      </c>
      <c r="O81" t="s">
        <v>300</v>
      </c>
      <c r="P81" t="s">
        <v>1089</v>
      </c>
      <c r="Q81" t="s">
        <v>300</v>
      </c>
      <c r="R81" t="s">
        <v>307</v>
      </c>
      <c r="S81" t="s">
        <v>300</v>
      </c>
      <c r="T81" t="s">
        <v>292</v>
      </c>
      <c r="U81" t="s">
        <v>308</v>
      </c>
      <c r="V81" t="s">
        <v>313</v>
      </c>
      <c r="W81" t="s">
        <v>308</v>
      </c>
      <c r="X81" t="s">
        <v>315</v>
      </c>
      <c r="AE81" t="s">
        <v>310</v>
      </c>
      <c r="AF81" s="22"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22"/>
      <c r="AH81" s="22"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311</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x14ac:dyDescent="0.25">
      <c r="A82">
        <v>63</v>
      </c>
      <c r="B82" t="s">
        <v>297</v>
      </c>
      <c r="C82">
        <v>79</v>
      </c>
      <c r="D82" t="s">
        <v>298</v>
      </c>
      <c r="E82" t="s">
        <v>299</v>
      </c>
      <c r="F82" t="s">
        <v>300</v>
      </c>
      <c r="G82" t="s">
        <v>1172</v>
      </c>
      <c r="H82" t="s">
        <v>470</v>
      </c>
      <c r="I82" t="s">
        <v>302</v>
      </c>
      <c r="J82" t="s">
        <v>303</v>
      </c>
      <c r="K82" t="s">
        <v>300</v>
      </c>
      <c r="L82" t="s">
        <v>471</v>
      </c>
      <c r="M82" t="s">
        <v>305</v>
      </c>
      <c r="N82" t="s">
        <v>306</v>
      </c>
      <c r="O82" t="s">
        <v>300</v>
      </c>
      <c r="P82" t="s">
        <v>1089</v>
      </c>
      <c r="Q82" t="s">
        <v>300</v>
      </c>
      <c r="R82" t="s">
        <v>307</v>
      </c>
      <c r="S82" t="s">
        <v>300</v>
      </c>
      <c r="T82" t="s">
        <v>2210</v>
      </c>
      <c r="AE82" t="s">
        <v>310</v>
      </c>
      <c r="AF82" s="22"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22"/>
      <c r="AH82" s="22"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311</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x14ac:dyDescent="0.25">
      <c r="A83">
        <v>64</v>
      </c>
      <c r="B83" t="s">
        <v>297</v>
      </c>
      <c r="C83">
        <v>80</v>
      </c>
      <c r="D83" t="s">
        <v>298</v>
      </c>
      <c r="E83" t="s">
        <v>299</v>
      </c>
      <c r="F83" t="s">
        <v>300</v>
      </c>
      <c r="G83" t="s">
        <v>1173</v>
      </c>
      <c r="H83" t="s">
        <v>472</v>
      </c>
      <c r="I83" t="s">
        <v>302</v>
      </c>
      <c r="J83" t="s">
        <v>303</v>
      </c>
      <c r="K83" t="s">
        <v>300</v>
      </c>
      <c r="L83" t="s">
        <v>473</v>
      </c>
      <c r="M83" t="s">
        <v>305</v>
      </c>
      <c r="N83" t="s">
        <v>306</v>
      </c>
      <c r="O83" t="s">
        <v>300</v>
      </c>
      <c r="P83" t="s">
        <v>1089</v>
      </c>
      <c r="Q83" t="s">
        <v>300</v>
      </c>
      <c r="R83" t="s">
        <v>307</v>
      </c>
      <c r="S83" t="s">
        <v>300</v>
      </c>
      <c r="T83" t="s">
        <v>309</v>
      </c>
      <c r="U83" t="s">
        <v>308</v>
      </c>
      <c r="V83" t="s">
        <v>2210</v>
      </c>
      <c r="W83" t="s">
        <v>308</v>
      </c>
      <c r="X83" t="s">
        <v>315</v>
      </c>
      <c r="AE83" t="s">
        <v>310</v>
      </c>
      <c r="AF83" s="22"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22"/>
      <c r="AH83" s="22"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311</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x14ac:dyDescent="0.25">
      <c r="A84">
        <v>65</v>
      </c>
      <c r="B84" t="s">
        <v>297</v>
      </c>
      <c r="C84">
        <v>81</v>
      </c>
      <c r="D84" t="s">
        <v>298</v>
      </c>
      <c r="E84" t="s">
        <v>299</v>
      </c>
      <c r="F84" t="s">
        <v>300</v>
      </c>
      <c r="G84" t="s">
        <v>1174</v>
      </c>
      <c r="H84" t="s">
        <v>474</v>
      </c>
      <c r="I84" t="s">
        <v>302</v>
      </c>
      <c r="J84" t="s">
        <v>303</v>
      </c>
      <c r="K84" t="s">
        <v>300</v>
      </c>
      <c r="L84" t="s">
        <v>475</v>
      </c>
      <c r="M84" t="s">
        <v>305</v>
      </c>
      <c r="N84" t="s">
        <v>306</v>
      </c>
      <c r="O84" t="s">
        <v>300</v>
      </c>
      <c r="P84" t="s">
        <v>1089</v>
      </c>
      <c r="Q84" t="s">
        <v>300</v>
      </c>
      <c r="R84" t="s">
        <v>307</v>
      </c>
      <c r="S84" t="s">
        <v>300</v>
      </c>
      <c r="T84" t="s">
        <v>292</v>
      </c>
      <c r="U84" t="s">
        <v>308</v>
      </c>
      <c r="V84" t="s">
        <v>314</v>
      </c>
      <c r="W84" t="s">
        <v>308</v>
      </c>
      <c r="X84" t="s">
        <v>321</v>
      </c>
      <c r="AE84" t="s">
        <v>310</v>
      </c>
      <c r="AF84" s="22"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22"/>
      <c r="AH84" s="22"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311</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x14ac:dyDescent="0.25">
      <c r="A85">
        <v>66</v>
      </c>
      <c r="B85" t="s">
        <v>297</v>
      </c>
      <c r="C85">
        <v>82</v>
      </c>
      <c r="D85" t="s">
        <v>298</v>
      </c>
      <c r="E85" t="s">
        <v>299</v>
      </c>
      <c r="F85" t="s">
        <v>300</v>
      </c>
      <c r="G85" t="s">
        <v>1175</v>
      </c>
      <c r="H85" t="s">
        <v>476</v>
      </c>
      <c r="I85" t="s">
        <v>302</v>
      </c>
      <c r="J85" t="s">
        <v>303</v>
      </c>
      <c r="K85" t="s">
        <v>300</v>
      </c>
      <c r="L85" t="s">
        <v>185</v>
      </c>
      <c r="M85" t="s">
        <v>305</v>
      </c>
      <c r="N85" t="s">
        <v>306</v>
      </c>
      <c r="O85" t="s">
        <v>300</v>
      </c>
      <c r="P85" t="s">
        <v>1089</v>
      </c>
      <c r="Q85" t="s">
        <v>300</v>
      </c>
      <c r="R85" t="s">
        <v>307</v>
      </c>
      <c r="S85" t="s">
        <v>300</v>
      </c>
      <c r="T85" t="s">
        <v>309</v>
      </c>
      <c r="U85" t="s">
        <v>308</v>
      </c>
      <c r="V85" t="s">
        <v>321</v>
      </c>
      <c r="AE85" t="s">
        <v>310</v>
      </c>
      <c r="AF85" s="22"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22"/>
      <c r="AH85" s="22"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311</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x14ac:dyDescent="0.25">
      <c r="A86">
        <v>67</v>
      </c>
      <c r="B86" t="s">
        <v>297</v>
      </c>
      <c r="C86">
        <v>83</v>
      </c>
      <c r="D86" t="s">
        <v>298</v>
      </c>
      <c r="E86" t="s">
        <v>299</v>
      </c>
      <c r="F86" t="s">
        <v>300</v>
      </c>
      <c r="G86" t="s">
        <v>1176</v>
      </c>
      <c r="H86" t="s">
        <v>477</v>
      </c>
      <c r="I86" t="s">
        <v>302</v>
      </c>
      <c r="J86" t="s">
        <v>303</v>
      </c>
      <c r="K86" t="s">
        <v>300</v>
      </c>
      <c r="L86" t="s">
        <v>478</v>
      </c>
      <c r="M86" t="s">
        <v>305</v>
      </c>
      <c r="N86" t="s">
        <v>306</v>
      </c>
      <c r="O86" t="s">
        <v>300</v>
      </c>
      <c r="P86" t="s">
        <v>1089</v>
      </c>
      <c r="Q86" t="s">
        <v>300</v>
      </c>
      <c r="R86" t="s">
        <v>307</v>
      </c>
      <c r="S86" t="s">
        <v>300</v>
      </c>
      <c r="T86" t="s">
        <v>292</v>
      </c>
      <c r="U86" t="s">
        <v>308</v>
      </c>
      <c r="V86" t="s">
        <v>2210</v>
      </c>
      <c r="W86" t="s">
        <v>308</v>
      </c>
      <c r="X86" t="s">
        <v>321</v>
      </c>
      <c r="AE86" t="s">
        <v>310</v>
      </c>
      <c r="AF86" s="22"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22"/>
      <c r="AH86" s="22"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311</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x14ac:dyDescent="0.25">
      <c r="A87">
        <v>68</v>
      </c>
      <c r="B87" t="s">
        <v>297</v>
      </c>
      <c r="C87">
        <v>84</v>
      </c>
      <c r="D87" t="s">
        <v>298</v>
      </c>
      <c r="E87" t="s">
        <v>299</v>
      </c>
      <c r="F87" t="s">
        <v>300</v>
      </c>
      <c r="G87" t="s">
        <v>1177</v>
      </c>
      <c r="H87" t="s">
        <v>479</v>
      </c>
      <c r="I87" t="s">
        <v>302</v>
      </c>
      <c r="J87" t="s">
        <v>303</v>
      </c>
      <c r="K87" t="s">
        <v>300</v>
      </c>
      <c r="L87" t="s">
        <v>480</v>
      </c>
      <c r="M87" t="s">
        <v>305</v>
      </c>
      <c r="N87" t="s">
        <v>306</v>
      </c>
      <c r="O87" t="s">
        <v>300</v>
      </c>
      <c r="P87" t="s">
        <v>1089</v>
      </c>
      <c r="Q87" t="s">
        <v>300</v>
      </c>
      <c r="R87" t="s">
        <v>307</v>
      </c>
      <c r="S87" t="s">
        <v>300</v>
      </c>
      <c r="AE87" t="s">
        <v>310</v>
      </c>
      <c r="AF87" s="22"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22"/>
      <c r="AH87" s="22"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311</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x14ac:dyDescent="0.25">
      <c r="A88">
        <v>69</v>
      </c>
      <c r="B88" t="s">
        <v>297</v>
      </c>
      <c r="C88">
        <v>85</v>
      </c>
      <c r="D88" t="s">
        <v>298</v>
      </c>
      <c r="E88" t="s">
        <v>299</v>
      </c>
      <c r="F88" t="s">
        <v>300</v>
      </c>
      <c r="G88" t="s">
        <v>1178</v>
      </c>
      <c r="H88" t="s">
        <v>481</v>
      </c>
      <c r="I88" t="s">
        <v>302</v>
      </c>
      <c r="J88" t="s">
        <v>303</v>
      </c>
      <c r="K88" t="s">
        <v>300</v>
      </c>
      <c r="L88" t="s">
        <v>482</v>
      </c>
      <c r="M88" t="s">
        <v>305</v>
      </c>
      <c r="N88" t="s">
        <v>306</v>
      </c>
      <c r="O88" t="s">
        <v>300</v>
      </c>
      <c r="P88" t="s">
        <v>1089</v>
      </c>
      <c r="Q88" t="s">
        <v>300</v>
      </c>
      <c r="R88" t="s">
        <v>307</v>
      </c>
      <c r="S88" t="s">
        <v>300</v>
      </c>
      <c r="T88" t="s">
        <v>321</v>
      </c>
      <c r="AE88" t="s">
        <v>310</v>
      </c>
      <c r="AF88" s="22"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22"/>
      <c r="AH88" s="22"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311</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x14ac:dyDescent="0.25">
      <c r="A89">
        <v>70</v>
      </c>
      <c r="B89" t="s">
        <v>297</v>
      </c>
      <c r="C89">
        <v>86</v>
      </c>
      <c r="D89" t="s">
        <v>298</v>
      </c>
      <c r="E89" t="s">
        <v>299</v>
      </c>
      <c r="F89" t="s">
        <v>300</v>
      </c>
      <c r="G89" t="s">
        <v>1179</v>
      </c>
      <c r="H89" t="s">
        <v>483</v>
      </c>
      <c r="I89" t="s">
        <v>302</v>
      </c>
      <c r="J89" t="s">
        <v>303</v>
      </c>
      <c r="K89" t="s">
        <v>300</v>
      </c>
      <c r="L89" t="s">
        <v>484</v>
      </c>
      <c r="M89" t="s">
        <v>305</v>
      </c>
      <c r="N89" t="s">
        <v>306</v>
      </c>
      <c r="O89" t="s">
        <v>300</v>
      </c>
      <c r="P89" t="s">
        <v>1089</v>
      </c>
      <c r="Q89" t="s">
        <v>300</v>
      </c>
      <c r="R89" t="s">
        <v>307</v>
      </c>
      <c r="S89" t="s">
        <v>300</v>
      </c>
      <c r="T89" t="s">
        <v>282</v>
      </c>
      <c r="U89" t="s">
        <v>308</v>
      </c>
      <c r="V89" t="s">
        <v>2209</v>
      </c>
      <c r="W89" t="s">
        <v>308</v>
      </c>
      <c r="X89" t="s">
        <v>313</v>
      </c>
      <c r="Y89" t="s">
        <v>308</v>
      </c>
      <c r="Z89" t="s">
        <v>315</v>
      </c>
      <c r="AE89" t="s">
        <v>310</v>
      </c>
      <c r="AF89" s="22"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22"/>
      <c r="AH89" s="22"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311</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x14ac:dyDescent="0.25">
      <c r="A90">
        <v>71</v>
      </c>
      <c r="B90" t="s">
        <v>297</v>
      </c>
      <c r="C90">
        <v>87</v>
      </c>
      <c r="D90" t="s">
        <v>298</v>
      </c>
      <c r="E90" t="s">
        <v>299</v>
      </c>
      <c r="F90" t="s">
        <v>300</v>
      </c>
      <c r="G90" t="s">
        <v>1180</v>
      </c>
      <c r="H90" t="s">
        <v>485</v>
      </c>
      <c r="I90" t="s">
        <v>302</v>
      </c>
      <c r="J90" t="s">
        <v>303</v>
      </c>
      <c r="K90" t="s">
        <v>300</v>
      </c>
      <c r="L90" t="s">
        <v>486</v>
      </c>
      <c r="M90" t="s">
        <v>305</v>
      </c>
      <c r="N90" t="s">
        <v>306</v>
      </c>
      <c r="O90" t="s">
        <v>300</v>
      </c>
      <c r="P90" t="s">
        <v>1089</v>
      </c>
      <c r="Q90" t="s">
        <v>300</v>
      </c>
      <c r="R90" t="s">
        <v>307</v>
      </c>
      <c r="S90" t="s">
        <v>300</v>
      </c>
      <c r="T90" t="s">
        <v>351</v>
      </c>
      <c r="AE90" t="s">
        <v>310</v>
      </c>
      <c r="AF90" s="22"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22"/>
      <c r="AH90" s="22"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311</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x14ac:dyDescent="0.25">
      <c r="A91">
        <v>72</v>
      </c>
      <c r="B91" t="s">
        <v>297</v>
      </c>
      <c r="C91">
        <v>88</v>
      </c>
      <c r="D91" t="s">
        <v>298</v>
      </c>
      <c r="E91" t="s">
        <v>299</v>
      </c>
      <c r="F91" t="s">
        <v>300</v>
      </c>
      <c r="G91" t="s">
        <v>1181</v>
      </c>
      <c r="H91" t="s">
        <v>487</v>
      </c>
      <c r="I91" t="s">
        <v>302</v>
      </c>
      <c r="J91" t="s">
        <v>303</v>
      </c>
      <c r="K91" t="s">
        <v>300</v>
      </c>
      <c r="L91" t="s">
        <v>192</v>
      </c>
      <c r="M91" t="s">
        <v>305</v>
      </c>
      <c r="N91" t="s">
        <v>306</v>
      </c>
      <c r="O91" t="s">
        <v>300</v>
      </c>
      <c r="P91" t="s">
        <v>1089</v>
      </c>
      <c r="Q91" t="s">
        <v>300</v>
      </c>
      <c r="R91" t="s">
        <v>307</v>
      </c>
      <c r="S91" t="s">
        <v>300</v>
      </c>
      <c r="T91" t="s">
        <v>320</v>
      </c>
      <c r="U91" t="s">
        <v>308</v>
      </c>
      <c r="V91" t="s">
        <v>2210</v>
      </c>
      <c r="AE91" t="s">
        <v>310</v>
      </c>
      <c r="AF91" s="22"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22"/>
      <c r="AH91" s="22"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311</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x14ac:dyDescent="0.25">
      <c r="A92">
        <v>73</v>
      </c>
      <c r="B92" t="s">
        <v>297</v>
      </c>
      <c r="C92">
        <v>89</v>
      </c>
      <c r="D92" t="s">
        <v>298</v>
      </c>
      <c r="E92" t="s">
        <v>299</v>
      </c>
      <c r="F92" t="s">
        <v>300</v>
      </c>
      <c r="G92" t="s">
        <v>1182</v>
      </c>
      <c r="H92" t="s">
        <v>488</v>
      </c>
      <c r="I92" t="s">
        <v>302</v>
      </c>
      <c r="J92" t="s">
        <v>303</v>
      </c>
      <c r="K92" t="s">
        <v>300</v>
      </c>
      <c r="L92" t="s">
        <v>194</v>
      </c>
      <c r="M92" t="s">
        <v>305</v>
      </c>
      <c r="N92" t="s">
        <v>306</v>
      </c>
      <c r="O92" t="s">
        <v>300</v>
      </c>
      <c r="P92" t="s">
        <v>1089</v>
      </c>
      <c r="Q92" t="s">
        <v>300</v>
      </c>
      <c r="R92" t="s">
        <v>307</v>
      </c>
      <c r="S92" t="s">
        <v>300</v>
      </c>
      <c r="T92" t="s">
        <v>321</v>
      </c>
      <c r="AE92" t="s">
        <v>310</v>
      </c>
      <c r="AF92" s="22"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22"/>
      <c r="AH92" s="22"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311</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x14ac:dyDescent="0.25">
      <c r="A93">
        <v>74</v>
      </c>
      <c r="B93" t="s">
        <v>297</v>
      </c>
      <c r="C93">
        <v>90</v>
      </c>
      <c r="D93" t="s">
        <v>298</v>
      </c>
      <c r="E93" t="s">
        <v>299</v>
      </c>
      <c r="F93" t="s">
        <v>300</v>
      </c>
      <c r="G93" t="s">
        <v>1183</v>
      </c>
      <c r="H93" t="s">
        <v>489</v>
      </c>
      <c r="I93" t="s">
        <v>302</v>
      </c>
      <c r="J93" t="s">
        <v>303</v>
      </c>
      <c r="K93" t="s">
        <v>300</v>
      </c>
      <c r="L93" t="s">
        <v>196</v>
      </c>
      <c r="M93" t="s">
        <v>305</v>
      </c>
      <c r="N93" t="s">
        <v>306</v>
      </c>
      <c r="O93" t="s">
        <v>300</v>
      </c>
      <c r="P93" t="s">
        <v>1089</v>
      </c>
      <c r="Q93" t="s">
        <v>300</v>
      </c>
      <c r="R93" t="s">
        <v>307</v>
      </c>
      <c r="S93" t="s">
        <v>300</v>
      </c>
      <c r="T93" t="s">
        <v>321</v>
      </c>
      <c r="AE93" t="s">
        <v>310</v>
      </c>
      <c r="AF93" s="22"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22"/>
      <c r="AH93" s="22"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311</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x14ac:dyDescent="0.25">
      <c r="A94">
        <v>75</v>
      </c>
      <c r="B94" t="s">
        <v>297</v>
      </c>
      <c r="C94">
        <v>91</v>
      </c>
      <c r="D94" t="s">
        <v>298</v>
      </c>
      <c r="E94" t="s">
        <v>299</v>
      </c>
      <c r="F94" t="s">
        <v>300</v>
      </c>
      <c r="G94" t="s">
        <v>1184</v>
      </c>
      <c r="H94" t="s">
        <v>490</v>
      </c>
      <c r="I94" t="s">
        <v>302</v>
      </c>
      <c r="J94" t="s">
        <v>303</v>
      </c>
      <c r="K94" t="s">
        <v>300</v>
      </c>
      <c r="L94" t="s">
        <v>491</v>
      </c>
      <c r="M94" t="s">
        <v>305</v>
      </c>
      <c r="N94" t="s">
        <v>306</v>
      </c>
      <c r="O94" t="s">
        <v>300</v>
      </c>
      <c r="P94" t="s">
        <v>1089</v>
      </c>
      <c r="Q94" t="s">
        <v>300</v>
      </c>
      <c r="R94" t="s">
        <v>307</v>
      </c>
      <c r="S94" t="s">
        <v>300</v>
      </c>
      <c r="T94" t="s">
        <v>282</v>
      </c>
      <c r="AE94" t="s">
        <v>310</v>
      </c>
      <c r="AF94" s="22"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22"/>
      <c r="AH94" s="22"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311</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x14ac:dyDescent="0.25">
      <c r="A95">
        <v>76</v>
      </c>
      <c r="B95" t="s">
        <v>297</v>
      </c>
      <c r="C95">
        <v>92</v>
      </c>
      <c r="D95" t="s">
        <v>298</v>
      </c>
      <c r="E95" t="s">
        <v>299</v>
      </c>
      <c r="F95" t="s">
        <v>300</v>
      </c>
      <c r="G95" t="s">
        <v>1185</v>
      </c>
      <c r="H95" t="s">
        <v>492</v>
      </c>
      <c r="I95" t="s">
        <v>302</v>
      </c>
      <c r="J95" t="s">
        <v>303</v>
      </c>
      <c r="K95" t="s">
        <v>300</v>
      </c>
      <c r="L95" t="s">
        <v>199</v>
      </c>
      <c r="M95" t="s">
        <v>305</v>
      </c>
      <c r="N95" t="s">
        <v>306</v>
      </c>
      <c r="O95" t="s">
        <v>300</v>
      </c>
      <c r="P95" t="s">
        <v>1089</v>
      </c>
      <c r="Q95" t="s">
        <v>300</v>
      </c>
      <c r="R95" t="s">
        <v>307</v>
      </c>
      <c r="S95" t="s">
        <v>300</v>
      </c>
      <c r="T95" t="s">
        <v>351</v>
      </c>
      <c r="U95" t="s">
        <v>308</v>
      </c>
      <c r="V95" t="s">
        <v>313</v>
      </c>
      <c r="W95" t="s">
        <v>308</v>
      </c>
      <c r="X95" t="s">
        <v>314</v>
      </c>
      <c r="Y95" t="s">
        <v>308</v>
      </c>
      <c r="Z95" t="s">
        <v>321</v>
      </c>
      <c r="AE95" t="s">
        <v>310</v>
      </c>
      <c r="AF95" s="22"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22"/>
      <c r="AH95" s="22"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311</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x14ac:dyDescent="0.25">
      <c r="A96">
        <v>188</v>
      </c>
      <c r="B96" t="s">
        <v>297</v>
      </c>
      <c r="C96">
        <v>93</v>
      </c>
      <c r="D96" t="s">
        <v>298</v>
      </c>
      <c r="E96" t="s">
        <v>299</v>
      </c>
      <c r="F96" t="s">
        <v>300</v>
      </c>
      <c r="G96" t="s">
        <v>1291</v>
      </c>
      <c r="H96" t="s">
        <v>493</v>
      </c>
      <c r="I96" t="s">
        <v>302</v>
      </c>
      <c r="J96" t="s">
        <v>303</v>
      </c>
      <c r="K96" t="s">
        <v>300</v>
      </c>
      <c r="L96" t="s">
        <v>494</v>
      </c>
      <c r="M96" t="s">
        <v>305</v>
      </c>
      <c r="N96" t="s">
        <v>306</v>
      </c>
      <c r="O96" t="s">
        <v>300</v>
      </c>
      <c r="P96" s="7" t="s">
        <v>1093</v>
      </c>
      <c r="Q96" t="s">
        <v>300</v>
      </c>
      <c r="R96" t="s">
        <v>307</v>
      </c>
      <c r="S96" t="s">
        <v>300</v>
      </c>
      <c r="T96" t="s">
        <v>292</v>
      </c>
      <c r="U96" t="s">
        <v>308</v>
      </c>
      <c r="V96" t="s">
        <v>321</v>
      </c>
      <c r="AE96" t="s">
        <v>310</v>
      </c>
      <c r="AF96" s="22"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22"/>
      <c r="AH96" s="22"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311</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x14ac:dyDescent="0.25">
      <c r="A97">
        <v>77</v>
      </c>
      <c r="B97" t="s">
        <v>297</v>
      </c>
      <c r="C97">
        <v>94</v>
      </c>
      <c r="D97" t="s">
        <v>298</v>
      </c>
      <c r="E97" t="s">
        <v>299</v>
      </c>
      <c r="F97" t="s">
        <v>300</v>
      </c>
      <c r="G97" t="s">
        <v>1186</v>
      </c>
      <c r="H97" t="s">
        <v>495</v>
      </c>
      <c r="I97" t="s">
        <v>302</v>
      </c>
      <c r="J97" t="s">
        <v>303</v>
      </c>
      <c r="K97" t="s">
        <v>300</v>
      </c>
      <c r="L97" t="s">
        <v>201</v>
      </c>
      <c r="M97" t="s">
        <v>305</v>
      </c>
      <c r="N97" t="s">
        <v>306</v>
      </c>
      <c r="O97" t="s">
        <v>300</v>
      </c>
      <c r="P97" t="s">
        <v>1089</v>
      </c>
      <c r="Q97" t="s">
        <v>300</v>
      </c>
      <c r="R97" t="s">
        <v>307</v>
      </c>
      <c r="S97" t="s">
        <v>300</v>
      </c>
      <c r="T97" t="s">
        <v>292</v>
      </c>
      <c r="AE97" t="s">
        <v>310</v>
      </c>
      <c r="AF97" s="22"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22"/>
      <c r="AH97" s="22"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311</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x14ac:dyDescent="0.25">
      <c r="A98">
        <v>78</v>
      </c>
      <c r="B98" t="s">
        <v>297</v>
      </c>
      <c r="C98">
        <v>95</v>
      </c>
      <c r="D98" t="s">
        <v>298</v>
      </c>
      <c r="E98" t="s">
        <v>299</v>
      </c>
      <c r="F98" t="s">
        <v>300</v>
      </c>
      <c r="G98" t="s">
        <v>1187</v>
      </c>
      <c r="H98" t="s">
        <v>496</v>
      </c>
      <c r="I98" t="s">
        <v>302</v>
      </c>
      <c r="J98" t="s">
        <v>303</v>
      </c>
      <c r="K98" t="s">
        <v>300</v>
      </c>
      <c r="L98" t="s">
        <v>497</v>
      </c>
      <c r="M98" t="s">
        <v>305</v>
      </c>
      <c r="N98" t="s">
        <v>306</v>
      </c>
      <c r="O98" t="s">
        <v>300</v>
      </c>
      <c r="P98" t="s">
        <v>1089</v>
      </c>
      <c r="Q98" t="s">
        <v>300</v>
      </c>
      <c r="R98" t="s">
        <v>307</v>
      </c>
      <c r="S98" t="s">
        <v>300</v>
      </c>
      <c r="T98" t="s">
        <v>320</v>
      </c>
      <c r="U98" t="s">
        <v>308</v>
      </c>
      <c r="V98" t="s">
        <v>321</v>
      </c>
      <c r="AE98" t="s">
        <v>310</v>
      </c>
      <c r="AF98" s="22"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22"/>
      <c r="AH98" s="22"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311</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x14ac:dyDescent="0.25">
      <c r="A99">
        <v>79</v>
      </c>
      <c r="B99" t="s">
        <v>297</v>
      </c>
      <c r="C99">
        <v>96</v>
      </c>
      <c r="D99" t="s">
        <v>298</v>
      </c>
      <c r="E99" t="s">
        <v>299</v>
      </c>
      <c r="F99" t="s">
        <v>300</v>
      </c>
      <c r="G99" t="s">
        <v>1188</v>
      </c>
      <c r="H99" t="s">
        <v>498</v>
      </c>
      <c r="I99" t="s">
        <v>302</v>
      </c>
      <c r="J99" t="s">
        <v>303</v>
      </c>
      <c r="K99" t="s">
        <v>300</v>
      </c>
      <c r="L99" t="s">
        <v>499</v>
      </c>
      <c r="M99" t="s">
        <v>305</v>
      </c>
      <c r="N99" t="s">
        <v>306</v>
      </c>
      <c r="O99" t="s">
        <v>300</v>
      </c>
      <c r="P99" t="s">
        <v>1089</v>
      </c>
      <c r="Q99" t="s">
        <v>300</v>
      </c>
      <c r="R99" t="s">
        <v>307</v>
      </c>
      <c r="S99" t="s">
        <v>300</v>
      </c>
      <c r="T99" t="s">
        <v>2210</v>
      </c>
      <c r="U99" t="s">
        <v>308</v>
      </c>
      <c r="V99" t="s">
        <v>321</v>
      </c>
      <c r="AE99" t="s">
        <v>310</v>
      </c>
      <c r="AF99" s="22"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22"/>
      <c r="AH99" s="22"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311</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x14ac:dyDescent="0.25">
      <c r="A100">
        <v>80</v>
      </c>
      <c r="B100" t="s">
        <v>297</v>
      </c>
      <c r="C100">
        <v>97</v>
      </c>
      <c r="D100" t="s">
        <v>298</v>
      </c>
      <c r="E100" t="s">
        <v>299</v>
      </c>
      <c r="F100" t="s">
        <v>300</v>
      </c>
      <c r="G100" t="s">
        <v>1189</v>
      </c>
      <c r="H100" t="s">
        <v>500</v>
      </c>
      <c r="I100" t="s">
        <v>302</v>
      </c>
      <c r="J100" t="s">
        <v>303</v>
      </c>
      <c r="K100" t="s">
        <v>300</v>
      </c>
      <c r="L100" t="s">
        <v>205</v>
      </c>
      <c r="M100" t="s">
        <v>305</v>
      </c>
      <c r="N100" t="s">
        <v>306</v>
      </c>
      <c r="O100" t="s">
        <v>300</v>
      </c>
      <c r="P100" t="s">
        <v>1089</v>
      </c>
      <c r="Q100" t="s">
        <v>300</v>
      </c>
      <c r="R100" t="s">
        <v>307</v>
      </c>
      <c r="S100" t="s">
        <v>300</v>
      </c>
      <c r="T100" t="s">
        <v>320</v>
      </c>
      <c r="U100" t="s">
        <v>308</v>
      </c>
      <c r="V100" t="s">
        <v>282</v>
      </c>
      <c r="W100" t="s">
        <v>308</v>
      </c>
      <c r="X100" t="s">
        <v>309</v>
      </c>
      <c r="AE100" t="s">
        <v>310</v>
      </c>
      <c r="AF100" s="22"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22"/>
      <c r="AH100" s="22"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311</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x14ac:dyDescent="0.25">
      <c r="A101">
        <v>81</v>
      </c>
      <c r="B101" t="s">
        <v>297</v>
      </c>
      <c r="C101">
        <v>98</v>
      </c>
      <c r="D101" t="s">
        <v>298</v>
      </c>
      <c r="E101" t="s">
        <v>299</v>
      </c>
      <c r="F101" t="s">
        <v>300</v>
      </c>
      <c r="G101" t="s">
        <v>1190</v>
      </c>
      <c r="H101" t="s">
        <v>501</v>
      </c>
      <c r="I101" t="s">
        <v>302</v>
      </c>
      <c r="J101" t="s">
        <v>303</v>
      </c>
      <c r="K101" t="s">
        <v>300</v>
      </c>
      <c r="L101" t="s">
        <v>502</v>
      </c>
      <c r="M101" t="s">
        <v>305</v>
      </c>
      <c r="N101" t="s">
        <v>306</v>
      </c>
      <c r="O101" t="s">
        <v>300</v>
      </c>
      <c r="P101" t="s">
        <v>1089</v>
      </c>
      <c r="Q101" t="s">
        <v>300</v>
      </c>
      <c r="R101" t="s">
        <v>307</v>
      </c>
      <c r="S101" t="s">
        <v>300</v>
      </c>
      <c r="T101" t="s">
        <v>344</v>
      </c>
      <c r="U101" t="s">
        <v>308</v>
      </c>
      <c r="V101" t="s">
        <v>315</v>
      </c>
      <c r="AE101" t="s">
        <v>310</v>
      </c>
      <c r="AF101" s="22"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22"/>
      <c r="AH101" s="22"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311</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x14ac:dyDescent="0.25">
      <c r="A102">
        <v>226</v>
      </c>
      <c r="B102" t="s">
        <v>297</v>
      </c>
      <c r="C102">
        <v>99</v>
      </c>
      <c r="D102" t="s">
        <v>298</v>
      </c>
      <c r="E102" t="s">
        <v>299</v>
      </c>
      <c r="F102" t="s">
        <v>300</v>
      </c>
      <c r="G102" t="s">
        <v>1308</v>
      </c>
      <c r="H102" t="s">
        <v>503</v>
      </c>
      <c r="I102" t="s">
        <v>302</v>
      </c>
      <c r="J102" t="s">
        <v>303</v>
      </c>
      <c r="K102" t="s">
        <v>300</v>
      </c>
      <c r="L102" t="s">
        <v>504</v>
      </c>
      <c r="M102" t="s">
        <v>305</v>
      </c>
      <c r="N102" t="s">
        <v>306</v>
      </c>
      <c r="O102" t="s">
        <v>300</v>
      </c>
      <c r="P102" s="8" t="s">
        <v>1091</v>
      </c>
      <c r="Q102" t="s">
        <v>300</v>
      </c>
      <c r="R102" t="s">
        <v>307</v>
      </c>
      <c r="S102" t="s">
        <v>300</v>
      </c>
      <c r="T102" t="s">
        <v>344</v>
      </c>
      <c r="U102" t="s">
        <v>308</v>
      </c>
      <c r="V102" t="s">
        <v>320</v>
      </c>
      <c r="W102" t="s">
        <v>308</v>
      </c>
      <c r="X102" t="s">
        <v>321</v>
      </c>
      <c r="AE102" t="s">
        <v>310</v>
      </c>
      <c r="AF102" s="22"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22"/>
      <c r="AH102" s="22"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311</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x14ac:dyDescent="0.25">
      <c r="A103">
        <v>82</v>
      </c>
      <c r="B103" t="s">
        <v>297</v>
      </c>
      <c r="C103">
        <v>100</v>
      </c>
      <c r="D103" t="s">
        <v>298</v>
      </c>
      <c r="E103" t="s">
        <v>299</v>
      </c>
      <c r="F103" t="s">
        <v>300</v>
      </c>
      <c r="G103" t="s">
        <v>1191</v>
      </c>
      <c r="H103" t="s">
        <v>505</v>
      </c>
      <c r="I103" t="s">
        <v>302</v>
      </c>
      <c r="J103" t="s">
        <v>303</v>
      </c>
      <c r="K103" t="s">
        <v>300</v>
      </c>
      <c r="L103" t="s">
        <v>506</v>
      </c>
      <c r="M103" t="s">
        <v>305</v>
      </c>
      <c r="N103" t="s">
        <v>306</v>
      </c>
      <c r="O103" t="s">
        <v>300</v>
      </c>
      <c r="P103" t="s">
        <v>1089</v>
      </c>
      <c r="Q103" t="s">
        <v>300</v>
      </c>
      <c r="R103" t="s">
        <v>307</v>
      </c>
      <c r="S103" t="s">
        <v>300</v>
      </c>
      <c r="T103" t="s">
        <v>282</v>
      </c>
      <c r="U103" t="s">
        <v>308</v>
      </c>
      <c r="V103" t="s">
        <v>313</v>
      </c>
      <c r="W103" t="s">
        <v>308</v>
      </c>
      <c r="X103" t="s">
        <v>321</v>
      </c>
      <c r="AE103" t="s">
        <v>310</v>
      </c>
      <c r="AF103" s="22"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22"/>
      <c r="AH103" s="22"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311</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x14ac:dyDescent="0.25">
      <c r="A104">
        <v>83</v>
      </c>
      <c r="B104" t="s">
        <v>297</v>
      </c>
      <c r="C104">
        <v>101</v>
      </c>
      <c r="D104" t="s">
        <v>298</v>
      </c>
      <c r="E104" t="s">
        <v>299</v>
      </c>
      <c r="F104" t="s">
        <v>300</v>
      </c>
      <c r="G104" t="s">
        <v>1192</v>
      </c>
      <c r="H104" t="s">
        <v>507</v>
      </c>
      <c r="I104" t="s">
        <v>302</v>
      </c>
      <c r="J104" t="s">
        <v>303</v>
      </c>
      <c r="K104" t="s">
        <v>300</v>
      </c>
      <c r="L104" t="s">
        <v>508</v>
      </c>
      <c r="M104" t="s">
        <v>305</v>
      </c>
      <c r="N104" t="s">
        <v>306</v>
      </c>
      <c r="O104" t="s">
        <v>300</v>
      </c>
      <c r="P104" t="s">
        <v>1089</v>
      </c>
      <c r="Q104" t="s">
        <v>300</v>
      </c>
      <c r="R104" t="s">
        <v>307</v>
      </c>
      <c r="S104" t="s">
        <v>300</v>
      </c>
      <c r="T104" t="s">
        <v>320</v>
      </c>
      <c r="U104" t="s">
        <v>308</v>
      </c>
      <c r="V104" t="s">
        <v>315</v>
      </c>
      <c r="AE104" t="s">
        <v>310</v>
      </c>
      <c r="AF104" s="22"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22"/>
      <c r="AH104" s="22"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311</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x14ac:dyDescent="0.25">
      <c r="A105">
        <v>241</v>
      </c>
      <c r="B105" t="s">
        <v>297</v>
      </c>
      <c r="C105">
        <v>102</v>
      </c>
      <c r="D105" t="s">
        <v>298</v>
      </c>
      <c r="E105" t="s">
        <v>299</v>
      </c>
      <c r="F105" t="s">
        <v>300</v>
      </c>
      <c r="G105" t="s">
        <v>1323</v>
      </c>
      <c r="H105" t="s">
        <v>509</v>
      </c>
      <c r="I105" t="s">
        <v>302</v>
      </c>
      <c r="J105" t="s">
        <v>303</v>
      </c>
      <c r="K105" t="s">
        <v>300</v>
      </c>
      <c r="L105" t="s">
        <v>510</v>
      </c>
      <c r="M105" t="s">
        <v>305</v>
      </c>
      <c r="N105" t="s">
        <v>306</v>
      </c>
      <c r="O105" t="s">
        <v>300</v>
      </c>
      <c r="P105" s="4" t="s">
        <v>1092</v>
      </c>
      <c r="Q105" t="s">
        <v>300</v>
      </c>
      <c r="R105" t="s">
        <v>307</v>
      </c>
      <c r="S105" t="s">
        <v>300</v>
      </c>
      <c r="T105" t="s">
        <v>282</v>
      </c>
      <c r="AE105" t="s">
        <v>310</v>
      </c>
      <c r="AF105" s="22"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22"/>
      <c r="AH105" s="22"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311</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x14ac:dyDescent="0.25">
      <c r="A106">
        <v>84</v>
      </c>
      <c r="B106" t="s">
        <v>297</v>
      </c>
      <c r="C106">
        <v>103</v>
      </c>
      <c r="D106" t="s">
        <v>298</v>
      </c>
      <c r="E106" t="s">
        <v>299</v>
      </c>
      <c r="F106" t="s">
        <v>300</v>
      </c>
      <c r="G106" t="s">
        <v>1193</v>
      </c>
      <c r="H106" t="s">
        <v>511</v>
      </c>
      <c r="I106" t="s">
        <v>302</v>
      </c>
      <c r="J106" t="s">
        <v>303</v>
      </c>
      <c r="K106" t="s">
        <v>300</v>
      </c>
      <c r="L106" t="s">
        <v>512</v>
      </c>
      <c r="M106" t="s">
        <v>305</v>
      </c>
      <c r="N106" t="s">
        <v>306</v>
      </c>
      <c r="O106" t="s">
        <v>300</v>
      </c>
      <c r="P106" t="s">
        <v>1089</v>
      </c>
      <c r="Q106" t="s">
        <v>300</v>
      </c>
      <c r="R106" t="s">
        <v>307</v>
      </c>
      <c r="S106" t="s">
        <v>300</v>
      </c>
      <c r="T106" t="s">
        <v>284</v>
      </c>
      <c r="U106" t="s">
        <v>308</v>
      </c>
      <c r="V106" t="s">
        <v>313</v>
      </c>
      <c r="W106" t="s">
        <v>308</v>
      </c>
      <c r="X106" t="s">
        <v>315</v>
      </c>
      <c r="AE106" t="s">
        <v>310</v>
      </c>
      <c r="AF106" s="22"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22"/>
      <c r="AH106" s="22"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311</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x14ac:dyDescent="0.25">
      <c r="A107">
        <v>85</v>
      </c>
      <c r="B107" t="s">
        <v>297</v>
      </c>
      <c r="C107">
        <v>104</v>
      </c>
      <c r="D107" t="s">
        <v>298</v>
      </c>
      <c r="E107" t="s">
        <v>299</v>
      </c>
      <c r="F107" t="s">
        <v>300</v>
      </c>
      <c r="G107" t="s">
        <v>1194</v>
      </c>
      <c r="H107" t="s">
        <v>513</v>
      </c>
      <c r="I107" t="s">
        <v>302</v>
      </c>
      <c r="J107" t="s">
        <v>303</v>
      </c>
      <c r="K107" t="s">
        <v>300</v>
      </c>
      <c r="L107" t="s">
        <v>211</v>
      </c>
      <c r="M107" t="s">
        <v>305</v>
      </c>
      <c r="N107" t="s">
        <v>306</v>
      </c>
      <c r="O107" t="s">
        <v>300</v>
      </c>
      <c r="P107" t="s">
        <v>1089</v>
      </c>
      <c r="Q107" t="s">
        <v>300</v>
      </c>
      <c r="R107" t="s">
        <v>307</v>
      </c>
      <c r="S107" t="s">
        <v>300</v>
      </c>
      <c r="T107" t="s">
        <v>309</v>
      </c>
      <c r="U107" t="s">
        <v>308</v>
      </c>
      <c r="V107" t="s">
        <v>292</v>
      </c>
      <c r="AE107" t="s">
        <v>310</v>
      </c>
      <c r="AF107" s="22"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22"/>
      <c r="AH107" s="22"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311</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x14ac:dyDescent="0.25">
      <c r="A108">
        <v>86</v>
      </c>
      <c r="B108" t="s">
        <v>297</v>
      </c>
      <c r="C108">
        <v>105</v>
      </c>
      <c r="D108" t="s">
        <v>298</v>
      </c>
      <c r="E108" t="s">
        <v>299</v>
      </c>
      <c r="F108" t="s">
        <v>300</v>
      </c>
      <c r="G108" t="s">
        <v>1195</v>
      </c>
      <c r="H108" t="s">
        <v>514</v>
      </c>
      <c r="I108" t="s">
        <v>302</v>
      </c>
      <c r="J108" t="s">
        <v>303</v>
      </c>
      <c r="K108" t="s">
        <v>300</v>
      </c>
      <c r="L108" t="s">
        <v>515</v>
      </c>
      <c r="M108" t="s">
        <v>305</v>
      </c>
      <c r="N108" t="s">
        <v>306</v>
      </c>
      <c r="O108" t="s">
        <v>300</v>
      </c>
      <c r="P108" t="s">
        <v>1089</v>
      </c>
      <c r="Q108" t="s">
        <v>300</v>
      </c>
      <c r="R108" t="s">
        <v>307</v>
      </c>
      <c r="S108" t="s">
        <v>300</v>
      </c>
      <c r="T108" t="s">
        <v>320</v>
      </c>
      <c r="U108" t="s">
        <v>308</v>
      </c>
      <c r="V108" t="s">
        <v>2209</v>
      </c>
      <c r="W108" t="s">
        <v>308</v>
      </c>
      <c r="X108" t="s">
        <v>315</v>
      </c>
      <c r="AE108" t="s">
        <v>310</v>
      </c>
      <c r="AF108" s="22"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22"/>
      <c r="AH108" s="22"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311</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x14ac:dyDescent="0.25">
      <c r="A109">
        <v>227</v>
      </c>
      <c r="B109" t="s">
        <v>297</v>
      </c>
      <c r="C109">
        <v>106</v>
      </c>
      <c r="D109" t="s">
        <v>298</v>
      </c>
      <c r="E109" t="s">
        <v>299</v>
      </c>
      <c r="F109" t="s">
        <v>300</v>
      </c>
      <c r="G109" t="s">
        <v>1309</v>
      </c>
      <c r="H109" t="s">
        <v>516</v>
      </c>
      <c r="I109" t="s">
        <v>302</v>
      </c>
      <c r="J109" t="s">
        <v>303</v>
      </c>
      <c r="K109" t="s">
        <v>300</v>
      </c>
      <c r="L109" t="s">
        <v>517</v>
      </c>
      <c r="M109" t="s">
        <v>305</v>
      </c>
      <c r="N109" t="s">
        <v>306</v>
      </c>
      <c r="O109" t="s">
        <v>300</v>
      </c>
      <c r="P109" s="8" t="s">
        <v>1091</v>
      </c>
      <c r="Q109" t="s">
        <v>300</v>
      </c>
      <c r="R109" t="s">
        <v>307</v>
      </c>
      <c r="S109" t="s">
        <v>300</v>
      </c>
      <c r="T109" t="s">
        <v>344</v>
      </c>
      <c r="AE109" t="s">
        <v>310</v>
      </c>
      <c r="AF109" s="22"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22"/>
      <c r="AH109" s="22"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311</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x14ac:dyDescent="0.25">
      <c r="A110">
        <v>87</v>
      </c>
      <c r="B110" t="s">
        <v>297</v>
      </c>
      <c r="C110">
        <v>107</v>
      </c>
      <c r="D110" t="s">
        <v>298</v>
      </c>
      <c r="E110" t="s">
        <v>299</v>
      </c>
      <c r="F110" t="s">
        <v>300</v>
      </c>
      <c r="G110" t="s">
        <v>1196</v>
      </c>
      <c r="H110" t="s">
        <v>518</v>
      </c>
      <c r="I110" t="s">
        <v>302</v>
      </c>
      <c r="J110" t="s">
        <v>303</v>
      </c>
      <c r="K110" t="s">
        <v>300</v>
      </c>
      <c r="L110" t="s">
        <v>519</v>
      </c>
      <c r="M110" t="s">
        <v>305</v>
      </c>
      <c r="N110" t="s">
        <v>306</v>
      </c>
      <c r="O110" t="s">
        <v>300</v>
      </c>
      <c r="P110" t="s">
        <v>1089</v>
      </c>
      <c r="Q110" t="s">
        <v>300</v>
      </c>
      <c r="R110" t="s">
        <v>307</v>
      </c>
      <c r="S110" t="s">
        <v>300</v>
      </c>
      <c r="T110" t="s">
        <v>309</v>
      </c>
      <c r="AE110" t="s">
        <v>310</v>
      </c>
      <c r="AF110" s="22"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22"/>
      <c r="AH110" s="22"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311</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x14ac:dyDescent="0.25">
      <c r="A111">
        <v>88</v>
      </c>
      <c r="B111" t="s">
        <v>297</v>
      </c>
      <c r="C111">
        <v>108</v>
      </c>
      <c r="D111" t="s">
        <v>298</v>
      </c>
      <c r="E111" t="s">
        <v>299</v>
      </c>
      <c r="F111" t="s">
        <v>300</v>
      </c>
      <c r="G111" t="s">
        <v>2201</v>
      </c>
      <c r="H111" t="s">
        <v>520</v>
      </c>
      <c r="I111" t="s">
        <v>302</v>
      </c>
      <c r="J111" t="s">
        <v>303</v>
      </c>
      <c r="K111" t="s">
        <v>300</v>
      </c>
      <c r="L111" t="s">
        <v>521</v>
      </c>
      <c r="M111" t="s">
        <v>305</v>
      </c>
      <c r="N111" t="s">
        <v>306</v>
      </c>
      <c r="O111" t="s">
        <v>300</v>
      </c>
      <c r="P111" t="s">
        <v>1089</v>
      </c>
      <c r="Q111" t="s">
        <v>300</v>
      </c>
      <c r="R111" t="s">
        <v>307</v>
      </c>
      <c r="S111" t="s">
        <v>300</v>
      </c>
      <c r="T111" t="s">
        <v>282</v>
      </c>
      <c r="U111" t="s">
        <v>308</v>
      </c>
      <c r="V111" t="s">
        <v>309</v>
      </c>
      <c r="AE111" t="s">
        <v>310</v>
      </c>
      <c r="AF111" s="22"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22"/>
      <c r="AH111" s="22"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311</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x14ac:dyDescent="0.25">
      <c r="A112">
        <v>89</v>
      </c>
      <c r="B112" t="s">
        <v>297</v>
      </c>
      <c r="C112">
        <v>109</v>
      </c>
      <c r="D112" t="s">
        <v>298</v>
      </c>
      <c r="E112" t="s">
        <v>299</v>
      </c>
      <c r="F112" t="s">
        <v>300</v>
      </c>
      <c r="G112" t="s">
        <v>1197</v>
      </c>
      <c r="H112" t="s">
        <v>522</v>
      </c>
      <c r="I112" t="s">
        <v>302</v>
      </c>
      <c r="J112" t="s">
        <v>303</v>
      </c>
      <c r="K112" t="s">
        <v>300</v>
      </c>
      <c r="L112" t="s">
        <v>523</v>
      </c>
      <c r="M112" t="s">
        <v>305</v>
      </c>
      <c r="N112" t="s">
        <v>306</v>
      </c>
      <c r="O112" t="s">
        <v>300</v>
      </c>
      <c r="P112" t="s">
        <v>1089</v>
      </c>
      <c r="Q112" t="s">
        <v>300</v>
      </c>
      <c r="R112" t="s">
        <v>307</v>
      </c>
      <c r="S112" t="s">
        <v>300</v>
      </c>
      <c r="T112" t="s">
        <v>282</v>
      </c>
      <c r="U112" t="s">
        <v>308</v>
      </c>
      <c r="V112" t="s">
        <v>313</v>
      </c>
      <c r="W112" t="s">
        <v>308</v>
      </c>
      <c r="X112" t="s">
        <v>314</v>
      </c>
      <c r="Y112" t="s">
        <v>308</v>
      </c>
      <c r="Z112" t="s">
        <v>321</v>
      </c>
      <c r="AE112" t="s">
        <v>310</v>
      </c>
      <c r="AF112" s="22"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22"/>
      <c r="AH112" s="22"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311</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x14ac:dyDescent="0.25">
      <c r="A113">
        <v>90</v>
      </c>
      <c r="B113" t="s">
        <v>297</v>
      </c>
      <c r="C113">
        <v>110</v>
      </c>
      <c r="D113" t="s">
        <v>298</v>
      </c>
      <c r="E113" t="s">
        <v>299</v>
      </c>
      <c r="F113" t="s">
        <v>300</v>
      </c>
      <c r="G113" t="s">
        <v>2190</v>
      </c>
      <c r="H113" t="s">
        <v>524</v>
      </c>
      <c r="I113" t="s">
        <v>302</v>
      </c>
      <c r="J113" t="s">
        <v>303</v>
      </c>
      <c r="K113" t="s">
        <v>300</v>
      </c>
      <c r="L113" t="s">
        <v>525</v>
      </c>
      <c r="M113" t="s">
        <v>305</v>
      </c>
      <c r="N113" t="s">
        <v>306</v>
      </c>
      <c r="O113" t="s">
        <v>300</v>
      </c>
      <c r="P113" t="s">
        <v>1089</v>
      </c>
      <c r="Q113" t="s">
        <v>300</v>
      </c>
      <c r="R113" t="s">
        <v>307</v>
      </c>
      <c r="S113" t="s">
        <v>300</v>
      </c>
      <c r="T113" t="s">
        <v>314</v>
      </c>
      <c r="U113" t="s">
        <v>308</v>
      </c>
      <c r="V113" t="s">
        <v>315</v>
      </c>
      <c r="AE113" t="s">
        <v>310</v>
      </c>
      <c r="AF113" s="22"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22"/>
      <c r="AH113" s="22"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311</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x14ac:dyDescent="0.25">
      <c r="A114">
        <v>91</v>
      </c>
      <c r="B114" t="s">
        <v>297</v>
      </c>
      <c r="C114">
        <v>111</v>
      </c>
      <c r="D114" t="s">
        <v>298</v>
      </c>
      <c r="E114" t="s">
        <v>299</v>
      </c>
      <c r="F114" t="s">
        <v>300</v>
      </c>
      <c r="G114" t="s">
        <v>1198</v>
      </c>
      <c r="H114" t="s">
        <v>526</v>
      </c>
      <c r="I114" t="s">
        <v>302</v>
      </c>
      <c r="J114" t="s">
        <v>303</v>
      </c>
      <c r="K114" t="s">
        <v>300</v>
      </c>
      <c r="L114" t="s">
        <v>527</v>
      </c>
      <c r="M114" t="s">
        <v>305</v>
      </c>
      <c r="N114" t="s">
        <v>306</v>
      </c>
      <c r="O114" t="s">
        <v>300</v>
      </c>
      <c r="P114" t="s">
        <v>1089</v>
      </c>
      <c r="Q114" t="s">
        <v>300</v>
      </c>
      <c r="R114" t="s">
        <v>307</v>
      </c>
      <c r="S114" t="s">
        <v>300</v>
      </c>
      <c r="T114" t="s">
        <v>320</v>
      </c>
      <c r="AE114" t="s">
        <v>310</v>
      </c>
      <c r="AF114" s="22"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22"/>
      <c r="AH114" s="22"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311</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x14ac:dyDescent="0.25">
      <c r="A115">
        <v>92</v>
      </c>
      <c r="B115" t="s">
        <v>297</v>
      </c>
      <c r="C115">
        <v>112</v>
      </c>
      <c r="D115" t="s">
        <v>298</v>
      </c>
      <c r="E115" t="s">
        <v>299</v>
      </c>
      <c r="F115" t="s">
        <v>300</v>
      </c>
      <c r="G115" t="s">
        <v>1199</v>
      </c>
      <c r="H115" t="s">
        <v>528</v>
      </c>
      <c r="I115" t="s">
        <v>302</v>
      </c>
      <c r="J115" t="s">
        <v>303</v>
      </c>
      <c r="K115" t="s">
        <v>300</v>
      </c>
      <c r="L115" t="s">
        <v>529</v>
      </c>
      <c r="M115" t="s">
        <v>305</v>
      </c>
      <c r="N115" t="s">
        <v>306</v>
      </c>
      <c r="O115" t="s">
        <v>300</v>
      </c>
      <c r="P115" t="s">
        <v>1089</v>
      </c>
      <c r="Q115" t="s">
        <v>300</v>
      </c>
      <c r="R115" t="s">
        <v>307</v>
      </c>
      <c r="S115" t="s">
        <v>300</v>
      </c>
      <c r="T115" t="s">
        <v>321</v>
      </c>
      <c r="AE115" t="s">
        <v>310</v>
      </c>
      <c r="AF115" s="22"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22"/>
      <c r="AH115" s="22"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311</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x14ac:dyDescent="0.25">
      <c r="A116">
        <v>93</v>
      </c>
      <c r="B116" t="s">
        <v>297</v>
      </c>
      <c r="C116">
        <v>113</v>
      </c>
      <c r="D116" t="s">
        <v>298</v>
      </c>
      <c r="E116" t="s">
        <v>299</v>
      </c>
      <c r="F116" t="s">
        <v>300</v>
      </c>
      <c r="G116" t="s">
        <v>1200</v>
      </c>
      <c r="H116" t="s">
        <v>530</v>
      </c>
      <c r="I116" t="s">
        <v>302</v>
      </c>
      <c r="J116" t="s">
        <v>303</v>
      </c>
      <c r="K116" t="s">
        <v>300</v>
      </c>
      <c r="L116" t="s">
        <v>218</v>
      </c>
      <c r="M116" t="s">
        <v>305</v>
      </c>
      <c r="N116" t="s">
        <v>306</v>
      </c>
      <c r="O116" t="s">
        <v>300</v>
      </c>
      <c r="P116" t="s">
        <v>1089</v>
      </c>
      <c r="Q116" t="s">
        <v>300</v>
      </c>
      <c r="R116" t="s">
        <v>307</v>
      </c>
      <c r="S116" t="s">
        <v>300</v>
      </c>
      <c r="T116" t="s">
        <v>320</v>
      </c>
      <c r="U116" t="s">
        <v>308</v>
      </c>
      <c r="V116" t="s">
        <v>351</v>
      </c>
      <c r="W116" t="s">
        <v>308</v>
      </c>
      <c r="X116" t="s">
        <v>321</v>
      </c>
      <c r="AE116" t="s">
        <v>310</v>
      </c>
      <c r="AF116" s="22"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22"/>
      <c r="AH116" s="22"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311</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x14ac:dyDescent="0.25">
      <c r="A117">
        <v>228</v>
      </c>
      <c r="B117" t="s">
        <v>297</v>
      </c>
      <c r="C117">
        <v>114</v>
      </c>
      <c r="D117" t="s">
        <v>298</v>
      </c>
      <c r="E117" t="s">
        <v>299</v>
      </c>
      <c r="F117" t="s">
        <v>300</v>
      </c>
      <c r="G117" t="s">
        <v>1310</v>
      </c>
      <c r="H117" t="s">
        <v>531</v>
      </c>
      <c r="I117" t="s">
        <v>302</v>
      </c>
      <c r="J117" t="s">
        <v>303</v>
      </c>
      <c r="K117" t="s">
        <v>300</v>
      </c>
      <c r="L117" t="s">
        <v>532</v>
      </c>
      <c r="M117" t="s">
        <v>305</v>
      </c>
      <c r="N117" t="s">
        <v>306</v>
      </c>
      <c r="O117" t="s">
        <v>300</v>
      </c>
      <c r="P117" s="8" t="s">
        <v>1091</v>
      </c>
      <c r="Q117" t="s">
        <v>300</v>
      </c>
      <c r="R117" t="s">
        <v>307</v>
      </c>
      <c r="S117" t="s">
        <v>300</v>
      </c>
      <c r="T117" t="s">
        <v>315</v>
      </c>
      <c r="AE117" t="s">
        <v>310</v>
      </c>
      <c r="AF117" s="22"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22"/>
      <c r="AH117" s="22"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311</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x14ac:dyDescent="0.25">
      <c r="A118">
        <v>94</v>
      </c>
      <c r="B118" t="s">
        <v>297</v>
      </c>
      <c r="C118">
        <v>115</v>
      </c>
      <c r="D118" t="s">
        <v>298</v>
      </c>
      <c r="E118" t="s">
        <v>299</v>
      </c>
      <c r="F118" t="s">
        <v>300</v>
      </c>
      <c r="G118" t="s">
        <v>1201</v>
      </c>
      <c r="H118" t="s">
        <v>533</v>
      </c>
      <c r="I118" t="s">
        <v>302</v>
      </c>
      <c r="J118" t="s">
        <v>303</v>
      </c>
      <c r="K118" t="s">
        <v>300</v>
      </c>
      <c r="L118" t="s">
        <v>534</v>
      </c>
      <c r="M118" t="s">
        <v>305</v>
      </c>
      <c r="N118" t="s">
        <v>306</v>
      </c>
      <c r="O118" t="s">
        <v>300</v>
      </c>
      <c r="P118" t="s">
        <v>1089</v>
      </c>
      <c r="Q118" t="s">
        <v>300</v>
      </c>
      <c r="R118" t="s">
        <v>307</v>
      </c>
      <c r="S118" t="s">
        <v>300</v>
      </c>
      <c r="T118" t="s">
        <v>342</v>
      </c>
      <c r="U118" t="s">
        <v>308</v>
      </c>
      <c r="V118" t="s">
        <v>286</v>
      </c>
      <c r="W118" t="s">
        <v>308</v>
      </c>
      <c r="X118" t="s">
        <v>315</v>
      </c>
      <c r="AE118" t="s">
        <v>310</v>
      </c>
      <c r="AF118" s="22"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22"/>
      <c r="AH118" s="22"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311</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x14ac:dyDescent="0.25">
      <c r="A119">
        <v>95</v>
      </c>
      <c r="B119" t="s">
        <v>297</v>
      </c>
      <c r="C119">
        <v>116</v>
      </c>
      <c r="D119" t="s">
        <v>298</v>
      </c>
      <c r="E119" t="s">
        <v>299</v>
      </c>
      <c r="F119" t="s">
        <v>300</v>
      </c>
      <c r="G119" t="s">
        <v>1202</v>
      </c>
      <c r="H119" t="s">
        <v>535</v>
      </c>
      <c r="I119" t="s">
        <v>302</v>
      </c>
      <c r="J119" t="s">
        <v>303</v>
      </c>
      <c r="K119" t="s">
        <v>300</v>
      </c>
      <c r="L119" t="s">
        <v>536</v>
      </c>
      <c r="M119" t="s">
        <v>305</v>
      </c>
      <c r="N119" t="s">
        <v>306</v>
      </c>
      <c r="O119" t="s">
        <v>300</v>
      </c>
      <c r="P119" t="s">
        <v>1089</v>
      </c>
      <c r="Q119" t="s">
        <v>300</v>
      </c>
      <c r="R119" t="s">
        <v>307</v>
      </c>
      <c r="S119" t="s">
        <v>300</v>
      </c>
      <c r="T119" t="s">
        <v>320</v>
      </c>
      <c r="AE119" t="s">
        <v>310</v>
      </c>
      <c r="AF119" s="22"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22"/>
      <c r="AH119" s="22"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311</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x14ac:dyDescent="0.25">
      <c r="A120">
        <v>96</v>
      </c>
      <c r="B120" t="s">
        <v>297</v>
      </c>
      <c r="C120">
        <v>117</v>
      </c>
      <c r="D120" t="s">
        <v>298</v>
      </c>
      <c r="E120" t="s">
        <v>299</v>
      </c>
      <c r="F120" t="s">
        <v>300</v>
      </c>
      <c r="G120" t="s">
        <v>1203</v>
      </c>
      <c r="H120" t="s">
        <v>537</v>
      </c>
      <c r="I120" t="s">
        <v>302</v>
      </c>
      <c r="J120" t="s">
        <v>303</v>
      </c>
      <c r="K120" t="s">
        <v>300</v>
      </c>
      <c r="L120" t="s">
        <v>538</v>
      </c>
      <c r="M120" t="s">
        <v>305</v>
      </c>
      <c r="N120" t="s">
        <v>306</v>
      </c>
      <c r="O120" t="s">
        <v>300</v>
      </c>
      <c r="P120" t="s">
        <v>1089</v>
      </c>
      <c r="Q120" t="s">
        <v>300</v>
      </c>
      <c r="R120" t="s">
        <v>307</v>
      </c>
      <c r="S120" t="s">
        <v>300</v>
      </c>
      <c r="T120" t="s">
        <v>309</v>
      </c>
      <c r="U120" t="s">
        <v>308</v>
      </c>
      <c r="V120" t="s">
        <v>313</v>
      </c>
      <c r="AE120" t="s">
        <v>310</v>
      </c>
      <c r="AF120" s="22"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22"/>
      <c r="AH120" s="22"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311</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x14ac:dyDescent="0.25">
      <c r="A121">
        <v>97</v>
      </c>
      <c r="B121" t="s">
        <v>297</v>
      </c>
      <c r="C121">
        <v>118</v>
      </c>
      <c r="D121" t="s">
        <v>298</v>
      </c>
      <c r="E121" t="s">
        <v>299</v>
      </c>
      <c r="F121" t="s">
        <v>300</v>
      </c>
      <c r="G121" t="s">
        <v>1204</v>
      </c>
      <c r="H121" t="s">
        <v>539</v>
      </c>
      <c r="I121" t="s">
        <v>302</v>
      </c>
      <c r="J121" t="s">
        <v>303</v>
      </c>
      <c r="K121" t="s">
        <v>300</v>
      </c>
      <c r="L121" t="s">
        <v>540</v>
      </c>
      <c r="M121" t="s">
        <v>305</v>
      </c>
      <c r="N121" t="s">
        <v>306</v>
      </c>
      <c r="O121" t="s">
        <v>300</v>
      </c>
      <c r="P121" t="s">
        <v>1089</v>
      </c>
      <c r="Q121" t="s">
        <v>300</v>
      </c>
      <c r="R121" t="s">
        <v>307</v>
      </c>
      <c r="S121" t="s">
        <v>300</v>
      </c>
      <c r="T121" t="s">
        <v>286</v>
      </c>
      <c r="AE121" t="s">
        <v>310</v>
      </c>
      <c r="AF121" s="22"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22"/>
      <c r="AH121" s="22"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311</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x14ac:dyDescent="0.25">
      <c r="A122">
        <v>98</v>
      </c>
      <c r="B122" t="s">
        <v>297</v>
      </c>
      <c r="C122">
        <v>119</v>
      </c>
      <c r="D122" t="s">
        <v>298</v>
      </c>
      <c r="E122" t="s">
        <v>299</v>
      </c>
      <c r="F122" t="s">
        <v>300</v>
      </c>
      <c r="G122" t="s">
        <v>1205</v>
      </c>
      <c r="H122" t="s">
        <v>541</v>
      </c>
      <c r="I122" t="s">
        <v>302</v>
      </c>
      <c r="J122" t="s">
        <v>303</v>
      </c>
      <c r="K122" t="s">
        <v>300</v>
      </c>
      <c r="L122" t="s">
        <v>224</v>
      </c>
      <c r="M122" t="s">
        <v>305</v>
      </c>
      <c r="N122" t="s">
        <v>306</v>
      </c>
      <c r="O122" t="s">
        <v>300</v>
      </c>
      <c r="P122" t="s">
        <v>1089</v>
      </c>
      <c r="Q122" t="s">
        <v>300</v>
      </c>
      <c r="R122" t="s">
        <v>307</v>
      </c>
      <c r="S122" t="s">
        <v>300</v>
      </c>
      <c r="T122" t="s">
        <v>314</v>
      </c>
      <c r="U122" t="s">
        <v>308</v>
      </c>
      <c r="V122" t="s">
        <v>315</v>
      </c>
      <c r="AE122" t="s">
        <v>310</v>
      </c>
      <c r="AF122" s="22"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22"/>
      <c r="AH122" s="22"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311</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x14ac:dyDescent="0.25">
      <c r="A123">
        <v>242</v>
      </c>
      <c r="B123" t="s">
        <v>297</v>
      </c>
      <c r="C123">
        <v>120</v>
      </c>
      <c r="D123" t="s">
        <v>298</v>
      </c>
      <c r="E123" t="s">
        <v>299</v>
      </c>
      <c r="F123" t="s">
        <v>300</v>
      </c>
      <c r="G123" t="s">
        <v>1324</v>
      </c>
      <c r="H123" t="s">
        <v>542</v>
      </c>
      <c r="I123" t="s">
        <v>302</v>
      </c>
      <c r="J123" t="s">
        <v>303</v>
      </c>
      <c r="K123" t="s">
        <v>300</v>
      </c>
      <c r="L123" t="s">
        <v>543</v>
      </c>
      <c r="M123" t="s">
        <v>305</v>
      </c>
      <c r="N123" t="s">
        <v>306</v>
      </c>
      <c r="O123" t="s">
        <v>300</v>
      </c>
      <c r="P123" s="4" t="s">
        <v>1092</v>
      </c>
      <c r="Q123" t="s">
        <v>300</v>
      </c>
      <c r="R123" t="s">
        <v>307</v>
      </c>
      <c r="S123" t="s">
        <v>300</v>
      </c>
      <c r="T123" t="s">
        <v>313</v>
      </c>
      <c r="U123" t="s">
        <v>308</v>
      </c>
      <c r="V123" t="s">
        <v>321</v>
      </c>
      <c r="AE123" t="s">
        <v>310</v>
      </c>
      <c r="AF123" s="22"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22"/>
      <c r="AH123" s="22"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311</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x14ac:dyDescent="0.25">
      <c r="A124">
        <v>99</v>
      </c>
      <c r="B124" t="s">
        <v>297</v>
      </c>
      <c r="C124">
        <v>121</v>
      </c>
      <c r="D124" t="s">
        <v>298</v>
      </c>
      <c r="E124" t="s">
        <v>299</v>
      </c>
      <c r="F124" t="s">
        <v>300</v>
      </c>
      <c r="G124" t="s">
        <v>1206</v>
      </c>
      <c r="H124" t="s">
        <v>544</v>
      </c>
      <c r="I124" t="s">
        <v>302</v>
      </c>
      <c r="J124" t="s">
        <v>303</v>
      </c>
      <c r="K124" t="s">
        <v>300</v>
      </c>
      <c r="L124" t="s">
        <v>226</v>
      </c>
      <c r="M124" t="s">
        <v>305</v>
      </c>
      <c r="N124" t="s">
        <v>306</v>
      </c>
      <c r="O124" t="s">
        <v>300</v>
      </c>
      <c r="P124" t="s">
        <v>1089</v>
      </c>
      <c r="Q124" t="s">
        <v>300</v>
      </c>
      <c r="R124" t="s">
        <v>307</v>
      </c>
      <c r="S124" t="s">
        <v>300</v>
      </c>
      <c r="T124" t="s">
        <v>320</v>
      </c>
      <c r="U124" t="s">
        <v>308</v>
      </c>
      <c r="V124" t="s">
        <v>309</v>
      </c>
      <c r="W124" t="s">
        <v>308</v>
      </c>
      <c r="X124" t="s">
        <v>315</v>
      </c>
      <c r="AE124" t="s">
        <v>310</v>
      </c>
      <c r="AF124" s="22"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22"/>
      <c r="AH124" s="22"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311</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x14ac:dyDescent="0.25">
      <c r="A125">
        <v>100</v>
      </c>
      <c r="B125" t="s">
        <v>297</v>
      </c>
      <c r="C125">
        <v>122</v>
      </c>
      <c r="D125" t="s">
        <v>298</v>
      </c>
      <c r="E125" t="s">
        <v>299</v>
      </c>
      <c r="F125" t="s">
        <v>300</v>
      </c>
      <c r="G125" t="s">
        <v>1207</v>
      </c>
      <c r="H125" t="s">
        <v>545</v>
      </c>
      <c r="I125" t="s">
        <v>302</v>
      </c>
      <c r="J125" t="s">
        <v>303</v>
      </c>
      <c r="K125" t="s">
        <v>300</v>
      </c>
      <c r="L125" t="s">
        <v>546</v>
      </c>
      <c r="M125" t="s">
        <v>305</v>
      </c>
      <c r="N125" t="s">
        <v>306</v>
      </c>
      <c r="O125" t="s">
        <v>300</v>
      </c>
      <c r="P125" t="s">
        <v>1089</v>
      </c>
      <c r="Q125" t="s">
        <v>300</v>
      </c>
      <c r="R125" t="s">
        <v>307</v>
      </c>
      <c r="S125" t="s">
        <v>300</v>
      </c>
      <c r="AE125" t="s">
        <v>310</v>
      </c>
      <c r="AF125" s="22"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22"/>
      <c r="AH125" s="22"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311</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x14ac:dyDescent="0.25">
      <c r="A126">
        <v>101</v>
      </c>
      <c r="B126" t="s">
        <v>297</v>
      </c>
      <c r="C126">
        <v>123</v>
      </c>
      <c r="D126" t="s">
        <v>298</v>
      </c>
      <c r="E126" t="s">
        <v>299</v>
      </c>
      <c r="F126" t="s">
        <v>300</v>
      </c>
      <c r="G126" t="s">
        <v>1208</v>
      </c>
      <c r="H126" t="s">
        <v>547</v>
      </c>
      <c r="I126" t="s">
        <v>302</v>
      </c>
      <c r="J126" t="s">
        <v>303</v>
      </c>
      <c r="K126" t="s">
        <v>300</v>
      </c>
      <c r="L126" t="s">
        <v>548</v>
      </c>
      <c r="M126" t="s">
        <v>305</v>
      </c>
      <c r="N126" t="s">
        <v>306</v>
      </c>
      <c r="O126" t="s">
        <v>300</v>
      </c>
      <c r="P126" t="s">
        <v>1089</v>
      </c>
      <c r="Q126" t="s">
        <v>300</v>
      </c>
      <c r="R126" t="s">
        <v>307</v>
      </c>
      <c r="S126" t="s">
        <v>300</v>
      </c>
      <c r="AE126" t="s">
        <v>310</v>
      </c>
      <c r="AF126" s="22"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22"/>
      <c r="AH126" s="22"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311</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x14ac:dyDescent="0.25">
      <c r="A127">
        <v>102</v>
      </c>
      <c r="B127" t="s">
        <v>297</v>
      </c>
      <c r="C127">
        <v>124</v>
      </c>
      <c r="D127" t="s">
        <v>298</v>
      </c>
      <c r="E127" t="s">
        <v>299</v>
      </c>
      <c r="F127" t="s">
        <v>300</v>
      </c>
      <c r="G127" t="s">
        <v>1209</v>
      </c>
      <c r="H127" t="s">
        <v>549</v>
      </c>
      <c r="I127" t="s">
        <v>302</v>
      </c>
      <c r="J127" t="s">
        <v>303</v>
      </c>
      <c r="K127" t="s">
        <v>300</v>
      </c>
      <c r="L127" t="s">
        <v>550</v>
      </c>
      <c r="M127" t="s">
        <v>305</v>
      </c>
      <c r="N127" t="s">
        <v>306</v>
      </c>
      <c r="O127" t="s">
        <v>300</v>
      </c>
      <c r="P127" t="s">
        <v>1089</v>
      </c>
      <c r="Q127" t="s">
        <v>300</v>
      </c>
      <c r="R127" t="s">
        <v>307</v>
      </c>
      <c r="S127" t="s">
        <v>300</v>
      </c>
      <c r="AE127" t="s">
        <v>310</v>
      </c>
      <c r="AF127" s="22"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22"/>
      <c r="AH127" s="22"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311</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x14ac:dyDescent="0.25">
      <c r="A128">
        <v>103</v>
      </c>
      <c r="B128" t="s">
        <v>297</v>
      </c>
      <c r="C128">
        <v>125</v>
      </c>
      <c r="D128" t="s">
        <v>298</v>
      </c>
      <c r="E128" t="s">
        <v>299</v>
      </c>
      <c r="F128" t="s">
        <v>300</v>
      </c>
      <c r="G128" t="s">
        <v>1210</v>
      </c>
      <c r="H128" t="s">
        <v>551</v>
      </c>
      <c r="I128" t="s">
        <v>302</v>
      </c>
      <c r="J128" t="s">
        <v>303</v>
      </c>
      <c r="K128" t="s">
        <v>300</v>
      </c>
      <c r="L128" t="s">
        <v>552</v>
      </c>
      <c r="M128" t="s">
        <v>305</v>
      </c>
      <c r="N128" t="s">
        <v>306</v>
      </c>
      <c r="O128" t="s">
        <v>300</v>
      </c>
      <c r="P128" t="s">
        <v>1089</v>
      </c>
      <c r="Q128" t="s">
        <v>300</v>
      </c>
      <c r="R128" t="s">
        <v>307</v>
      </c>
      <c r="S128" t="s">
        <v>300</v>
      </c>
      <c r="AE128" t="s">
        <v>310</v>
      </c>
      <c r="AF128" s="22"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22"/>
      <c r="AH128" s="22"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311</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x14ac:dyDescent="0.25">
      <c r="A129">
        <v>189</v>
      </c>
      <c r="B129" t="s">
        <v>297</v>
      </c>
      <c r="C129">
        <v>126</v>
      </c>
      <c r="D129" t="s">
        <v>298</v>
      </c>
      <c r="E129" t="s">
        <v>299</v>
      </c>
      <c r="F129" t="s">
        <v>300</v>
      </c>
      <c r="G129" t="s">
        <v>1292</v>
      </c>
      <c r="H129" t="s">
        <v>553</v>
      </c>
      <c r="I129" t="s">
        <v>302</v>
      </c>
      <c r="J129" t="s">
        <v>303</v>
      </c>
      <c r="K129" t="s">
        <v>300</v>
      </c>
      <c r="L129" t="s">
        <v>2180</v>
      </c>
      <c r="M129" t="s">
        <v>305</v>
      </c>
      <c r="N129" t="s">
        <v>306</v>
      </c>
      <c r="O129" t="s">
        <v>300</v>
      </c>
      <c r="P129" s="7" t="s">
        <v>1093</v>
      </c>
      <c r="Q129" t="s">
        <v>300</v>
      </c>
      <c r="R129" t="s">
        <v>307</v>
      </c>
      <c r="S129" t="s">
        <v>300</v>
      </c>
      <c r="AE129" t="s">
        <v>310</v>
      </c>
      <c r="AF129" s="22"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22"/>
      <c r="AH129" s="22"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311</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x14ac:dyDescent="0.25">
      <c r="A130">
        <v>191</v>
      </c>
      <c r="B130" t="s">
        <v>297</v>
      </c>
      <c r="C130">
        <v>127</v>
      </c>
      <c r="D130" t="s">
        <v>298</v>
      </c>
      <c r="E130" t="s">
        <v>299</v>
      </c>
      <c r="F130" t="s">
        <v>300</v>
      </c>
      <c r="G130" t="s">
        <v>1293</v>
      </c>
      <c r="H130" t="s">
        <v>554</v>
      </c>
      <c r="I130" t="s">
        <v>302</v>
      </c>
      <c r="J130" t="s">
        <v>303</v>
      </c>
      <c r="K130" t="s">
        <v>300</v>
      </c>
      <c r="L130" t="s">
        <v>555</v>
      </c>
      <c r="M130" t="s">
        <v>305</v>
      </c>
      <c r="N130" t="s">
        <v>306</v>
      </c>
      <c r="O130" t="s">
        <v>300</v>
      </c>
      <c r="P130" s="7" t="s">
        <v>1093</v>
      </c>
      <c r="Q130" t="s">
        <v>300</v>
      </c>
      <c r="R130" t="s">
        <v>307</v>
      </c>
      <c r="S130" t="s">
        <v>300</v>
      </c>
      <c r="T130" t="s">
        <v>320</v>
      </c>
      <c r="U130" t="s">
        <v>308</v>
      </c>
      <c r="V130" t="s">
        <v>309</v>
      </c>
      <c r="W130" t="s">
        <v>308</v>
      </c>
      <c r="X130" t="s">
        <v>292</v>
      </c>
      <c r="Y130" t="s">
        <v>308</v>
      </c>
      <c r="Z130" t="s">
        <v>321</v>
      </c>
      <c r="AE130" t="s">
        <v>310</v>
      </c>
      <c r="AF130" s="22"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22"/>
      <c r="AH130" s="22"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311</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x14ac:dyDescent="0.25">
      <c r="A131">
        <v>192</v>
      </c>
      <c r="B131" t="s">
        <v>297</v>
      </c>
      <c r="C131">
        <v>128</v>
      </c>
      <c r="D131" t="s">
        <v>298</v>
      </c>
      <c r="E131" t="s">
        <v>299</v>
      </c>
      <c r="F131" t="s">
        <v>300</v>
      </c>
      <c r="G131" t="s">
        <v>1827</v>
      </c>
      <c r="H131" t="s">
        <v>556</v>
      </c>
      <c r="I131" t="s">
        <v>302</v>
      </c>
      <c r="J131" t="s">
        <v>303</v>
      </c>
      <c r="K131" t="s">
        <v>300</v>
      </c>
      <c r="L131" t="s">
        <v>557</v>
      </c>
      <c r="M131" t="s">
        <v>305</v>
      </c>
      <c r="N131" t="s">
        <v>306</v>
      </c>
      <c r="O131" t="s">
        <v>300</v>
      </c>
      <c r="P131" s="7" t="s">
        <v>1093</v>
      </c>
      <c r="Q131" t="s">
        <v>300</v>
      </c>
      <c r="R131" t="s">
        <v>307</v>
      </c>
      <c r="S131" t="s">
        <v>300</v>
      </c>
      <c r="T131" t="s">
        <v>320</v>
      </c>
      <c r="U131" t="s">
        <v>308</v>
      </c>
      <c r="V131" t="s">
        <v>309</v>
      </c>
      <c r="W131" t="s">
        <v>308</v>
      </c>
      <c r="X131" t="s">
        <v>292</v>
      </c>
      <c r="AE131" t="s">
        <v>310</v>
      </c>
      <c r="AF131" s="22"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22"/>
      <c r="AH131" s="22"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311</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x14ac:dyDescent="0.25">
      <c r="A132">
        <v>105</v>
      </c>
      <c r="B132" t="s">
        <v>297</v>
      </c>
      <c r="C132">
        <v>129</v>
      </c>
      <c r="D132" t="s">
        <v>298</v>
      </c>
      <c r="E132" t="s">
        <v>299</v>
      </c>
      <c r="F132" t="s">
        <v>300</v>
      </c>
      <c r="G132" t="s">
        <v>1211</v>
      </c>
      <c r="H132" t="s">
        <v>558</v>
      </c>
      <c r="I132" t="s">
        <v>302</v>
      </c>
      <c r="J132" t="s">
        <v>303</v>
      </c>
      <c r="K132" t="s">
        <v>300</v>
      </c>
      <c r="L132" t="s">
        <v>232</v>
      </c>
      <c r="M132" t="s">
        <v>305</v>
      </c>
      <c r="N132" t="s">
        <v>306</v>
      </c>
      <c r="O132" t="s">
        <v>300</v>
      </c>
      <c r="P132" t="s">
        <v>1089</v>
      </c>
      <c r="Q132" t="s">
        <v>300</v>
      </c>
      <c r="R132" t="s">
        <v>307</v>
      </c>
      <c r="S132" t="s">
        <v>300</v>
      </c>
      <c r="T132" t="s">
        <v>344</v>
      </c>
      <c r="U132" t="s">
        <v>308</v>
      </c>
      <c r="V132" t="s">
        <v>284</v>
      </c>
      <c r="W132" t="s">
        <v>308</v>
      </c>
      <c r="X132" t="s">
        <v>314</v>
      </c>
      <c r="Y132" t="s">
        <v>308</v>
      </c>
      <c r="Z132" t="s">
        <v>315</v>
      </c>
      <c r="AE132" t="s">
        <v>310</v>
      </c>
      <c r="AF132" s="22"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22"/>
      <c r="AH132" s="22"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311</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x14ac:dyDescent="0.25">
      <c r="A133">
        <v>106</v>
      </c>
      <c r="B133" t="s">
        <v>297</v>
      </c>
      <c r="C133">
        <v>131</v>
      </c>
      <c r="D133" t="s">
        <v>298</v>
      </c>
      <c r="E133" t="s">
        <v>299</v>
      </c>
      <c r="F133" t="s">
        <v>300</v>
      </c>
      <c r="G133" t="s">
        <v>1212</v>
      </c>
      <c r="H133" t="s">
        <v>559</v>
      </c>
      <c r="I133" t="s">
        <v>302</v>
      </c>
      <c r="J133" t="s">
        <v>303</v>
      </c>
      <c r="K133" t="s">
        <v>300</v>
      </c>
      <c r="L133" t="s">
        <v>234</v>
      </c>
      <c r="M133" t="s">
        <v>305</v>
      </c>
      <c r="N133" t="s">
        <v>306</v>
      </c>
      <c r="O133" t="s">
        <v>300</v>
      </c>
      <c r="P133" t="s">
        <v>1089</v>
      </c>
      <c r="Q133" t="s">
        <v>300</v>
      </c>
      <c r="R133" t="s">
        <v>307</v>
      </c>
      <c r="S133" t="s">
        <v>300</v>
      </c>
      <c r="T133" t="s">
        <v>286</v>
      </c>
      <c r="U133" t="s">
        <v>308</v>
      </c>
      <c r="V133" t="s">
        <v>309</v>
      </c>
      <c r="W133" t="s">
        <v>308</v>
      </c>
      <c r="X133" t="s">
        <v>315</v>
      </c>
      <c r="AE133" t="s">
        <v>310</v>
      </c>
      <c r="AF133" s="22"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22"/>
      <c r="AH133" s="22"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311</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x14ac:dyDescent="0.25">
      <c r="A134">
        <v>107</v>
      </c>
      <c r="B134" t="s">
        <v>297</v>
      </c>
      <c r="C134">
        <v>132</v>
      </c>
      <c r="D134" t="s">
        <v>298</v>
      </c>
      <c r="E134" t="s">
        <v>299</v>
      </c>
      <c r="F134" t="s">
        <v>300</v>
      </c>
      <c r="G134" t="s">
        <v>1213</v>
      </c>
      <c r="H134" t="s">
        <v>560</v>
      </c>
      <c r="I134" t="s">
        <v>302</v>
      </c>
      <c r="J134" t="s">
        <v>303</v>
      </c>
      <c r="K134" t="s">
        <v>300</v>
      </c>
      <c r="L134" t="s">
        <v>561</v>
      </c>
      <c r="M134" t="s">
        <v>305</v>
      </c>
      <c r="N134" t="s">
        <v>306</v>
      </c>
      <c r="O134" t="s">
        <v>300</v>
      </c>
      <c r="P134" t="s">
        <v>1089</v>
      </c>
      <c r="Q134" t="s">
        <v>300</v>
      </c>
      <c r="R134" t="s">
        <v>307</v>
      </c>
      <c r="S134" t="s">
        <v>300</v>
      </c>
      <c r="T134" t="s">
        <v>286</v>
      </c>
      <c r="AE134" t="s">
        <v>310</v>
      </c>
      <c r="AF134" s="22"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22"/>
      <c r="AH134" s="22"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311</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x14ac:dyDescent="0.25">
      <c r="A135">
        <v>108</v>
      </c>
      <c r="B135" t="s">
        <v>297</v>
      </c>
      <c r="C135">
        <v>133</v>
      </c>
      <c r="D135" t="s">
        <v>298</v>
      </c>
      <c r="E135" t="s">
        <v>299</v>
      </c>
      <c r="F135" t="s">
        <v>300</v>
      </c>
      <c r="G135" t="s">
        <v>1214</v>
      </c>
      <c r="H135" t="s">
        <v>562</v>
      </c>
      <c r="I135" t="s">
        <v>302</v>
      </c>
      <c r="J135" t="s">
        <v>303</v>
      </c>
      <c r="K135" t="s">
        <v>300</v>
      </c>
      <c r="L135" t="s">
        <v>563</v>
      </c>
      <c r="M135" t="s">
        <v>305</v>
      </c>
      <c r="N135" t="s">
        <v>306</v>
      </c>
      <c r="O135" t="s">
        <v>300</v>
      </c>
      <c r="P135" t="s">
        <v>1089</v>
      </c>
      <c r="Q135" t="s">
        <v>300</v>
      </c>
      <c r="R135" t="s">
        <v>307</v>
      </c>
      <c r="S135" t="s">
        <v>300</v>
      </c>
      <c r="T135" t="s">
        <v>286</v>
      </c>
      <c r="U135" t="s">
        <v>308</v>
      </c>
      <c r="V135" t="s">
        <v>292</v>
      </c>
      <c r="W135" t="s">
        <v>308</v>
      </c>
      <c r="X135" t="s">
        <v>315</v>
      </c>
      <c r="AE135" t="s">
        <v>310</v>
      </c>
      <c r="AF135" s="22"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22"/>
      <c r="AH135" s="22"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311</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x14ac:dyDescent="0.25">
      <c r="A136">
        <v>110</v>
      </c>
      <c r="B136" t="s">
        <v>297</v>
      </c>
      <c r="C136">
        <v>134</v>
      </c>
      <c r="D136" t="s">
        <v>298</v>
      </c>
      <c r="E136" t="s">
        <v>299</v>
      </c>
      <c r="F136" t="s">
        <v>300</v>
      </c>
      <c r="G136" t="s">
        <v>1216</v>
      </c>
      <c r="H136" t="s">
        <v>564</v>
      </c>
      <c r="I136" t="s">
        <v>302</v>
      </c>
      <c r="J136" t="s">
        <v>303</v>
      </c>
      <c r="K136" t="s">
        <v>300</v>
      </c>
      <c r="L136" t="s">
        <v>565</v>
      </c>
      <c r="M136" t="s">
        <v>305</v>
      </c>
      <c r="N136" t="s">
        <v>306</v>
      </c>
      <c r="O136" t="s">
        <v>300</v>
      </c>
      <c r="P136" t="s">
        <v>1089</v>
      </c>
      <c r="Q136" t="s">
        <v>300</v>
      </c>
      <c r="R136" t="s">
        <v>307</v>
      </c>
      <c r="S136" t="s">
        <v>300</v>
      </c>
      <c r="T136" t="s">
        <v>286</v>
      </c>
      <c r="AE136" t="s">
        <v>310</v>
      </c>
      <c r="AF136" s="22"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22"/>
      <c r="AH136" s="22"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311</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x14ac:dyDescent="0.25">
      <c r="A137">
        <v>109</v>
      </c>
      <c r="B137" t="s">
        <v>297</v>
      </c>
      <c r="C137">
        <v>135</v>
      </c>
      <c r="D137" t="s">
        <v>298</v>
      </c>
      <c r="E137" t="s">
        <v>299</v>
      </c>
      <c r="F137" t="s">
        <v>300</v>
      </c>
      <c r="G137" t="s">
        <v>1215</v>
      </c>
      <c r="H137" t="s">
        <v>566</v>
      </c>
      <c r="I137" t="s">
        <v>302</v>
      </c>
      <c r="J137" t="s">
        <v>303</v>
      </c>
      <c r="K137" t="s">
        <v>300</v>
      </c>
      <c r="L137" t="s">
        <v>567</v>
      </c>
      <c r="M137" t="s">
        <v>305</v>
      </c>
      <c r="N137" t="s">
        <v>306</v>
      </c>
      <c r="O137" t="s">
        <v>300</v>
      </c>
      <c r="P137" t="s">
        <v>1089</v>
      </c>
      <c r="Q137" t="s">
        <v>300</v>
      </c>
      <c r="R137" t="s">
        <v>307</v>
      </c>
      <c r="S137" t="s">
        <v>300</v>
      </c>
      <c r="T137" t="s">
        <v>320</v>
      </c>
      <c r="U137" t="s">
        <v>308</v>
      </c>
      <c r="V137" t="s">
        <v>286</v>
      </c>
      <c r="W137" t="s">
        <v>308</v>
      </c>
      <c r="X137" t="s">
        <v>315</v>
      </c>
      <c r="AE137" t="s">
        <v>310</v>
      </c>
      <c r="AF137" s="22"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22"/>
      <c r="AH137" s="22"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311</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x14ac:dyDescent="0.25">
      <c r="A138">
        <v>111</v>
      </c>
      <c r="B138" t="s">
        <v>297</v>
      </c>
      <c r="C138">
        <v>136</v>
      </c>
      <c r="D138" t="s">
        <v>298</v>
      </c>
      <c r="E138" t="s">
        <v>299</v>
      </c>
      <c r="F138" t="s">
        <v>300</v>
      </c>
      <c r="G138" t="s">
        <v>1217</v>
      </c>
      <c r="H138" t="s">
        <v>568</v>
      </c>
      <c r="I138" t="s">
        <v>302</v>
      </c>
      <c r="J138" t="s">
        <v>303</v>
      </c>
      <c r="K138" t="s">
        <v>300</v>
      </c>
      <c r="L138" t="s">
        <v>569</v>
      </c>
      <c r="M138" t="s">
        <v>305</v>
      </c>
      <c r="N138" t="s">
        <v>306</v>
      </c>
      <c r="O138" t="s">
        <v>300</v>
      </c>
      <c r="P138" t="s">
        <v>1089</v>
      </c>
      <c r="Q138" t="s">
        <v>300</v>
      </c>
      <c r="R138" t="s">
        <v>307</v>
      </c>
      <c r="S138" t="s">
        <v>300</v>
      </c>
      <c r="T138" t="s">
        <v>320</v>
      </c>
      <c r="U138" t="s">
        <v>308</v>
      </c>
      <c r="V138" t="s">
        <v>286</v>
      </c>
      <c r="AE138" t="s">
        <v>310</v>
      </c>
      <c r="AF138" s="22"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22"/>
      <c r="AH138" s="22"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311</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x14ac:dyDescent="0.25">
      <c r="A139">
        <v>112</v>
      </c>
      <c r="B139" t="s">
        <v>297</v>
      </c>
      <c r="C139">
        <v>137</v>
      </c>
      <c r="D139" t="s">
        <v>298</v>
      </c>
      <c r="E139" t="s">
        <v>299</v>
      </c>
      <c r="F139" t="s">
        <v>300</v>
      </c>
      <c r="G139" t="s">
        <v>1218</v>
      </c>
      <c r="H139" t="s">
        <v>570</v>
      </c>
      <c r="I139" t="s">
        <v>302</v>
      </c>
      <c r="J139" t="s">
        <v>303</v>
      </c>
      <c r="K139" t="s">
        <v>300</v>
      </c>
      <c r="L139" t="s">
        <v>571</v>
      </c>
      <c r="M139" t="s">
        <v>305</v>
      </c>
      <c r="N139" t="s">
        <v>306</v>
      </c>
      <c r="O139" t="s">
        <v>300</v>
      </c>
      <c r="P139" t="s">
        <v>1089</v>
      </c>
      <c r="Q139" t="s">
        <v>300</v>
      </c>
      <c r="R139" t="s">
        <v>307</v>
      </c>
      <c r="S139" t="s">
        <v>300</v>
      </c>
      <c r="T139" t="s">
        <v>344</v>
      </c>
      <c r="U139" t="s">
        <v>308</v>
      </c>
      <c r="V139" t="s">
        <v>292</v>
      </c>
      <c r="W139" t="s">
        <v>308</v>
      </c>
      <c r="X139" t="s">
        <v>321</v>
      </c>
      <c r="AE139" t="s">
        <v>310</v>
      </c>
      <c r="AF139" s="22"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22"/>
      <c r="AH139" s="22"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311</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x14ac:dyDescent="0.25">
      <c r="A140">
        <v>113</v>
      </c>
      <c r="B140" t="s">
        <v>297</v>
      </c>
      <c r="C140">
        <v>138</v>
      </c>
      <c r="D140" t="s">
        <v>298</v>
      </c>
      <c r="E140" t="s">
        <v>299</v>
      </c>
      <c r="F140" t="s">
        <v>300</v>
      </c>
      <c r="G140" t="s">
        <v>1219</v>
      </c>
      <c r="H140" t="s">
        <v>572</v>
      </c>
      <c r="I140" t="s">
        <v>302</v>
      </c>
      <c r="J140" t="s">
        <v>303</v>
      </c>
      <c r="K140" t="s">
        <v>300</v>
      </c>
      <c r="L140" t="s">
        <v>242</v>
      </c>
      <c r="M140" t="s">
        <v>305</v>
      </c>
      <c r="N140" t="s">
        <v>306</v>
      </c>
      <c r="O140" t="s">
        <v>300</v>
      </c>
      <c r="P140" t="s">
        <v>1089</v>
      </c>
      <c r="Q140" t="s">
        <v>300</v>
      </c>
      <c r="R140" t="s">
        <v>307</v>
      </c>
      <c r="S140" t="s">
        <v>300</v>
      </c>
      <c r="T140" t="s">
        <v>321</v>
      </c>
      <c r="AE140" t="s">
        <v>310</v>
      </c>
      <c r="AF140" s="22"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22"/>
      <c r="AH140" s="22"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311</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x14ac:dyDescent="0.25">
      <c r="A141">
        <v>114</v>
      </c>
      <c r="B141" t="s">
        <v>297</v>
      </c>
      <c r="C141">
        <v>139</v>
      </c>
      <c r="D141" t="s">
        <v>298</v>
      </c>
      <c r="E141" t="s">
        <v>299</v>
      </c>
      <c r="F141" t="s">
        <v>300</v>
      </c>
      <c r="G141" t="s">
        <v>1220</v>
      </c>
      <c r="H141" t="s">
        <v>573</v>
      </c>
      <c r="I141" t="s">
        <v>302</v>
      </c>
      <c r="J141" t="s">
        <v>303</v>
      </c>
      <c r="K141" t="s">
        <v>300</v>
      </c>
      <c r="L141" t="s">
        <v>244</v>
      </c>
      <c r="M141" t="s">
        <v>305</v>
      </c>
      <c r="N141" t="s">
        <v>306</v>
      </c>
      <c r="O141" t="s">
        <v>300</v>
      </c>
      <c r="P141" t="s">
        <v>1089</v>
      </c>
      <c r="Q141" t="s">
        <v>300</v>
      </c>
      <c r="R141" t="s">
        <v>307</v>
      </c>
      <c r="S141" t="s">
        <v>300</v>
      </c>
      <c r="T141" t="s">
        <v>282</v>
      </c>
      <c r="U141" t="s">
        <v>308</v>
      </c>
      <c r="V141" t="s">
        <v>313</v>
      </c>
      <c r="W141" t="s">
        <v>308</v>
      </c>
      <c r="X141" t="s">
        <v>321</v>
      </c>
      <c r="AE141" t="s">
        <v>310</v>
      </c>
      <c r="AF141" s="22"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22"/>
      <c r="AH141" s="22"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311</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x14ac:dyDescent="0.25">
      <c r="A142">
        <v>115</v>
      </c>
      <c r="B142" t="s">
        <v>297</v>
      </c>
      <c r="C142">
        <v>140</v>
      </c>
      <c r="D142" t="s">
        <v>298</v>
      </c>
      <c r="E142" t="s">
        <v>299</v>
      </c>
      <c r="F142" t="s">
        <v>300</v>
      </c>
      <c r="G142" t="s">
        <v>1221</v>
      </c>
      <c r="H142" t="s">
        <v>574</v>
      </c>
      <c r="I142" t="s">
        <v>302</v>
      </c>
      <c r="J142" t="s">
        <v>303</v>
      </c>
      <c r="K142" t="s">
        <v>300</v>
      </c>
      <c r="L142" t="s">
        <v>575</v>
      </c>
      <c r="M142" t="s">
        <v>305</v>
      </c>
      <c r="N142" t="s">
        <v>306</v>
      </c>
      <c r="O142" t="s">
        <v>300</v>
      </c>
      <c r="P142" t="s">
        <v>1089</v>
      </c>
      <c r="Q142" t="s">
        <v>300</v>
      </c>
      <c r="R142" t="s">
        <v>307</v>
      </c>
      <c r="S142" t="s">
        <v>300</v>
      </c>
      <c r="T142" t="s">
        <v>351</v>
      </c>
      <c r="U142" t="s">
        <v>308</v>
      </c>
      <c r="V142" t="s">
        <v>321</v>
      </c>
      <c r="AE142" t="s">
        <v>310</v>
      </c>
      <c r="AF142" s="22"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22"/>
      <c r="AH142" s="22"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311</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x14ac:dyDescent="0.25">
      <c r="A143">
        <v>243</v>
      </c>
      <c r="B143" t="s">
        <v>297</v>
      </c>
      <c r="C143">
        <v>141</v>
      </c>
      <c r="D143" t="s">
        <v>298</v>
      </c>
      <c r="E143" t="s">
        <v>299</v>
      </c>
      <c r="F143" t="s">
        <v>300</v>
      </c>
      <c r="G143" t="s">
        <v>1325</v>
      </c>
      <c r="H143" t="s">
        <v>576</v>
      </c>
      <c r="I143" t="s">
        <v>302</v>
      </c>
      <c r="J143" t="s">
        <v>303</v>
      </c>
      <c r="K143" t="s">
        <v>300</v>
      </c>
      <c r="L143" t="s">
        <v>577</v>
      </c>
      <c r="M143" t="s">
        <v>305</v>
      </c>
      <c r="N143" t="s">
        <v>306</v>
      </c>
      <c r="O143" t="s">
        <v>300</v>
      </c>
      <c r="P143" s="4" t="s">
        <v>1092</v>
      </c>
      <c r="Q143" t="s">
        <v>300</v>
      </c>
      <c r="R143" t="s">
        <v>307</v>
      </c>
      <c r="S143" t="s">
        <v>300</v>
      </c>
      <c r="T143" t="s">
        <v>320</v>
      </c>
      <c r="U143" t="s">
        <v>308</v>
      </c>
      <c r="V143" t="s">
        <v>309</v>
      </c>
      <c r="W143" t="s">
        <v>308</v>
      </c>
      <c r="X143" t="s">
        <v>321</v>
      </c>
      <c r="AE143" t="s">
        <v>310</v>
      </c>
      <c r="AF143" s="22"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22"/>
      <c r="AH143" s="22"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311</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x14ac:dyDescent="0.25">
      <c r="A144">
        <v>116</v>
      </c>
      <c r="B144" t="s">
        <v>297</v>
      </c>
      <c r="C144">
        <v>142</v>
      </c>
      <c r="D144" t="s">
        <v>298</v>
      </c>
      <c r="E144" t="s">
        <v>299</v>
      </c>
      <c r="F144" t="s">
        <v>300</v>
      </c>
      <c r="G144" t="s">
        <v>1222</v>
      </c>
      <c r="H144" t="s">
        <v>578</v>
      </c>
      <c r="I144" t="s">
        <v>302</v>
      </c>
      <c r="J144" t="s">
        <v>303</v>
      </c>
      <c r="K144" t="s">
        <v>300</v>
      </c>
      <c r="L144" t="s">
        <v>247</v>
      </c>
      <c r="M144" t="s">
        <v>305</v>
      </c>
      <c r="N144" t="s">
        <v>306</v>
      </c>
      <c r="O144" t="s">
        <v>300</v>
      </c>
      <c r="P144" t="s">
        <v>1089</v>
      </c>
      <c r="Q144" t="s">
        <v>300</v>
      </c>
      <c r="R144" t="s">
        <v>307</v>
      </c>
      <c r="S144" t="s">
        <v>300</v>
      </c>
      <c r="T144" t="s">
        <v>321</v>
      </c>
      <c r="AE144" t="s">
        <v>310</v>
      </c>
      <c r="AF144" s="22"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22"/>
      <c r="AH144" s="22"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311</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x14ac:dyDescent="0.25">
      <c r="A145">
        <v>118</v>
      </c>
      <c r="B145" t="s">
        <v>297</v>
      </c>
      <c r="C145">
        <v>143</v>
      </c>
      <c r="D145" t="s">
        <v>298</v>
      </c>
      <c r="E145" t="s">
        <v>299</v>
      </c>
      <c r="F145" t="s">
        <v>300</v>
      </c>
      <c r="G145" t="s">
        <v>1224</v>
      </c>
      <c r="H145" t="s">
        <v>579</v>
      </c>
      <c r="I145" t="s">
        <v>302</v>
      </c>
      <c r="J145" t="s">
        <v>303</v>
      </c>
      <c r="K145" t="s">
        <v>300</v>
      </c>
      <c r="L145" t="s">
        <v>251</v>
      </c>
      <c r="M145" t="s">
        <v>305</v>
      </c>
      <c r="N145" t="s">
        <v>306</v>
      </c>
      <c r="O145" t="s">
        <v>300</v>
      </c>
      <c r="P145" t="s">
        <v>1089</v>
      </c>
      <c r="Q145" t="s">
        <v>300</v>
      </c>
      <c r="R145" t="s">
        <v>307</v>
      </c>
      <c r="S145" t="s">
        <v>300</v>
      </c>
      <c r="T145" t="s">
        <v>282</v>
      </c>
      <c r="U145" t="s">
        <v>308</v>
      </c>
      <c r="V145" t="s">
        <v>313</v>
      </c>
      <c r="W145" t="s">
        <v>308</v>
      </c>
      <c r="X145" t="s">
        <v>315</v>
      </c>
      <c r="AE145" t="s">
        <v>310</v>
      </c>
      <c r="AF145" s="22"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22"/>
      <c r="AH145" s="22"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311</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x14ac:dyDescent="0.25">
      <c r="A146">
        <v>117</v>
      </c>
      <c r="B146" t="s">
        <v>297</v>
      </c>
      <c r="C146">
        <v>144</v>
      </c>
      <c r="D146" t="s">
        <v>298</v>
      </c>
      <c r="E146" t="s">
        <v>299</v>
      </c>
      <c r="F146" t="s">
        <v>300</v>
      </c>
      <c r="G146" t="s">
        <v>1223</v>
      </c>
      <c r="H146" t="s">
        <v>580</v>
      </c>
      <c r="I146" t="s">
        <v>302</v>
      </c>
      <c r="J146" t="s">
        <v>303</v>
      </c>
      <c r="K146" t="s">
        <v>300</v>
      </c>
      <c r="L146" t="s">
        <v>249</v>
      </c>
      <c r="M146" t="s">
        <v>305</v>
      </c>
      <c r="N146" t="s">
        <v>306</v>
      </c>
      <c r="O146" t="s">
        <v>300</v>
      </c>
      <c r="P146" t="s">
        <v>1089</v>
      </c>
      <c r="Q146" t="s">
        <v>300</v>
      </c>
      <c r="R146" t="s">
        <v>307</v>
      </c>
      <c r="S146" t="s">
        <v>300</v>
      </c>
      <c r="T146" t="s">
        <v>315</v>
      </c>
      <c r="AE146" t="s">
        <v>310</v>
      </c>
      <c r="AF146" s="22"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22"/>
      <c r="AH146" s="22"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311</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x14ac:dyDescent="0.25">
      <c r="A147">
        <v>119</v>
      </c>
      <c r="B147" t="s">
        <v>297</v>
      </c>
      <c r="C147">
        <v>145</v>
      </c>
      <c r="D147" t="s">
        <v>298</v>
      </c>
      <c r="E147" t="s">
        <v>299</v>
      </c>
      <c r="F147" t="s">
        <v>300</v>
      </c>
      <c r="G147" t="s">
        <v>1225</v>
      </c>
      <c r="H147" t="s">
        <v>581</v>
      </c>
      <c r="I147" t="s">
        <v>302</v>
      </c>
      <c r="J147" t="s">
        <v>303</v>
      </c>
      <c r="K147" t="s">
        <v>300</v>
      </c>
      <c r="L147" t="s">
        <v>253</v>
      </c>
      <c r="M147" t="s">
        <v>305</v>
      </c>
      <c r="N147" t="s">
        <v>306</v>
      </c>
      <c r="O147" t="s">
        <v>300</v>
      </c>
      <c r="P147" t="s">
        <v>1089</v>
      </c>
      <c r="Q147" t="s">
        <v>300</v>
      </c>
      <c r="R147" t="s">
        <v>307</v>
      </c>
      <c r="S147" t="s">
        <v>300</v>
      </c>
      <c r="T147" t="s">
        <v>2210</v>
      </c>
      <c r="U147" t="s">
        <v>308</v>
      </c>
      <c r="V147" t="s">
        <v>321</v>
      </c>
      <c r="AE147" t="s">
        <v>310</v>
      </c>
      <c r="AF147" s="22"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22"/>
      <c r="AH147" s="22"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311</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x14ac:dyDescent="0.25">
      <c r="A148">
        <v>229</v>
      </c>
      <c r="B148" t="s">
        <v>297</v>
      </c>
      <c r="C148">
        <v>146</v>
      </c>
      <c r="D148" t="s">
        <v>298</v>
      </c>
      <c r="E148" t="s">
        <v>299</v>
      </c>
      <c r="F148" t="s">
        <v>300</v>
      </c>
      <c r="G148" t="s">
        <v>1311</v>
      </c>
      <c r="H148" t="s">
        <v>582</v>
      </c>
      <c r="I148" t="s">
        <v>302</v>
      </c>
      <c r="J148" t="s">
        <v>303</v>
      </c>
      <c r="K148" t="s">
        <v>300</v>
      </c>
      <c r="L148" t="s">
        <v>583</v>
      </c>
      <c r="M148" t="s">
        <v>305</v>
      </c>
      <c r="N148" t="s">
        <v>306</v>
      </c>
      <c r="O148" t="s">
        <v>300</v>
      </c>
      <c r="P148" s="8" t="s">
        <v>1091</v>
      </c>
      <c r="Q148" t="s">
        <v>300</v>
      </c>
      <c r="R148" t="s">
        <v>307</v>
      </c>
      <c r="S148" t="s">
        <v>300</v>
      </c>
      <c r="T148" t="s">
        <v>313</v>
      </c>
      <c r="U148" t="s">
        <v>308</v>
      </c>
      <c r="V148" t="s">
        <v>315</v>
      </c>
      <c r="AE148" t="s">
        <v>310</v>
      </c>
      <c r="AF148" s="22"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22"/>
      <c r="AH148" s="22"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311</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x14ac:dyDescent="0.25">
      <c r="A149">
        <v>120</v>
      </c>
      <c r="B149" t="s">
        <v>297</v>
      </c>
      <c r="C149">
        <v>147</v>
      </c>
      <c r="D149" t="s">
        <v>298</v>
      </c>
      <c r="E149" t="s">
        <v>299</v>
      </c>
      <c r="F149" t="s">
        <v>300</v>
      </c>
      <c r="G149" t="s">
        <v>1226</v>
      </c>
      <c r="H149" t="s">
        <v>584</v>
      </c>
      <c r="I149" t="s">
        <v>302</v>
      </c>
      <c r="J149" t="s">
        <v>303</v>
      </c>
      <c r="K149" t="s">
        <v>300</v>
      </c>
      <c r="L149" t="s">
        <v>585</v>
      </c>
      <c r="M149" t="s">
        <v>305</v>
      </c>
      <c r="N149" t="s">
        <v>306</v>
      </c>
      <c r="O149" t="s">
        <v>300</v>
      </c>
      <c r="P149" t="s">
        <v>1089</v>
      </c>
      <c r="Q149" t="s">
        <v>300</v>
      </c>
      <c r="R149" t="s">
        <v>307</v>
      </c>
      <c r="S149" t="s">
        <v>300</v>
      </c>
      <c r="T149" t="s">
        <v>320</v>
      </c>
      <c r="U149" t="s">
        <v>308</v>
      </c>
      <c r="V149" t="s">
        <v>321</v>
      </c>
      <c r="AE149" t="s">
        <v>310</v>
      </c>
      <c r="AF149" s="22"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22"/>
      <c r="AH149" s="22"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311</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x14ac:dyDescent="0.25">
      <c r="A150">
        <v>121</v>
      </c>
      <c r="B150" t="s">
        <v>297</v>
      </c>
      <c r="C150">
        <v>148</v>
      </c>
      <c r="D150" t="s">
        <v>298</v>
      </c>
      <c r="E150" t="s">
        <v>299</v>
      </c>
      <c r="F150" t="s">
        <v>300</v>
      </c>
      <c r="G150" t="s">
        <v>1227</v>
      </c>
      <c r="H150" t="s">
        <v>586</v>
      </c>
      <c r="I150" t="s">
        <v>302</v>
      </c>
      <c r="J150" t="s">
        <v>303</v>
      </c>
      <c r="K150" t="s">
        <v>300</v>
      </c>
      <c r="L150" t="s">
        <v>587</v>
      </c>
      <c r="M150" t="s">
        <v>305</v>
      </c>
      <c r="N150" t="s">
        <v>306</v>
      </c>
      <c r="O150" t="s">
        <v>300</v>
      </c>
      <c r="P150" t="s">
        <v>1089</v>
      </c>
      <c r="Q150" t="s">
        <v>300</v>
      </c>
      <c r="R150" t="s">
        <v>307</v>
      </c>
      <c r="S150" t="s">
        <v>300</v>
      </c>
      <c r="T150" t="s">
        <v>282</v>
      </c>
      <c r="U150" t="s">
        <v>308</v>
      </c>
      <c r="V150" t="s">
        <v>315</v>
      </c>
      <c r="AE150" t="s">
        <v>310</v>
      </c>
      <c r="AF150" s="22"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22"/>
      <c r="AH150" s="22"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311</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x14ac:dyDescent="0.25">
      <c r="A151">
        <v>230</v>
      </c>
      <c r="B151" t="s">
        <v>297</v>
      </c>
      <c r="C151">
        <v>149</v>
      </c>
      <c r="D151" t="s">
        <v>298</v>
      </c>
      <c r="E151" t="s">
        <v>299</v>
      </c>
      <c r="F151" t="s">
        <v>300</v>
      </c>
      <c r="G151" t="s">
        <v>1312</v>
      </c>
      <c r="H151" t="s">
        <v>588</v>
      </c>
      <c r="I151" t="s">
        <v>302</v>
      </c>
      <c r="J151" t="s">
        <v>303</v>
      </c>
      <c r="K151" t="s">
        <v>300</v>
      </c>
      <c r="L151" t="s">
        <v>589</v>
      </c>
      <c r="M151" t="s">
        <v>305</v>
      </c>
      <c r="N151" t="s">
        <v>306</v>
      </c>
      <c r="O151" t="s">
        <v>300</v>
      </c>
      <c r="P151" s="8" t="s">
        <v>1091</v>
      </c>
      <c r="Q151" t="s">
        <v>300</v>
      </c>
      <c r="R151" t="s">
        <v>307</v>
      </c>
      <c r="S151" t="s">
        <v>300</v>
      </c>
      <c r="T151" t="s">
        <v>344</v>
      </c>
      <c r="AE151" t="s">
        <v>310</v>
      </c>
      <c r="AF151" s="22"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22"/>
      <c r="AH151" s="22"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311</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x14ac:dyDescent="0.25">
      <c r="A152">
        <v>231</v>
      </c>
      <c r="B152" t="s">
        <v>297</v>
      </c>
      <c r="C152">
        <v>150</v>
      </c>
      <c r="D152" t="s">
        <v>298</v>
      </c>
      <c r="E152" t="s">
        <v>299</v>
      </c>
      <c r="F152" t="s">
        <v>300</v>
      </c>
      <c r="G152" t="s">
        <v>1313</v>
      </c>
      <c r="H152" t="s">
        <v>590</v>
      </c>
      <c r="I152" t="s">
        <v>302</v>
      </c>
      <c r="J152" t="s">
        <v>303</v>
      </c>
      <c r="K152" t="s">
        <v>300</v>
      </c>
      <c r="L152" t="s">
        <v>591</v>
      </c>
      <c r="M152" t="s">
        <v>305</v>
      </c>
      <c r="N152" t="s">
        <v>306</v>
      </c>
      <c r="O152" t="s">
        <v>300</v>
      </c>
      <c r="P152" s="8" t="s">
        <v>1091</v>
      </c>
      <c r="Q152" t="s">
        <v>300</v>
      </c>
      <c r="R152" t="s">
        <v>307</v>
      </c>
      <c r="S152" t="s">
        <v>300</v>
      </c>
      <c r="T152" t="s">
        <v>321</v>
      </c>
      <c r="AE152" t="s">
        <v>310</v>
      </c>
      <c r="AF152" s="22"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22"/>
      <c r="AH152" s="22"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311</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x14ac:dyDescent="0.25">
      <c r="A153">
        <v>122</v>
      </c>
      <c r="B153" t="s">
        <v>297</v>
      </c>
      <c r="C153">
        <v>151</v>
      </c>
      <c r="D153" t="s">
        <v>298</v>
      </c>
      <c r="E153" t="s">
        <v>299</v>
      </c>
      <c r="F153" t="s">
        <v>300</v>
      </c>
      <c r="G153" t="s">
        <v>1228</v>
      </c>
      <c r="H153" t="s">
        <v>592</v>
      </c>
      <c r="I153" t="s">
        <v>302</v>
      </c>
      <c r="J153" t="s">
        <v>303</v>
      </c>
      <c r="K153" t="s">
        <v>300</v>
      </c>
      <c r="L153" t="s">
        <v>593</v>
      </c>
      <c r="M153" t="s">
        <v>305</v>
      </c>
      <c r="N153" t="s">
        <v>306</v>
      </c>
      <c r="O153" t="s">
        <v>300</v>
      </c>
      <c r="P153" t="s">
        <v>1089</v>
      </c>
      <c r="Q153" t="s">
        <v>300</v>
      </c>
      <c r="R153" t="s">
        <v>307</v>
      </c>
      <c r="S153" t="s">
        <v>300</v>
      </c>
      <c r="T153" t="s">
        <v>344</v>
      </c>
      <c r="U153" t="s">
        <v>308</v>
      </c>
      <c r="V153" t="s">
        <v>309</v>
      </c>
      <c r="W153" t="s">
        <v>308</v>
      </c>
      <c r="X153" t="s">
        <v>321</v>
      </c>
      <c r="AE153" t="s">
        <v>310</v>
      </c>
      <c r="AF153" s="22"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22"/>
      <c r="AH153" s="22"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311</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x14ac:dyDescent="0.25">
      <c r="A154">
        <v>123</v>
      </c>
      <c r="B154" t="s">
        <v>297</v>
      </c>
      <c r="C154">
        <v>152</v>
      </c>
      <c r="D154" t="s">
        <v>298</v>
      </c>
      <c r="E154" t="s">
        <v>299</v>
      </c>
      <c r="F154" t="s">
        <v>300</v>
      </c>
      <c r="G154" t="s">
        <v>1229</v>
      </c>
      <c r="H154" t="s">
        <v>594</v>
      </c>
      <c r="I154" t="s">
        <v>302</v>
      </c>
      <c r="J154" t="s">
        <v>303</v>
      </c>
      <c r="K154" t="s">
        <v>300</v>
      </c>
      <c r="L154" t="s">
        <v>595</v>
      </c>
      <c r="M154" t="s">
        <v>305</v>
      </c>
      <c r="N154" t="s">
        <v>306</v>
      </c>
      <c r="O154" t="s">
        <v>300</v>
      </c>
      <c r="P154" t="s">
        <v>1089</v>
      </c>
      <c r="Q154" t="s">
        <v>300</v>
      </c>
      <c r="R154" t="s">
        <v>307</v>
      </c>
      <c r="S154" t="s">
        <v>300</v>
      </c>
      <c r="T154" t="s">
        <v>320</v>
      </c>
      <c r="U154" t="s">
        <v>308</v>
      </c>
      <c r="V154" t="s">
        <v>2210</v>
      </c>
      <c r="W154" t="s">
        <v>308</v>
      </c>
      <c r="X154" t="s">
        <v>313</v>
      </c>
      <c r="AE154" t="s">
        <v>310</v>
      </c>
      <c r="AF154" s="22"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22"/>
      <c r="AH154" s="22"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311</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x14ac:dyDescent="0.25">
      <c r="A155">
        <v>124</v>
      </c>
      <c r="B155" t="s">
        <v>297</v>
      </c>
      <c r="C155">
        <v>153</v>
      </c>
      <c r="D155" t="s">
        <v>298</v>
      </c>
      <c r="E155" t="s">
        <v>299</v>
      </c>
      <c r="F155" t="s">
        <v>300</v>
      </c>
      <c r="G155" t="s">
        <v>1230</v>
      </c>
      <c r="H155" t="s">
        <v>596</v>
      </c>
      <c r="I155" t="s">
        <v>302</v>
      </c>
      <c r="J155" t="s">
        <v>303</v>
      </c>
      <c r="K155" t="s">
        <v>300</v>
      </c>
      <c r="L155" t="s">
        <v>259</v>
      </c>
      <c r="M155" t="s">
        <v>305</v>
      </c>
      <c r="N155" t="s">
        <v>306</v>
      </c>
      <c r="O155" t="s">
        <v>300</v>
      </c>
      <c r="P155" t="s">
        <v>1089</v>
      </c>
      <c r="Q155" t="s">
        <v>300</v>
      </c>
      <c r="R155" t="s">
        <v>307</v>
      </c>
      <c r="S155" t="s">
        <v>300</v>
      </c>
      <c r="T155" t="s">
        <v>282</v>
      </c>
      <c r="U155" t="s">
        <v>308</v>
      </c>
      <c r="V155" t="s">
        <v>315</v>
      </c>
      <c r="AE155" t="s">
        <v>310</v>
      </c>
      <c r="AF155" s="22"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22"/>
      <c r="AH155" s="22"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311</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x14ac:dyDescent="0.25">
      <c r="A156">
        <v>125</v>
      </c>
      <c r="B156" t="s">
        <v>297</v>
      </c>
      <c r="C156">
        <v>154</v>
      </c>
      <c r="D156" t="s">
        <v>298</v>
      </c>
      <c r="E156" t="s">
        <v>299</v>
      </c>
      <c r="F156" t="s">
        <v>300</v>
      </c>
      <c r="G156" t="s">
        <v>1231</v>
      </c>
      <c r="H156" t="s">
        <v>597</v>
      </c>
      <c r="I156" t="s">
        <v>302</v>
      </c>
      <c r="J156" t="s">
        <v>303</v>
      </c>
      <c r="K156" t="s">
        <v>300</v>
      </c>
      <c r="L156" t="s">
        <v>261</v>
      </c>
      <c r="M156" t="s">
        <v>305</v>
      </c>
      <c r="N156" t="s">
        <v>306</v>
      </c>
      <c r="O156" t="s">
        <v>300</v>
      </c>
      <c r="P156" t="s">
        <v>1089</v>
      </c>
      <c r="Q156" t="s">
        <v>300</v>
      </c>
      <c r="R156" t="s">
        <v>307</v>
      </c>
      <c r="S156" t="s">
        <v>300</v>
      </c>
      <c r="T156" t="s">
        <v>321</v>
      </c>
      <c r="AE156" t="s">
        <v>310</v>
      </c>
      <c r="AF156" s="22"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22"/>
      <c r="AH156" s="22"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311</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x14ac:dyDescent="0.25">
      <c r="A157">
        <v>126</v>
      </c>
      <c r="B157" t="s">
        <v>297</v>
      </c>
      <c r="C157">
        <v>155</v>
      </c>
      <c r="D157" t="s">
        <v>298</v>
      </c>
      <c r="E157" t="s">
        <v>299</v>
      </c>
      <c r="F157" t="s">
        <v>300</v>
      </c>
      <c r="G157" t="s">
        <v>1232</v>
      </c>
      <c r="H157" t="s">
        <v>598</v>
      </c>
      <c r="I157" t="s">
        <v>302</v>
      </c>
      <c r="J157" t="s">
        <v>303</v>
      </c>
      <c r="K157" t="s">
        <v>300</v>
      </c>
      <c r="L157" t="s">
        <v>263</v>
      </c>
      <c r="M157" t="s">
        <v>305</v>
      </c>
      <c r="N157" t="s">
        <v>306</v>
      </c>
      <c r="O157" t="s">
        <v>300</v>
      </c>
      <c r="P157" t="s">
        <v>1089</v>
      </c>
      <c r="Q157" t="s">
        <v>300</v>
      </c>
      <c r="R157" t="s">
        <v>307</v>
      </c>
      <c r="S157" t="s">
        <v>300</v>
      </c>
      <c r="T157" t="s">
        <v>309</v>
      </c>
      <c r="U157" t="s">
        <v>308</v>
      </c>
      <c r="V157" t="s">
        <v>292</v>
      </c>
      <c r="W157" t="s">
        <v>308</v>
      </c>
      <c r="X157" t="s">
        <v>313</v>
      </c>
      <c r="Y157" t="s">
        <v>308</v>
      </c>
      <c r="Z157" t="s">
        <v>321</v>
      </c>
      <c r="AE157" t="s">
        <v>310</v>
      </c>
      <c r="AF157" s="22"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22"/>
      <c r="AH157" s="22"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311</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x14ac:dyDescent="0.25">
      <c r="A158">
        <v>127</v>
      </c>
      <c r="B158" t="s">
        <v>297</v>
      </c>
      <c r="C158">
        <v>156</v>
      </c>
      <c r="D158" t="s">
        <v>298</v>
      </c>
      <c r="E158" t="s">
        <v>299</v>
      </c>
      <c r="F158" t="s">
        <v>300</v>
      </c>
      <c r="G158" t="s">
        <v>1233</v>
      </c>
      <c r="H158" t="s">
        <v>599</v>
      </c>
      <c r="I158" t="s">
        <v>302</v>
      </c>
      <c r="J158" t="s">
        <v>303</v>
      </c>
      <c r="K158" t="s">
        <v>300</v>
      </c>
      <c r="L158" t="s">
        <v>600</v>
      </c>
      <c r="M158" t="s">
        <v>305</v>
      </c>
      <c r="N158" t="s">
        <v>306</v>
      </c>
      <c r="O158" t="s">
        <v>300</v>
      </c>
      <c r="P158" t="s">
        <v>1089</v>
      </c>
      <c r="Q158" t="s">
        <v>300</v>
      </c>
      <c r="R158" t="s">
        <v>307</v>
      </c>
      <c r="S158" t="s">
        <v>300</v>
      </c>
      <c r="T158" t="s">
        <v>292</v>
      </c>
      <c r="U158" t="s">
        <v>308</v>
      </c>
      <c r="V158" t="s">
        <v>321</v>
      </c>
      <c r="AE158" t="s">
        <v>310</v>
      </c>
      <c r="AF158" s="22"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22"/>
      <c r="AH158" s="22"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311</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x14ac:dyDescent="0.25">
      <c r="A159">
        <v>232</v>
      </c>
      <c r="B159" t="s">
        <v>297</v>
      </c>
      <c r="C159">
        <v>157</v>
      </c>
      <c r="D159" t="s">
        <v>298</v>
      </c>
      <c r="E159" t="s">
        <v>299</v>
      </c>
      <c r="F159" t="s">
        <v>300</v>
      </c>
      <c r="G159" t="s">
        <v>1314</v>
      </c>
      <c r="H159" t="s">
        <v>601</v>
      </c>
      <c r="I159" t="s">
        <v>302</v>
      </c>
      <c r="J159" t="s">
        <v>303</v>
      </c>
      <c r="K159" t="s">
        <v>300</v>
      </c>
      <c r="L159" t="s">
        <v>602</v>
      </c>
      <c r="M159" t="s">
        <v>305</v>
      </c>
      <c r="N159" t="s">
        <v>306</v>
      </c>
      <c r="O159" t="s">
        <v>300</v>
      </c>
      <c r="P159" s="8" t="s">
        <v>1091</v>
      </c>
      <c r="Q159" t="s">
        <v>300</v>
      </c>
      <c r="R159" t="s">
        <v>307</v>
      </c>
      <c r="S159" t="s">
        <v>300</v>
      </c>
      <c r="AE159" t="s">
        <v>310</v>
      </c>
      <c r="AF159" s="22"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22"/>
      <c r="AH159" s="22"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311</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x14ac:dyDescent="0.25">
      <c r="A160">
        <v>128</v>
      </c>
      <c r="B160" t="s">
        <v>297</v>
      </c>
      <c r="C160">
        <v>158</v>
      </c>
      <c r="D160" t="s">
        <v>298</v>
      </c>
      <c r="E160" t="s">
        <v>299</v>
      </c>
      <c r="F160" t="s">
        <v>300</v>
      </c>
      <c r="G160" t="s">
        <v>1234</v>
      </c>
      <c r="H160" t="s">
        <v>603</v>
      </c>
      <c r="I160" t="s">
        <v>302</v>
      </c>
      <c r="J160" t="s">
        <v>303</v>
      </c>
      <c r="K160" t="s">
        <v>300</v>
      </c>
      <c r="L160" t="s">
        <v>604</v>
      </c>
      <c r="M160" t="s">
        <v>305</v>
      </c>
      <c r="N160" t="s">
        <v>306</v>
      </c>
      <c r="O160" t="s">
        <v>300</v>
      </c>
      <c r="P160" t="s">
        <v>1089</v>
      </c>
      <c r="Q160" t="s">
        <v>300</v>
      </c>
      <c r="R160" t="s">
        <v>307</v>
      </c>
      <c r="S160" t="s">
        <v>300</v>
      </c>
      <c r="T160" t="s">
        <v>286</v>
      </c>
      <c r="AE160" t="s">
        <v>310</v>
      </c>
      <c r="AF160" s="22"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22"/>
      <c r="AH160" s="22"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311</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x14ac:dyDescent="0.25">
      <c r="A161">
        <v>129</v>
      </c>
      <c r="B161" t="s">
        <v>297</v>
      </c>
      <c r="C161">
        <v>159</v>
      </c>
      <c r="D161" t="s">
        <v>298</v>
      </c>
      <c r="E161" t="s">
        <v>299</v>
      </c>
      <c r="F161" t="s">
        <v>300</v>
      </c>
      <c r="G161" t="s">
        <v>1235</v>
      </c>
      <c r="H161" t="s">
        <v>605</v>
      </c>
      <c r="I161" t="s">
        <v>302</v>
      </c>
      <c r="J161" t="s">
        <v>303</v>
      </c>
      <c r="K161" t="s">
        <v>300</v>
      </c>
      <c r="L161" t="s">
        <v>606</v>
      </c>
      <c r="M161" t="s">
        <v>305</v>
      </c>
      <c r="N161" t="s">
        <v>306</v>
      </c>
      <c r="O161" t="s">
        <v>300</v>
      </c>
      <c r="P161" t="s">
        <v>1089</v>
      </c>
      <c r="Q161" t="s">
        <v>300</v>
      </c>
      <c r="R161" t="s">
        <v>307</v>
      </c>
      <c r="S161" t="s">
        <v>300</v>
      </c>
      <c r="T161" t="s">
        <v>284</v>
      </c>
      <c r="U161" t="s">
        <v>308</v>
      </c>
      <c r="V161" t="s">
        <v>313</v>
      </c>
      <c r="AE161" t="s">
        <v>310</v>
      </c>
      <c r="AF161" s="22"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22"/>
      <c r="AH161" s="22"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311</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x14ac:dyDescent="0.25">
      <c r="A162">
        <v>193</v>
      </c>
      <c r="B162" t="s">
        <v>297</v>
      </c>
      <c r="C162">
        <v>160</v>
      </c>
      <c r="D162" t="s">
        <v>298</v>
      </c>
      <c r="E162" t="s">
        <v>299</v>
      </c>
      <c r="F162" t="s">
        <v>300</v>
      </c>
      <c r="G162" t="s">
        <v>1294</v>
      </c>
      <c r="H162" t="s">
        <v>607</v>
      </c>
      <c r="I162" t="s">
        <v>302</v>
      </c>
      <c r="J162" t="s">
        <v>303</v>
      </c>
      <c r="K162" t="s">
        <v>300</v>
      </c>
      <c r="L162" t="s">
        <v>608</v>
      </c>
      <c r="M162" t="s">
        <v>305</v>
      </c>
      <c r="N162" t="s">
        <v>306</v>
      </c>
      <c r="O162" t="s">
        <v>300</v>
      </c>
      <c r="P162" s="7" t="s">
        <v>1093</v>
      </c>
      <c r="Q162" t="s">
        <v>300</v>
      </c>
      <c r="R162" t="s">
        <v>307</v>
      </c>
      <c r="S162" t="s">
        <v>300</v>
      </c>
      <c r="AE162" t="s">
        <v>310</v>
      </c>
      <c r="AF162" s="22"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22"/>
      <c r="AH162" s="22"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311</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x14ac:dyDescent="0.25">
      <c r="A163">
        <v>130</v>
      </c>
      <c r="B163" t="s">
        <v>297</v>
      </c>
      <c r="C163">
        <v>161</v>
      </c>
      <c r="D163" t="s">
        <v>298</v>
      </c>
      <c r="E163" t="s">
        <v>299</v>
      </c>
      <c r="F163" t="s">
        <v>300</v>
      </c>
      <c r="G163" t="s">
        <v>1236</v>
      </c>
      <c r="H163" t="s">
        <v>609</v>
      </c>
      <c r="I163" t="s">
        <v>302</v>
      </c>
      <c r="J163" t="s">
        <v>303</v>
      </c>
      <c r="K163" t="s">
        <v>300</v>
      </c>
      <c r="L163" t="s">
        <v>610</v>
      </c>
      <c r="M163" t="s">
        <v>305</v>
      </c>
      <c r="N163" t="s">
        <v>306</v>
      </c>
      <c r="O163" t="s">
        <v>300</v>
      </c>
      <c r="P163" t="s">
        <v>1089</v>
      </c>
      <c r="Q163" t="s">
        <v>300</v>
      </c>
      <c r="R163" t="s">
        <v>307</v>
      </c>
      <c r="S163" t="s">
        <v>300</v>
      </c>
      <c r="AE163" t="s">
        <v>310</v>
      </c>
      <c r="AF163" s="22"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22"/>
      <c r="AH163" s="22"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311</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x14ac:dyDescent="0.25">
      <c r="A164">
        <v>131</v>
      </c>
      <c r="B164" t="s">
        <v>297</v>
      </c>
      <c r="C164">
        <v>162</v>
      </c>
      <c r="D164" t="s">
        <v>298</v>
      </c>
      <c r="E164" t="s">
        <v>299</v>
      </c>
      <c r="F164" t="s">
        <v>300</v>
      </c>
      <c r="G164" t="s">
        <v>1237</v>
      </c>
      <c r="H164" t="s">
        <v>284</v>
      </c>
      <c r="I164" t="s">
        <v>302</v>
      </c>
      <c r="J164" t="s">
        <v>303</v>
      </c>
      <c r="K164" t="s">
        <v>300</v>
      </c>
      <c r="L164" t="s">
        <v>611</v>
      </c>
      <c r="M164" t="s">
        <v>305</v>
      </c>
      <c r="N164" t="s">
        <v>306</v>
      </c>
      <c r="O164" t="s">
        <v>300</v>
      </c>
      <c r="P164" t="s">
        <v>1089</v>
      </c>
      <c r="Q164" t="s">
        <v>300</v>
      </c>
      <c r="R164" t="s">
        <v>307</v>
      </c>
      <c r="S164" t="s">
        <v>300</v>
      </c>
      <c r="AE164" t="s">
        <v>310</v>
      </c>
      <c r="AF164" s="22"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22"/>
      <c r="AH164" s="22"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311</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x14ac:dyDescent="0.25">
      <c r="A165">
        <v>194</v>
      </c>
      <c r="B165" t="s">
        <v>297</v>
      </c>
      <c r="C165">
        <v>163</v>
      </c>
      <c r="D165" t="s">
        <v>298</v>
      </c>
      <c r="E165" t="s">
        <v>299</v>
      </c>
      <c r="F165" t="s">
        <v>300</v>
      </c>
      <c r="G165" t="s">
        <v>1295</v>
      </c>
      <c r="H165" t="s">
        <v>612</v>
      </c>
      <c r="I165" t="s">
        <v>302</v>
      </c>
      <c r="J165" t="s">
        <v>303</v>
      </c>
      <c r="K165" t="s">
        <v>300</v>
      </c>
      <c r="L165" t="s">
        <v>613</v>
      </c>
      <c r="M165" t="s">
        <v>305</v>
      </c>
      <c r="N165" t="s">
        <v>306</v>
      </c>
      <c r="O165" t="s">
        <v>300</v>
      </c>
      <c r="P165" s="7" t="s">
        <v>1093</v>
      </c>
      <c r="Q165" t="s">
        <v>300</v>
      </c>
      <c r="R165" t="s">
        <v>307</v>
      </c>
      <c r="S165" t="s">
        <v>300</v>
      </c>
      <c r="AE165" t="s">
        <v>310</v>
      </c>
      <c r="AF165" s="22"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22"/>
      <c r="AH165" s="22"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311</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x14ac:dyDescent="0.25">
      <c r="A166">
        <v>197</v>
      </c>
      <c r="B166" t="s">
        <v>297</v>
      </c>
      <c r="C166">
        <v>164</v>
      </c>
      <c r="D166" t="s">
        <v>298</v>
      </c>
      <c r="E166" t="s">
        <v>299</v>
      </c>
      <c r="F166" t="s">
        <v>300</v>
      </c>
      <c r="G166" t="s">
        <v>1295</v>
      </c>
      <c r="H166" t="s">
        <v>612</v>
      </c>
      <c r="I166" t="s">
        <v>302</v>
      </c>
      <c r="J166" t="s">
        <v>303</v>
      </c>
      <c r="K166" t="s">
        <v>300</v>
      </c>
      <c r="L166" t="s">
        <v>614</v>
      </c>
      <c r="M166" t="s">
        <v>305</v>
      </c>
      <c r="N166" t="s">
        <v>306</v>
      </c>
      <c r="O166" t="s">
        <v>300</v>
      </c>
      <c r="P166" s="7" t="s">
        <v>1093</v>
      </c>
      <c r="Q166" t="s">
        <v>300</v>
      </c>
      <c r="R166" t="s">
        <v>307</v>
      </c>
      <c r="S166" t="s">
        <v>300</v>
      </c>
      <c r="AE166" t="s">
        <v>310</v>
      </c>
      <c r="AF166" s="22"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22"/>
      <c r="AH166" s="22"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311</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x14ac:dyDescent="0.25">
      <c r="A167">
        <v>200</v>
      </c>
      <c r="B167" t="s">
        <v>297</v>
      </c>
      <c r="C167">
        <v>165</v>
      </c>
      <c r="D167" t="s">
        <v>298</v>
      </c>
      <c r="E167" t="s">
        <v>299</v>
      </c>
      <c r="F167" t="s">
        <v>300</v>
      </c>
      <c r="G167" t="s">
        <v>1296</v>
      </c>
      <c r="H167" t="s">
        <v>615</v>
      </c>
      <c r="I167" t="s">
        <v>302</v>
      </c>
      <c r="J167" t="s">
        <v>303</v>
      </c>
      <c r="K167" t="s">
        <v>300</v>
      </c>
      <c r="L167" s="9" t="s">
        <v>616</v>
      </c>
      <c r="M167" t="s">
        <v>305</v>
      </c>
      <c r="N167" t="s">
        <v>306</v>
      </c>
      <c r="O167" t="s">
        <v>300</v>
      </c>
      <c r="P167" s="7" t="s">
        <v>1093</v>
      </c>
      <c r="Q167" t="s">
        <v>300</v>
      </c>
      <c r="R167" t="s">
        <v>307</v>
      </c>
      <c r="S167" t="s">
        <v>300</v>
      </c>
      <c r="AE167" t="s">
        <v>310</v>
      </c>
      <c r="AF167" s="22"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22"/>
      <c r="AH167" s="22"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311</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x14ac:dyDescent="0.25">
      <c r="A168">
        <v>132</v>
      </c>
      <c r="B168" t="s">
        <v>297</v>
      </c>
      <c r="C168">
        <v>166</v>
      </c>
      <c r="D168" t="s">
        <v>298</v>
      </c>
      <c r="E168" t="s">
        <v>299</v>
      </c>
      <c r="F168" t="s">
        <v>300</v>
      </c>
      <c r="G168" t="s">
        <v>1238</v>
      </c>
      <c r="H168" t="s">
        <v>617</v>
      </c>
      <c r="I168" t="s">
        <v>302</v>
      </c>
      <c r="J168" t="s">
        <v>303</v>
      </c>
      <c r="K168" t="s">
        <v>300</v>
      </c>
      <c r="L168" s="9" t="s">
        <v>618</v>
      </c>
      <c r="M168" t="s">
        <v>305</v>
      </c>
      <c r="N168" t="s">
        <v>306</v>
      </c>
      <c r="O168" t="s">
        <v>300</v>
      </c>
      <c r="P168" t="s">
        <v>1089</v>
      </c>
      <c r="Q168" t="s">
        <v>300</v>
      </c>
      <c r="R168" t="s">
        <v>307</v>
      </c>
      <c r="S168" t="s">
        <v>300</v>
      </c>
      <c r="AE168" t="s">
        <v>310</v>
      </c>
      <c r="AF168" s="22"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22"/>
      <c r="AH168" s="22"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311</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x14ac:dyDescent="0.25">
      <c r="A169">
        <v>133</v>
      </c>
      <c r="B169" t="s">
        <v>297</v>
      </c>
      <c r="C169">
        <v>167</v>
      </c>
      <c r="D169" t="s">
        <v>298</v>
      </c>
      <c r="E169" t="s">
        <v>299</v>
      </c>
      <c r="F169" t="s">
        <v>300</v>
      </c>
      <c r="G169" t="s">
        <v>1239</v>
      </c>
      <c r="H169" t="s">
        <v>619</v>
      </c>
      <c r="I169" t="s">
        <v>302</v>
      </c>
      <c r="J169" t="s">
        <v>303</v>
      </c>
      <c r="K169" t="s">
        <v>300</v>
      </c>
      <c r="L169" t="s">
        <v>620</v>
      </c>
      <c r="M169" t="s">
        <v>305</v>
      </c>
      <c r="N169" t="s">
        <v>306</v>
      </c>
      <c r="O169" t="s">
        <v>300</v>
      </c>
      <c r="P169" t="s">
        <v>1089</v>
      </c>
      <c r="Q169" t="s">
        <v>300</v>
      </c>
      <c r="R169" t="s">
        <v>307</v>
      </c>
      <c r="S169" t="s">
        <v>300</v>
      </c>
      <c r="AE169" t="s">
        <v>310</v>
      </c>
      <c r="AF169" s="22"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22"/>
      <c r="AH169" s="22"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311</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x14ac:dyDescent="0.25">
      <c r="A170">
        <v>134</v>
      </c>
      <c r="B170" t="s">
        <v>297</v>
      </c>
      <c r="C170">
        <v>168</v>
      </c>
      <c r="D170" t="s">
        <v>298</v>
      </c>
      <c r="E170" t="s">
        <v>299</v>
      </c>
      <c r="F170" t="s">
        <v>300</v>
      </c>
      <c r="G170" t="s">
        <v>1240</v>
      </c>
      <c r="H170" t="s">
        <v>621</v>
      </c>
      <c r="I170" t="s">
        <v>302</v>
      </c>
      <c r="J170" t="s">
        <v>303</v>
      </c>
      <c r="K170" t="s">
        <v>300</v>
      </c>
      <c r="L170" s="9" t="s">
        <v>622</v>
      </c>
      <c r="M170" t="s">
        <v>305</v>
      </c>
      <c r="N170" t="s">
        <v>306</v>
      </c>
      <c r="O170" t="s">
        <v>300</v>
      </c>
      <c r="P170" t="s">
        <v>1089</v>
      </c>
      <c r="Q170" t="s">
        <v>300</v>
      </c>
      <c r="R170" t="s">
        <v>307</v>
      </c>
      <c r="S170" t="s">
        <v>300</v>
      </c>
      <c r="AE170" t="s">
        <v>310</v>
      </c>
      <c r="AF170" s="22"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22"/>
      <c r="AH170" s="22"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311</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x14ac:dyDescent="0.25">
      <c r="A171">
        <v>135</v>
      </c>
      <c r="B171" t="s">
        <v>297</v>
      </c>
      <c r="C171">
        <v>169</v>
      </c>
      <c r="D171" t="s">
        <v>298</v>
      </c>
      <c r="E171" t="s">
        <v>299</v>
      </c>
      <c r="F171" t="s">
        <v>300</v>
      </c>
      <c r="G171" t="s">
        <v>1241</v>
      </c>
      <c r="H171" t="s">
        <v>623</v>
      </c>
      <c r="I171" t="s">
        <v>302</v>
      </c>
      <c r="J171" t="s">
        <v>303</v>
      </c>
      <c r="K171" t="s">
        <v>300</v>
      </c>
      <c r="L171" t="s">
        <v>624</v>
      </c>
      <c r="M171" t="s">
        <v>305</v>
      </c>
      <c r="N171" t="s">
        <v>306</v>
      </c>
      <c r="O171" t="s">
        <v>300</v>
      </c>
      <c r="P171" t="s">
        <v>1089</v>
      </c>
      <c r="Q171" t="s">
        <v>300</v>
      </c>
      <c r="R171" t="s">
        <v>307</v>
      </c>
      <c r="S171" t="s">
        <v>300</v>
      </c>
      <c r="AE171" t="s">
        <v>310</v>
      </c>
      <c r="AF171" s="22"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22"/>
      <c r="AH171" s="22"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311</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x14ac:dyDescent="0.25">
      <c r="A172">
        <v>204</v>
      </c>
      <c r="B172" t="s">
        <v>297</v>
      </c>
      <c r="C172">
        <v>170</v>
      </c>
      <c r="D172" t="s">
        <v>298</v>
      </c>
      <c r="E172" t="s">
        <v>299</v>
      </c>
      <c r="F172" t="s">
        <v>300</v>
      </c>
      <c r="G172" t="s">
        <v>2206</v>
      </c>
      <c r="H172" t="s">
        <v>625</v>
      </c>
      <c r="I172" t="s">
        <v>302</v>
      </c>
      <c r="J172" t="s">
        <v>303</v>
      </c>
      <c r="K172" t="s">
        <v>300</v>
      </c>
      <c r="L172" t="s">
        <v>626</v>
      </c>
      <c r="M172" t="s">
        <v>305</v>
      </c>
      <c r="N172" t="s">
        <v>306</v>
      </c>
      <c r="O172" t="s">
        <v>300</v>
      </c>
      <c r="P172" s="7" t="s">
        <v>1093</v>
      </c>
      <c r="Q172" t="s">
        <v>300</v>
      </c>
      <c r="R172" t="s">
        <v>307</v>
      </c>
      <c r="S172" t="s">
        <v>300</v>
      </c>
      <c r="T172" t="s">
        <v>351</v>
      </c>
      <c r="U172" t="s">
        <v>308</v>
      </c>
      <c r="V172" t="s">
        <v>321</v>
      </c>
      <c r="AE172" t="s">
        <v>310</v>
      </c>
      <c r="AF172" s="22"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22"/>
      <c r="AH172" s="22"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311</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x14ac:dyDescent="0.25">
      <c r="A173">
        <v>205</v>
      </c>
      <c r="B173" t="s">
        <v>297</v>
      </c>
      <c r="C173">
        <v>171</v>
      </c>
      <c r="D173" t="s">
        <v>298</v>
      </c>
      <c r="E173" t="s">
        <v>299</v>
      </c>
      <c r="F173" t="s">
        <v>300</v>
      </c>
      <c r="G173" t="s">
        <v>2191</v>
      </c>
      <c r="H173" t="s">
        <v>627</v>
      </c>
      <c r="I173" t="s">
        <v>302</v>
      </c>
      <c r="J173" t="s">
        <v>303</v>
      </c>
      <c r="K173" t="s">
        <v>300</v>
      </c>
      <c r="L173" t="s">
        <v>628</v>
      </c>
      <c r="M173" t="s">
        <v>305</v>
      </c>
      <c r="N173" t="s">
        <v>306</v>
      </c>
      <c r="O173" t="s">
        <v>300</v>
      </c>
      <c r="P173" s="7" t="s">
        <v>1093</v>
      </c>
      <c r="Q173" t="s">
        <v>300</v>
      </c>
      <c r="R173" t="s">
        <v>307</v>
      </c>
      <c r="S173" t="s">
        <v>300</v>
      </c>
      <c r="T173" t="s">
        <v>282</v>
      </c>
      <c r="U173" t="s">
        <v>308</v>
      </c>
      <c r="V173" t="s">
        <v>288</v>
      </c>
      <c r="W173" t="s">
        <v>308</v>
      </c>
      <c r="X173" t="s">
        <v>351</v>
      </c>
      <c r="AE173" t="s">
        <v>310</v>
      </c>
      <c r="AF173" s="22"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22"/>
      <c r="AH173" s="22"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311</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x14ac:dyDescent="0.25">
      <c r="A174">
        <v>206</v>
      </c>
      <c r="B174" t="s">
        <v>297</v>
      </c>
      <c r="C174">
        <v>172</v>
      </c>
      <c r="D174" t="s">
        <v>298</v>
      </c>
      <c r="E174" t="s">
        <v>299</v>
      </c>
      <c r="F174" t="s">
        <v>300</v>
      </c>
      <c r="G174" t="s">
        <v>2192</v>
      </c>
      <c r="H174" t="s">
        <v>629</v>
      </c>
      <c r="I174" t="s">
        <v>302</v>
      </c>
      <c r="J174" t="s">
        <v>303</v>
      </c>
      <c r="K174" t="s">
        <v>300</v>
      </c>
      <c r="L174" t="s">
        <v>630</v>
      </c>
      <c r="M174" t="s">
        <v>305</v>
      </c>
      <c r="N174" t="s">
        <v>306</v>
      </c>
      <c r="O174" t="s">
        <v>300</v>
      </c>
      <c r="P174" s="7" t="s">
        <v>1093</v>
      </c>
      <c r="Q174" t="s">
        <v>300</v>
      </c>
      <c r="R174" t="s">
        <v>307</v>
      </c>
      <c r="S174" t="s">
        <v>300</v>
      </c>
      <c r="T174" t="s">
        <v>320</v>
      </c>
      <c r="U174" t="s">
        <v>308</v>
      </c>
      <c r="V174" t="s">
        <v>309</v>
      </c>
      <c r="W174" t="s">
        <v>308</v>
      </c>
      <c r="X174" t="s">
        <v>321</v>
      </c>
      <c r="AE174" t="s">
        <v>310</v>
      </c>
      <c r="AF174" s="22"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22"/>
      <c r="AH174" s="22"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311</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x14ac:dyDescent="0.25">
      <c r="A175">
        <v>136</v>
      </c>
      <c r="B175" t="s">
        <v>297</v>
      </c>
      <c r="C175">
        <v>174</v>
      </c>
      <c r="D175" t="s">
        <v>298</v>
      </c>
      <c r="E175" t="s">
        <v>299</v>
      </c>
      <c r="F175" t="s">
        <v>300</v>
      </c>
      <c r="G175" t="s">
        <v>1242</v>
      </c>
      <c r="H175" t="s">
        <v>631</v>
      </c>
      <c r="I175" t="s">
        <v>302</v>
      </c>
      <c r="J175" t="s">
        <v>303</v>
      </c>
      <c r="K175" t="s">
        <v>300</v>
      </c>
      <c r="L175" t="s">
        <v>632</v>
      </c>
      <c r="M175" t="s">
        <v>305</v>
      </c>
      <c r="N175" t="s">
        <v>306</v>
      </c>
      <c r="O175" t="s">
        <v>300</v>
      </c>
      <c r="P175" t="s">
        <v>1089</v>
      </c>
      <c r="Q175" t="s">
        <v>300</v>
      </c>
      <c r="R175" t="s">
        <v>307</v>
      </c>
      <c r="S175" t="s">
        <v>300</v>
      </c>
      <c r="T175" t="s">
        <v>320</v>
      </c>
      <c r="U175" t="s">
        <v>308</v>
      </c>
      <c r="V175" t="s">
        <v>309</v>
      </c>
      <c r="W175" t="s">
        <v>308</v>
      </c>
      <c r="X175" t="s">
        <v>315</v>
      </c>
      <c r="AE175" t="s">
        <v>310</v>
      </c>
      <c r="AF175" s="22"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22"/>
      <c r="AH175" s="22"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311</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x14ac:dyDescent="0.25">
      <c r="A176">
        <v>137</v>
      </c>
      <c r="B176" t="s">
        <v>297</v>
      </c>
      <c r="C176">
        <v>175</v>
      </c>
      <c r="D176" t="s">
        <v>298</v>
      </c>
      <c r="E176" t="s">
        <v>299</v>
      </c>
      <c r="F176" t="s">
        <v>300</v>
      </c>
      <c r="G176" t="s">
        <v>1243</v>
      </c>
      <c r="H176" t="s">
        <v>633</v>
      </c>
      <c r="I176" t="s">
        <v>302</v>
      </c>
      <c r="J176" t="s">
        <v>303</v>
      </c>
      <c r="K176" t="s">
        <v>300</v>
      </c>
      <c r="L176" t="s">
        <v>247</v>
      </c>
      <c r="M176" t="s">
        <v>305</v>
      </c>
      <c r="N176" t="s">
        <v>306</v>
      </c>
      <c r="O176" t="s">
        <v>300</v>
      </c>
      <c r="P176" t="s">
        <v>1089</v>
      </c>
      <c r="Q176" t="s">
        <v>300</v>
      </c>
      <c r="R176" t="s">
        <v>307</v>
      </c>
      <c r="S176" t="s">
        <v>300</v>
      </c>
      <c r="T176" t="s">
        <v>344</v>
      </c>
      <c r="U176" t="s">
        <v>308</v>
      </c>
      <c r="V176" t="s">
        <v>342</v>
      </c>
      <c r="AE176" t="s">
        <v>310</v>
      </c>
      <c r="AF176" s="22"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22"/>
      <c r="AH176" s="22"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311</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x14ac:dyDescent="0.25">
      <c r="A177">
        <v>138</v>
      </c>
      <c r="B177" t="s">
        <v>297</v>
      </c>
      <c r="C177">
        <v>176</v>
      </c>
      <c r="D177" t="s">
        <v>298</v>
      </c>
      <c r="E177" t="s">
        <v>299</v>
      </c>
      <c r="F177" t="s">
        <v>300</v>
      </c>
      <c r="G177" t="s">
        <v>1244</v>
      </c>
      <c r="H177" t="s">
        <v>634</v>
      </c>
      <c r="I177" t="s">
        <v>302</v>
      </c>
      <c r="J177" t="s">
        <v>303</v>
      </c>
      <c r="K177" t="s">
        <v>300</v>
      </c>
      <c r="L177" t="s">
        <v>635</v>
      </c>
      <c r="M177" t="s">
        <v>305</v>
      </c>
      <c r="N177" t="s">
        <v>306</v>
      </c>
      <c r="O177" t="s">
        <v>300</v>
      </c>
      <c r="P177" t="s">
        <v>1089</v>
      </c>
      <c r="Q177" t="s">
        <v>300</v>
      </c>
      <c r="R177" t="s">
        <v>307</v>
      </c>
      <c r="S177" t="s">
        <v>300</v>
      </c>
      <c r="T177" t="s">
        <v>282</v>
      </c>
      <c r="AE177" t="s">
        <v>310</v>
      </c>
      <c r="AF177" s="22"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22"/>
      <c r="AH177" s="22"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311</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x14ac:dyDescent="0.25">
      <c r="A178">
        <v>139</v>
      </c>
      <c r="B178" t="s">
        <v>297</v>
      </c>
      <c r="C178">
        <v>177</v>
      </c>
      <c r="D178" t="s">
        <v>298</v>
      </c>
      <c r="E178" t="s">
        <v>299</v>
      </c>
      <c r="F178" t="s">
        <v>300</v>
      </c>
      <c r="G178" t="s">
        <v>1245</v>
      </c>
      <c r="H178" t="s">
        <v>636</v>
      </c>
      <c r="I178" t="s">
        <v>302</v>
      </c>
      <c r="J178" t="s">
        <v>303</v>
      </c>
      <c r="K178" t="s">
        <v>300</v>
      </c>
      <c r="L178" t="s">
        <v>637</v>
      </c>
      <c r="M178" t="s">
        <v>305</v>
      </c>
      <c r="N178" t="s">
        <v>306</v>
      </c>
      <c r="O178" t="s">
        <v>300</v>
      </c>
      <c r="P178" t="s">
        <v>1089</v>
      </c>
      <c r="Q178" t="s">
        <v>300</v>
      </c>
      <c r="R178" t="s">
        <v>307</v>
      </c>
      <c r="S178" t="s">
        <v>300</v>
      </c>
      <c r="T178" t="s">
        <v>282</v>
      </c>
      <c r="AE178" t="s">
        <v>310</v>
      </c>
      <c r="AF178" s="22"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22"/>
      <c r="AH178" s="22"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311</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x14ac:dyDescent="0.25">
      <c r="A179">
        <v>140</v>
      </c>
      <c r="B179" t="s">
        <v>297</v>
      </c>
      <c r="C179">
        <v>178</v>
      </c>
      <c r="D179" t="s">
        <v>298</v>
      </c>
      <c r="E179" t="s">
        <v>299</v>
      </c>
      <c r="F179" t="s">
        <v>300</v>
      </c>
      <c r="G179" t="s">
        <v>1246</v>
      </c>
      <c r="H179" t="s">
        <v>638</v>
      </c>
      <c r="I179" t="s">
        <v>302</v>
      </c>
      <c r="J179" t="s">
        <v>303</v>
      </c>
      <c r="K179" t="s">
        <v>300</v>
      </c>
      <c r="L179" t="s">
        <v>639</v>
      </c>
      <c r="M179" t="s">
        <v>305</v>
      </c>
      <c r="N179" t="s">
        <v>306</v>
      </c>
      <c r="O179" t="s">
        <v>300</v>
      </c>
      <c r="P179" t="s">
        <v>1089</v>
      </c>
      <c r="Q179" t="s">
        <v>300</v>
      </c>
      <c r="R179" t="s">
        <v>307</v>
      </c>
      <c r="S179" t="s">
        <v>300</v>
      </c>
      <c r="T179" t="s">
        <v>282</v>
      </c>
      <c r="AE179" t="s">
        <v>310</v>
      </c>
      <c r="AF179" s="22"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22"/>
      <c r="AH179" s="22"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311</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x14ac:dyDescent="0.25">
      <c r="A180">
        <v>141</v>
      </c>
      <c r="B180" t="s">
        <v>297</v>
      </c>
      <c r="C180">
        <v>179</v>
      </c>
      <c r="D180" t="s">
        <v>298</v>
      </c>
      <c r="E180" t="s">
        <v>299</v>
      </c>
      <c r="F180" t="s">
        <v>300</v>
      </c>
      <c r="G180" t="s">
        <v>1247</v>
      </c>
      <c r="H180" t="s">
        <v>640</v>
      </c>
      <c r="I180" t="s">
        <v>302</v>
      </c>
      <c r="J180" t="s">
        <v>303</v>
      </c>
      <c r="K180" t="s">
        <v>300</v>
      </c>
      <c r="L180" t="s">
        <v>641</v>
      </c>
      <c r="M180" t="s">
        <v>305</v>
      </c>
      <c r="N180" t="s">
        <v>306</v>
      </c>
      <c r="O180" t="s">
        <v>300</v>
      </c>
      <c r="P180" t="s">
        <v>1089</v>
      </c>
      <c r="Q180" t="s">
        <v>300</v>
      </c>
      <c r="R180" t="s">
        <v>307</v>
      </c>
      <c r="S180" t="s">
        <v>300</v>
      </c>
      <c r="T180" t="s">
        <v>292</v>
      </c>
      <c r="U180" t="s">
        <v>308</v>
      </c>
      <c r="V180" t="s">
        <v>321</v>
      </c>
      <c r="AE180" t="s">
        <v>310</v>
      </c>
      <c r="AF180" s="22"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22"/>
      <c r="AH180" s="22"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311</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x14ac:dyDescent="0.25">
      <c r="A181">
        <v>142</v>
      </c>
      <c r="B181" t="s">
        <v>297</v>
      </c>
      <c r="C181">
        <v>180</v>
      </c>
      <c r="D181" t="s">
        <v>298</v>
      </c>
      <c r="E181" t="s">
        <v>299</v>
      </c>
      <c r="F181" t="s">
        <v>300</v>
      </c>
      <c r="G181" t="s">
        <v>1248</v>
      </c>
      <c r="H181" t="s">
        <v>642</v>
      </c>
      <c r="I181" t="s">
        <v>302</v>
      </c>
      <c r="J181" t="s">
        <v>303</v>
      </c>
      <c r="K181" t="s">
        <v>300</v>
      </c>
      <c r="L181" t="s">
        <v>263</v>
      </c>
      <c r="M181" t="s">
        <v>305</v>
      </c>
      <c r="N181" t="s">
        <v>306</v>
      </c>
      <c r="O181" t="s">
        <v>300</v>
      </c>
      <c r="P181" t="s">
        <v>1089</v>
      </c>
      <c r="Q181" t="s">
        <v>300</v>
      </c>
      <c r="R181" t="s">
        <v>307</v>
      </c>
      <c r="S181" t="s">
        <v>300</v>
      </c>
      <c r="T181" t="s">
        <v>351</v>
      </c>
      <c r="U181" t="s">
        <v>308</v>
      </c>
      <c r="V181" t="s">
        <v>321</v>
      </c>
      <c r="AE181" t="s">
        <v>310</v>
      </c>
      <c r="AF181" s="22"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22"/>
      <c r="AH181" s="22"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311</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x14ac:dyDescent="0.25">
      <c r="A182">
        <v>143</v>
      </c>
      <c r="B182" t="s">
        <v>297</v>
      </c>
      <c r="C182">
        <v>181</v>
      </c>
      <c r="D182" t="s">
        <v>298</v>
      </c>
      <c r="E182" t="s">
        <v>299</v>
      </c>
      <c r="F182" t="s">
        <v>300</v>
      </c>
      <c r="G182" t="s">
        <v>1249</v>
      </c>
      <c r="H182" t="s">
        <v>643</v>
      </c>
      <c r="I182" t="s">
        <v>302</v>
      </c>
      <c r="J182" t="s">
        <v>303</v>
      </c>
      <c r="K182" t="s">
        <v>300</v>
      </c>
      <c r="L182" t="s">
        <v>644</v>
      </c>
      <c r="M182" t="s">
        <v>305</v>
      </c>
      <c r="N182" t="s">
        <v>306</v>
      </c>
      <c r="O182" t="s">
        <v>300</v>
      </c>
      <c r="P182" t="s">
        <v>1089</v>
      </c>
      <c r="Q182" t="s">
        <v>300</v>
      </c>
      <c r="R182" t="s">
        <v>307</v>
      </c>
      <c r="S182" t="s">
        <v>300</v>
      </c>
      <c r="T182" t="s">
        <v>313</v>
      </c>
      <c r="U182" t="s">
        <v>308</v>
      </c>
      <c r="V182" t="s">
        <v>314</v>
      </c>
      <c r="W182" t="s">
        <v>308</v>
      </c>
      <c r="X182" t="s">
        <v>321</v>
      </c>
      <c r="AE182" t="s">
        <v>310</v>
      </c>
      <c r="AF182" s="22"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22"/>
      <c r="AH182" s="22"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311</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x14ac:dyDescent="0.25">
      <c r="A183">
        <v>208</v>
      </c>
      <c r="B183" t="s">
        <v>297</v>
      </c>
      <c r="C183">
        <v>182</v>
      </c>
      <c r="D183" t="s">
        <v>298</v>
      </c>
      <c r="E183" t="s">
        <v>299</v>
      </c>
      <c r="F183" t="s">
        <v>300</v>
      </c>
      <c r="G183" t="s">
        <v>1297</v>
      </c>
      <c r="H183" t="s">
        <v>645</v>
      </c>
      <c r="I183" t="s">
        <v>302</v>
      </c>
      <c r="J183" t="s">
        <v>303</v>
      </c>
      <c r="K183" t="s">
        <v>300</v>
      </c>
      <c r="L183" t="s">
        <v>646</v>
      </c>
      <c r="M183" t="s">
        <v>305</v>
      </c>
      <c r="N183" t="s">
        <v>306</v>
      </c>
      <c r="O183" t="s">
        <v>300</v>
      </c>
      <c r="P183" s="7" t="s">
        <v>1093</v>
      </c>
      <c r="Q183" t="s">
        <v>300</v>
      </c>
      <c r="R183" t="s">
        <v>307</v>
      </c>
      <c r="S183" t="s">
        <v>300</v>
      </c>
      <c r="T183" t="s">
        <v>309</v>
      </c>
      <c r="U183" t="s">
        <v>308</v>
      </c>
      <c r="V183" t="s">
        <v>313</v>
      </c>
      <c r="W183" t="s">
        <v>308</v>
      </c>
      <c r="X183" t="s">
        <v>315</v>
      </c>
      <c r="AE183" t="s">
        <v>310</v>
      </c>
      <c r="AF183" s="22"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22"/>
      <c r="AH183" s="22"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311</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x14ac:dyDescent="0.25">
      <c r="A184">
        <v>209</v>
      </c>
      <c r="B184" t="s">
        <v>297</v>
      </c>
      <c r="C184">
        <v>183</v>
      </c>
      <c r="D184" t="s">
        <v>298</v>
      </c>
      <c r="E184" t="s">
        <v>299</v>
      </c>
      <c r="F184" t="s">
        <v>300</v>
      </c>
      <c r="G184" t="s">
        <v>1298</v>
      </c>
      <c r="H184" t="s">
        <v>647</v>
      </c>
      <c r="I184" t="s">
        <v>302</v>
      </c>
      <c r="J184" t="s">
        <v>303</v>
      </c>
      <c r="K184" t="s">
        <v>300</v>
      </c>
      <c r="L184" t="s">
        <v>754</v>
      </c>
      <c r="M184" t="s">
        <v>305</v>
      </c>
      <c r="N184" t="s">
        <v>306</v>
      </c>
      <c r="O184" t="s">
        <v>300</v>
      </c>
      <c r="P184" s="7" t="s">
        <v>1093</v>
      </c>
      <c r="Q184" t="s">
        <v>300</v>
      </c>
      <c r="R184" t="s">
        <v>307</v>
      </c>
      <c r="S184" t="s">
        <v>300</v>
      </c>
      <c r="T184" t="s">
        <v>314</v>
      </c>
      <c r="AE184" t="s">
        <v>310</v>
      </c>
      <c r="AF184" s="22"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22"/>
      <c r="AH184" s="22"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311</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x14ac:dyDescent="0.25">
      <c r="A185">
        <v>210</v>
      </c>
      <c r="B185" t="s">
        <v>297</v>
      </c>
      <c r="C185">
        <v>184</v>
      </c>
      <c r="D185" t="s">
        <v>298</v>
      </c>
      <c r="E185" t="s">
        <v>299</v>
      </c>
      <c r="F185" t="s">
        <v>300</v>
      </c>
      <c r="G185" t="s">
        <v>1299</v>
      </c>
      <c r="H185" t="s">
        <v>648</v>
      </c>
      <c r="I185" t="s">
        <v>302</v>
      </c>
      <c r="J185" t="s">
        <v>303</v>
      </c>
      <c r="K185" t="s">
        <v>300</v>
      </c>
      <c r="L185" t="s">
        <v>347</v>
      </c>
      <c r="M185" t="s">
        <v>305</v>
      </c>
      <c r="N185" t="s">
        <v>306</v>
      </c>
      <c r="O185" t="s">
        <v>300</v>
      </c>
      <c r="P185" s="7" t="s">
        <v>1093</v>
      </c>
      <c r="Q185" t="s">
        <v>300</v>
      </c>
      <c r="R185" t="s">
        <v>307</v>
      </c>
      <c r="S185" t="s">
        <v>300</v>
      </c>
      <c r="T185" t="s">
        <v>320</v>
      </c>
      <c r="U185" t="s">
        <v>308</v>
      </c>
      <c r="V185" t="s">
        <v>321</v>
      </c>
      <c r="AE185" t="s">
        <v>310</v>
      </c>
      <c r="AF185" s="22"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22"/>
      <c r="AH185" s="22"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311</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x14ac:dyDescent="0.25">
      <c r="A186">
        <v>211</v>
      </c>
      <c r="B186" t="s">
        <v>297</v>
      </c>
      <c r="C186">
        <v>185</v>
      </c>
      <c r="D186" t="s">
        <v>298</v>
      </c>
      <c r="E186" t="s">
        <v>299</v>
      </c>
      <c r="F186" t="s">
        <v>300</v>
      </c>
      <c r="G186" t="s">
        <v>1300</v>
      </c>
      <c r="H186" t="s">
        <v>649</v>
      </c>
      <c r="I186" t="s">
        <v>302</v>
      </c>
      <c r="J186" t="s">
        <v>303</v>
      </c>
      <c r="K186" t="s">
        <v>300</v>
      </c>
      <c r="L186" t="s">
        <v>650</v>
      </c>
      <c r="M186" t="s">
        <v>305</v>
      </c>
      <c r="N186" t="s">
        <v>306</v>
      </c>
      <c r="O186" t="s">
        <v>300</v>
      </c>
      <c r="P186" s="7" t="s">
        <v>1093</v>
      </c>
      <c r="Q186" t="s">
        <v>300</v>
      </c>
      <c r="R186" t="s">
        <v>307</v>
      </c>
      <c r="S186" t="s">
        <v>300</v>
      </c>
      <c r="T186" t="s">
        <v>282</v>
      </c>
      <c r="U186" t="s">
        <v>308</v>
      </c>
      <c r="V186" t="s">
        <v>313</v>
      </c>
      <c r="AE186" t="s">
        <v>310</v>
      </c>
      <c r="AF186" s="22"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22"/>
      <c r="AH186" s="22"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311</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x14ac:dyDescent="0.25">
      <c r="A187">
        <v>212</v>
      </c>
      <c r="B187" t="s">
        <v>297</v>
      </c>
      <c r="C187">
        <v>186</v>
      </c>
      <c r="D187" t="s">
        <v>298</v>
      </c>
      <c r="E187" t="s">
        <v>299</v>
      </c>
      <c r="F187" t="s">
        <v>300</v>
      </c>
      <c r="G187" t="s">
        <v>1301</v>
      </c>
      <c r="H187" t="s">
        <v>651</v>
      </c>
      <c r="I187" t="s">
        <v>302</v>
      </c>
      <c r="J187" t="s">
        <v>303</v>
      </c>
      <c r="K187" t="s">
        <v>300</v>
      </c>
      <c r="L187" t="s">
        <v>652</v>
      </c>
      <c r="M187" t="s">
        <v>305</v>
      </c>
      <c r="N187" t="s">
        <v>306</v>
      </c>
      <c r="O187" t="s">
        <v>300</v>
      </c>
      <c r="P187" s="7" t="s">
        <v>1093</v>
      </c>
      <c r="Q187" t="s">
        <v>300</v>
      </c>
      <c r="R187" t="s">
        <v>307</v>
      </c>
      <c r="S187" t="s">
        <v>300</v>
      </c>
      <c r="T187" t="s">
        <v>282</v>
      </c>
      <c r="AE187" t="s">
        <v>310</v>
      </c>
      <c r="AF187" s="22"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22"/>
      <c r="AH187" s="22"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311</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x14ac:dyDescent="0.25">
      <c r="A188">
        <v>144</v>
      </c>
      <c r="B188" t="s">
        <v>297</v>
      </c>
      <c r="C188">
        <v>187</v>
      </c>
      <c r="D188" t="s">
        <v>298</v>
      </c>
      <c r="E188" t="s">
        <v>299</v>
      </c>
      <c r="F188" t="s">
        <v>300</v>
      </c>
      <c r="G188" t="s">
        <v>1250</v>
      </c>
      <c r="H188" t="s">
        <v>653</v>
      </c>
      <c r="I188" t="s">
        <v>302</v>
      </c>
      <c r="J188" t="s">
        <v>303</v>
      </c>
      <c r="K188" t="s">
        <v>300</v>
      </c>
      <c r="L188" t="s">
        <v>654</v>
      </c>
      <c r="M188" t="s">
        <v>305</v>
      </c>
      <c r="N188" t="s">
        <v>306</v>
      </c>
      <c r="O188" t="s">
        <v>300</v>
      </c>
      <c r="P188" t="s">
        <v>1089</v>
      </c>
      <c r="Q188" t="s">
        <v>300</v>
      </c>
      <c r="R188" t="s">
        <v>307</v>
      </c>
      <c r="S188" t="s">
        <v>300</v>
      </c>
      <c r="AE188" t="s">
        <v>310</v>
      </c>
      <c r="AF188" s="22"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22"/>
      <c r="AH188" s="22"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311</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x14ac:dyDescent="0.25">
      <c r="A189">
        <v>214</v>
      </c>
      <c r="B189" t="s">
        <v>297</v>
      </c>
      <c r="C189">
        <v>188</v>
      </c>
      <c r="D189" t="s">
        <v>298</v>
      </c>
      <c r="E189" t="s">
        <v>299</v>
      </c>
      <c r="F189" t="s">
        <v>300</v>
      </c>
      <c r="G189" t="s">
        <v>1069</v>
      </c>
      <c r="H189" t="s">
        <v>655</v>
      </c>
      <c r="I189" t="s">
        <v>302</v>
      </c>
      <c r="J189" t="s">
        <v>303</v>
      </c>
      <c r="K189" t="s">
        <v>300</v>
      </c>
      <c r="L189" t="s">
        <v>656</v>
      </c>
      <c r="M189" t="s">
        <v>305</v>
      </c>
      <c r="N189" t="s">
        <v>306</v>
      </c>
      <c r="O189" t="s">
        <v>300</v>
      </c>
      <c r="P189" s="7" t="s">
        <v>1093</v>
      </c>
      <c r="Q189" t="s">
        <v>300</v>
      </c>
      <c r="R189" t="s">
        <v>307</v>
      </c>
      <c r="S189" t="s">
        <v>300</v>
      </c>
      <c r="AE189" t="s">
        <v>310</v>
      </c>
      <c r="AF189" s="22"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22"/>
      <c r="AH189" s="22"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311</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x14ac:dyDescent="0.25">
      <c r="A190">
        <v>215</v>
      </c>
      <c r="B190" t="s">
        <v>297</v>
      </c>
      <c r="C190">
        <v>189</v>
      </c>
      <c r="D190" t="s">
        <v>298</v>
      </c>
      <c r="E190" t="s">
        <v>299</v>
      </c>
      <c r="F190" t="s">
        <v>300</v>
      </c>
      <c r="G190" t="s">
        <v>1069</v>
      </c>
      <c r="H190" t="s">
        <v>655</v>
      </c>
      <c r="I190" t="s">
        <v>302</v>
      </c>
      <c r="J190" t="s">
        <v>303</v>
      </c>
      <c r="K190" t="s">
        <v>300</v>
      </c>
      <c r="L190" t="s">
        <v>657</v>
      </c>
      <c r="M190" t="s">
        <v>305</v>
      </c>
      <c r="N190" t="s">
        <v>306</v>
      </c>
      <c r="O190" t="s">
        <v>300</v>
      </c>
      <c r="P190" s="7" t="s">
        <v>1093</v>
      </c>
      <c r="Q190" t="s">
        <v>300</v>
      </c>
      <c r="R190" t="s">
        <v>307</v>
      </c>
      <c r="S190" t="s">
        <v>300</v>
      </c>
      <c r="T190" t="s">
        <v>345</v>
      </c>
      <c r="AE190" t="s">
        <v>310</v>
      </c>
      <c r="AF190" s="22"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22"/>
      <c r="AH190" s="22"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311</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x14ac:dyDescent="0.25">
      <c r="A191">
        <v>216</v>
      </c>
      <c r="B191" t="s">
        <v>297</v>
      </c>
      <c r="C191">
        <v>190</v>
      </c>
      <c r="D191" t="s">
        <v>298</v>
      </c>
      <c r="E191" t="s">
        <v>299</v>
      </c>
      <c r="F191" t="s">
        <v>300</v>
      </c>
      <c r="G191" t="s">
        <v>1069</v>
      </c>
      <c r="H191" t="s">
        <v>655</v>
      </c>
      <c r="I191" t="s">
        <v>302</v>
      </c>
      <c r="J191" t="s">
        <v>303</v>
      </c>
      <c r="K191" t="s">
        <v>300</v>
      </c>
      <c r="L191" t="s">
        <v>658</v>
      </c>
      <c r="M191" t="s">
        <v>305</v>
      </c>
      <c r="N191" t="s">
        <v>306</v>
      </c>
      <c r="O191" t="s">
        <v>300</v>
      </c>
      <c r="P191" s="7" t="s">
        <v>1093</v>
      </c>
      <c r="Q191" t="s">
        <v>300</v>
      </c>
      <c r="R191" t="s">
        <v>307</v>
      </c>
      <c r="S191" t="s">
        <v>300</v>
      </c>
      <c r="T191" t="s">
        <v>345</v>
      </c>
      <c r="AE191" t="s">
        <v>310</v>
      </c>
      <c r="AF191" s="22"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22"/>
      <c r="AH191" s="22"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311</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x14ac:dyDescent="0.25">
      <c r="A192">
        <v>217</v>
      </c>
      <c r="B192" t="s">
        <v>297</v>
      </c>
      <c r="C192">
        <v>191</v>
      </c>
      <c r="D192" t="s">
        <v>298</v>
      </c>
      <c r="E192" t="s">
        <v>299</v>
      </c>
      <c r="F192" t="s">
        <v>300</v>
      </c>
      <c r="G192" t="s">
        <v>1069</v>
      </c>
      <c r="H192" t="s">
        <v>655</v>
      </c>
      <c r="I192" t="s">
        <v>302</v>
      </c>
      <c r="J192" t="s">
        <v>303</v>
      </c>
      <c r="K192" t="s">
        <v>300</v>
      </c>
      <c r="L192" t="s">
        <v>659</v>
      </c>
      <c r="M192" t="s">
        <v>305</v>
      </c>
      <c r="N192" t="s">
        <v>306</v>
      </c>
      <c r="O192" t="s">
        <v>300</v>
      </c>
      <c r="P192" s="7" t="s">
        <v>1093</v>
      </c>
      <c r="Q192" t="s">
        <v>300</v>
      </c>
      <c r="R192" t="s">
        <v>307</v>
      </c>
      <c r="S192" t="s">
        <v>300</v>
      </c>
      <c r="AE192" t="s">
        <v>310</v>
      </c>
      <c r="AF192" s="22"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22"/>
      <c r="AH192" s="22"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311</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x14ac:dyDescent="0.25">
      <c r="A193">
        <v>218</v>
      </c>
      <c r="B193" t="s">
        <v>297</v>
      </c>
      <c r="C193">
        <v>192</v>
      </c>
      <c r="D193" t="s">
        <v>298</v>
      </c>
      <c r="E193" t="s">
        <v>299</v>
      </c>
      <c r="F193" t="s">
        <v>300</v>
      </c>
      <c r="G193" t="s">
        <v>1069</v>
      </c>
      <c r="H193" t="s">
        <v>655</v>
      </c>
      <c r="I193" t="s">
        <v>302</v>
      </c>
      <c r="J193" t="s">
        <v>303</v>
      </c>
      <c r="K193" t="s">
        <v>300</v>
      </c>
      <c r="L193">
        <v>1982</v>
      </c>
      <c r="M193" t="s">
        <v>305</v>
      </c>
      <c r="N193" t="s">
        <v>306</v>
      </c>
      <c r="O193" t="s">
        <v>300</v>
      </c>
      <c r="P193" s="7" t="s">
        <v>1093</v>
      </c>
      <c r="Q193" t="s">
        <v>300</v>
      </c>
      <c r="R193" t="s">
        <v>307</v>
      </c>
      <c r="S193" t="s">
        <v>300</v>
      </c>
      <c r="AE193" t="s">
        <v>310</v>
      </c>
      <c r="AF193" s="22"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22"/>
      <c r="AH193" s="22"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311</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x14ac:dyDescent="0.25">
      <c r="A194">
        <v>219</v>
      </c>
      <c r="B194" t="s">
        <v>297</v>
      </c>
      <c r="C194">
        <v>193</v>
      </c>
      <c r="D194" t="s">
        <v>298</v>
      </c>
      <c r="E194" t="s">
        <v>299</v>
      </c>
      <c r="F194" t="s">
        <v>300</v>
      </c>
      <c r="G194" t="s">
        <v>1069</v>
      </c>
      <c r="H194" t="s">
        <v>655</v>
      </c>
      <c r="I194" t="s">
        <v>302</v>
      </c>
      <c r="J194" t="s">
        <v>303</v>
      </c>
      <c r="K194" t="s">
        <v>300</v>
      </c>
      <c r="L194">
        <v>1988</v>
      </c>
      <c r="M194" t="s">
        <v>305</v>
      </c>
      <c r="N194" t="s">
        <v>306</v>
      </c>
      <c r="O194" t="s">
        <v>300</v>
      </c>
      <c r="P194" s="7" t="s">
        <v>1093</v>
      </c>
      <c r="Q194" t="s">
        <v>300</v>
      </c>
      <c r="R194" t="s">
        <v>307</v>
      </c>
      <c r="S194" t="s">
        <v>300</v>
      </c>
      <c r="T194" t="s">
        <v>286</v>
      </c>
      <c r="U194" t="s">
        <v>308</v>
      </c>
      <c r="V194" t="s">
        <v>314</v>
      </c>
      <c r="AE194" t="s">
        <v>310</v>
      </c>
      <c r="AF194" s="22"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22"/>
      <c r="AH194" s="22"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311</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x14ac:dyDescent="0.25">
      <c r="A195">
        <v>145</v>
      </c>
      <c r="B195" t="s">
        <v>297</v>
      </c>
      <c r="C195">
        <v>194</v>
      </c>
      <c r="D195" t="s">
        <v>298</v>
      </c>
      <c r="E195" t="s">
        <v>299</v>
      </c>
      <c r="F195" t="s">
        <v>300</v>
      </c>
      <c r="G195" t="s">
        <v>1251</v>
      </c>
      <c r="H195" t="s">
        <v>660</v>
      </c>
      <c r="I195" t="s">
        <v>302</v>
      </c>
      <c r="J195" t="s">
        <v>303</v>
      </c>
      <c r="K195" t="s">
        <v>300</v>
      </c>
      <c r="L195" t="s">
        <v>194</v>
      </c>
      <c r="M195" t="s">
        <v>305</v>
      </c>
      <c r="N195" t="s">
        <v>306</v>
      </c>
      <c r="O195" t="s">
        <v>300</v>
      </c>
      <c r="P195" t="s">
        <v>1089</v>
      </c>
      <c r="Q195" t="s">
        <v>300</v>
      </c>
      <c r="R195" t="s">
        <v>307</v>
      </c>
      <c r="S195" t="s">
        <v>300</v>
      </c>
      <c r="AE195" t="s">
        <v>310</v>
      </c>
      <c r="AF195" s="22"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22"/>
      <c r="AH195" s="22"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311</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x14ac:dyDescent="0.25">
      <c r="A196">
        <v>146</v>
      </c>
      <c r="B196" t="s">
        <v>297</v>
      </c>
      <c r="C196">
        <v>195</v>
      </c>
      <c r="D196" t="s">
        <v>298</v>
      </c>
      <c r="E196" t="s">
        <v>299</v>
      </c>
      <c r="F196" t="s">
        <v>300</v>
      </c>
      <c r="G196" t="s">
        <v>1252</v>
      </c>
      <c r="H196" t="s">
        <v>661</v>
      </c>
      <c r="I196" t="s">
        <v>302</v>
      </c>
      <c r="J196" t="s">
        <v>303</v>
      </c>
      <c r="K196" t="s">
        <v>300</v>
      </c>
      <c r="L196" t="s">
        <v>263</v>
      </c>
      <c r="M196" t="s">
        <v>305</v>
      </c>
      <c r="N196" t="s">
        <v>306</v>
      </c>
      <c r="O196" t="s">
        <v>300</v>
      </c>
      <c r="P196" t="s">
        <v>1089</v>
      </c>
      <c r="Q196" t="s">
        <v>300</v>
      </c>
      <c r="R196" t="s">
        <v>307</v>
      </c>
      <c r="S196" t="s">
        <v>300</v>
      </c>
      <c r="T196" t="s">
        <v>345</v>
      </c>
      <c r="AE196" t="s">
        <v>310</v>
      </c>
      <c r="AF196" s="22"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22"/>
      <c r="AH196" s="22"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311</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x14ac:dyDescent="0.25">
      <c r="A197">
        <v>147</v>
      </c>
      <c r="B197" t="s">
        <v>297</v>
      </c>
      <c r="C197">
        <v>196</v>
      </c>
      <c r="D197" t="s">
        <v>298</v>
      </c>
      <c r="E197" t="s">
        <v>299</v>
      </c>
      <c r="F197" t="s">
        <v>300</v>
      </c>
      <c r="G197" t="s">
        <v>1253</v>
      </c>
      <c r="H197" t="s">
        <v>662</v>
      </c>
      <c r="I197" t="s">
        <v>302</v>
      </c>
      <c r="J197" t="s">
        <v>303</v>
      </c>
      <c r="K197" t="s">
        <v>300</v>
      </c>
      <c r="L197" t="s">
        <v>663</v>
      </c>
      <c r="M197" t="s">
        <v>305</v>
      </c>
      <c r="N197" t="s">
        <v>306</v>
      </c>
      <c r="O197" t="s">
        <v>300</v>
      </c>
      <c r="P197" t="s">
        <v>1089</v>
      </c>
      <c r="Q197" t="s">
        <v>300</v>
      </c>
      <c r="R197" t="s">
        <v>307</v>
      </c>
      <c r="S197" t="s">
        <v>300</v>
      </c>
      <c r="T197" t="s">
        <v>288</v>
      </c>
      <c r="U197" t="s">
        <v>308</v>
      </c>
      <c r="V197" t="s">
        <v>351</v>
      </c>
      <c r="AE197" t="s">
        <v>310</v>
      </c>
      <c r="AF197" s="22"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22"/>
      <c r="AH197" s="22"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311</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x14ac:dyDescent="0.25">
      <c r="A198">
        <v>233</v>
      </c>
      <c r="B198" t="s">
        <v>297</v>
      </c>
      <c r="C198">
        <v>197</v>
      </c>
      <c r="D198" t="s">
        <v>298</v>
      </c>
      <c r="E198" t="s">
        <v>299</v>
      </c>
      <c r="F198" t="s">
        <v>300</v>
      </c>
      <c r="G198" t="s">
        <v>1315</v>
      </c>
      <c r="H198" t="s">
        <v>664</v>
      </c>
      <c r="I198" t="s">
        <v>302</v>
      </c>
      <c r="J198" t="s">
        <v>303</v>
      </c>
      <c r="K198" t="s">
        <v>300</v>
      </c>
      <c r="L198" t="s">
        <v>665</v>
      </c>
      <c r="M198" t="s">
        <v>305</v>
      </c>
      <c r="N198" t="s">
        <v>306</v>
      </c>
      <c r="O198" t="s">
        <v>300</v>
      </c>
      <c r="P198" s="8" t="s">
        <v>1091</v>
      </c>
      <c r="Q198" t="s">
        <v>300</v>
      </c>
      <c r="R198" t="s">
        <v>307</v>
      </c>
      <c r="S198" t="s">
        <v>300</v>
      </c>
      <c r="T198" t="s">
        <v>284</v>
      </c>
      <c r="U198" t="s">
        <v>308</v>
      </c>
      <c r="V198" t="s">
        <v>292</v>
      </c>
      <c r="AE198" t="s">
        <v>310</v>
      </c>
      <c r="AF198" s="22"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22"/>
      <c r="AH198" s="22"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311</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x14ac:dyDescent="0.25">
      <c r="A199">
        <v>148</v>
      </c>
      <c r="B199" t="s">
        <v>297</v>
      </c>
      <c r="C199">
        <v>198</v>
      </c>
      <c r="D199" t="s">
        <v>298</v>
      </c>
      <c r="E199" t="s">
        <v>299</v>
      </c>
      <c r="F199" t="s">
        <v>300</v>
      </c>
      <c r="G199" t="s">
        <v>1254</v>
      </c>
      <c r="H199" t="s">
        <v>666</v>
      </c>
      <c r="I199" t="s">
        <v>302</v>
      </c>
      <c r="J199" t="s">
        <v>303</v>
      </c>
      <c r="K199" t="s">
        <v>300</v>
      </c>
      <c r="L199" t="s">
        <v>667</v>
      </c>
      <c r="M199" t="s">
        <v>305</v>
      </c>
      <c r="N199" t="s">
        <v>306</v>
      </c>
      <c r="O199" t="s">
        <v>300</v>
      </c>
      <c r="P199" t="s">
        <v>1089</v>
      </c>
      <c r="Q199" t="s">
        <v>300</v>
      </c>
      <c r="R199" t="s">
        <v>307</v>
      </c>
      <c r="S199" t="s">
        <v>300</v>
      </c>
      <c r="AE199" t="s">
        <v>310</v>
      </c>
      <c r="AF199" s="22"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22"/>
      <c r="AH199" s="22"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311</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x14ac:dyDescent="0.25">
      <c r="A200">
        <v>234</v>
      </c>
      <c r="B200" t="s">
        <v>297</v>
      </c>
      <c r="C200">
        <v>199</v>
      </c>
      <c r="D200" t="s">
        <v>298</v>
      </c>
      <c r="E200" t="s">
        <v>299</v>
      </c>
      <c r="F200" t="s">
        <v>300</v>
      </c>
      <c r="G200" t="s">
        <v>1316</v>
      </c>
      <c r="H200" t="s">
        <v>668</v>
      </c>
      <c r="I200" t="s">
        <v>302</v>
      </c>
      <c r="J200" t="s">
        <v>303</v>
      </c>
      <c r="K200" t="s">
        <v>300</v>
      </c>
      <c r="L200" t="s">
        <v>669</v>
      </c>
      <c r="M200" t="s">
        <v>305</v>
      </c>
      <c r="N200" t="s">
        <v>306</v>
      </c>
      <c r="O200" t="s">
        <v>300</v>
      </c>
      <c r="P200" s="8" t="s">
        <v>1091</v>
      </c>
      <c r="Q200" t="s">
        <v>300</v>
      </c>
      <c r="R200" t="s">
        <v>307</v>
      </c>
      <c r="S200" t="s">
        <v>300</v>
      </c>
      <c r="T200" t="s">
        <v>320</v>
      </c>
      <c r="U200" t="s">
        <v>308</v>
      </c>
      <c r="V200" t="s">
        <v>309</v>
      </c>
      <c r="W200" t="s">
        <v>308</v>
      </c>
      <c r="X200" t="s">
        <v>313</v>
      </c>
      <c r="AE200" t="s">
        <v>310</v>
      </c>
      <c r="AF200" s="22"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22"/>
      <c r="AH200" s="22"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311</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x14ac:dyDescent="0.25">
      <c r="A201">
        <v>149</v>
      </c>
      <c r="B201" t="s">
        <v>297</v>
      </c>
      <c r="C201">
        <v>200</v>
      </c>
      <c r="D201" t="s">
        <v>298</v>
      </c>
      <c r="E201" t="s">
        <v>299</v>
      </c>
      <c r="F201" t="s">
        <v>300</v>
      </c>
      <c r="G201" t="s">
        <v>1255</v>
      </c>
      <c r="H201" t="s">
        <v>670</v>
      </c>
      <c r="I201" t="s">
        <v>302</v>
      </c>
      <c r="J201" t="s">
        <v>303</v>
      </c>
      <c r="K201" t="s">
        <v>300</v>
      </c>
      <c r="L201" t="s">
        <v>671</v>
      </c>
      <c r="M201" t="s">
        <v>305</v>
      </c>
      <c r="N201" t="s">
        <v>306</v>
      </c>
      <c r="O201" t="s">
        <v>300</v>
      </c>
      <c r="P201" t="s">
        <v>1089</v>
      </c>
      <c r="Q201" t="s">
        <v>300</v>
      </c>
      <c r="R201" t="s">
        <v>307</v>
      </c>
      <c r="S201" t="s">
        <v>300</v>
      </c>
      <c r="T201" t="s">
        <v>309</v>
      </c>
      <c r="U201" t="s">
        <v>308</v>
      </c>
      <c r="V201" t="s">
        <v>321</v>
      </c>
      <c r="AE201" t="s">
        <v>310</v>
      </c>
      <c r="AF201" s="22"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22"/>
      <c r="AH201" s="22"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311</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x14ac:dyDescent="0.25">
      <c r="A202">
        <v>150</v>
      </c>
      <c r="B202" t="s">
        <v>297</v>
      </c>
      <c r="C202">
        <v>201</v>
      </c>
      <c r="D202" t="s">
        <v>298</v>
      </c>
      <c r="E202" t="s">
        <v>299</v>
      </c>
      <c r="F202" t="s">
        <v>300</v>
      </c>
      <c r="G202" t="s">
        <v>1256</v>
      </c>
      <c r="H202" t="s">
        <v>672</v>
      </c>
      <c r="I202" t="s">
        <v>302</v>
      </c>
      <c r="J202" t="s">
        <v>303</v>
      </c>
      <c r="K202" t="s">
        <v>300</v>
      </c>
      <c r="L202" t="s">
        <v>673</v>
      </c>
      <c r="M202" t="s">
        <v>305</v>
      </c>
      <c r="N202" t="s">
        <v>306</v>
      </c>
      <c r="O202" t="s">
        <v>300</v>
      </c>
      <c r="P202" t="s">
        <v>1089</v>
      </c>
      <c r="Q202" t="s">
        <v>300</v>
      </c>
      <c r="R202" t="s">
        <v>307</v>
      </c>
      <c r="S202" t="s">
        <v>300</v>
      </c>
      <c r="T202" t="s">
        <v>321</v>
      </c>
      <c r="AE202" t="s">
        <v>310</v>
      </c>
      <c r="AF202" s="22"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22"/>
      <c r="AH202" s="22"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311</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x14ac:dyDescent="0.25">
      <c r="A203">
        <v>151</v>
      </c>
      <c r="B203" t="s">
        <v>297</v>
      </c>
      <c r="C203">
        <v>202</v>
      </c>
      <c r="D203" t="s">
        <v>298</v>
      </c>
      <c r="E203" t="s">
        <v>299</v>
      </c>
      <c r="F203" t="s">
        <v>300</v>
      </c>
      <c r="G203" t="s">
        <v>1257</v>
      </c>
      <c r="H203" t="s">
        <v>674</v>
      </c>
      <c r="I203" t="s">
        <v>302</v>
      </c>
      <c r="J203" t="s">
        <v>303</v>
      </c>
      <c r="K203" t="s">
        <v>300</v>
      </c>
      <c r="L203" t="s">
        <v>675</v>
      </c>
      <c r="M203" t="s">
        <v>305</v>
      </c>
      <c r="N203" t="s">
        <v>306</v>
      </c>
      <c r="O203" t="s">
        <v>300</v>
      </c>
      <c r="P203" t="s">
        <v>1089</v>
      </c>
      <c r="Q203" t="s">
        <v>300</v>
      </c>
      <c r="R203" t="s">
        <v>307</v>
      </c>
      <c r="S203" t="s">
        <v>300</v>
      </c>
      <c r="T203" t="s">
        <v>313</v>
      </c>
      <c r="U203" t="s">
        <v>308</v>
      </c>
      <c r="V203" t="s">
        <v>315</v>
      </c>
      <c r="AE203" t="s">
        <v>310</v>
      </c>
      <c r="AF203" s="22"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22"/>
      <c r="AH203" s="22"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311</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x14ac:dyDescent="0.25">
      <c r="A204">
        <v>152</v>
      </c>
      <c r="B204" t="s">
        <v>297</v>
      </c>
      <c r="C204">
        <v>203</v>
      </c>
      <c r="D204" t="s">
        <v>298</v>
      </c>
      <c r="E204" t="s">
        <v>299</v>
      </c>
      <c r="F204" t="s">
        <v>300</v>
      </c>
      <c r="G204" t="s">
        <v>1258</v>
      </c>
      <c r="H204" t="s">
        <v>676</v>
      </c>
      <c r="I204" t="s">
        <v>302</v>
      </c>
      <c r="J204" t="s">
        <v>303</v>
      </c>
      <c r="K204" t="s">
        <v>300</v>
      </c>
      <c r="L204" t="s">
        <v>677</v>
      </c>
      <c r="M204" t="s">
        <v>305</v>
      </c>
      <c r="N204" t="s">
        <v>306</v>
      </c>
      <c r="O204" t="s">
        <v>300</v>
      </c>
      <c r="P204" t="s">
        <v>1089</v>
      </c>
      <c r="Q204" t="s">
        <v>300</v>
      </c>
      <c r="R204" t="s">
        <v>307</v>
      </c>
      <c r="S204" t="s">
        <v>300</v>
      </c>
      <c r="T204" t="s">
        <v>284</v>
      </c>
      <c r="U204" t="s">
        <v>308</v>
      </c>
      <c r="V204" t="s">
        <v>321</v>
      </c>
      <c r="AE204" t="s">
        <v>310</v>
      </c>
      <c r="AF204" s="22"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22"/>
      <c r="AH204" s="22"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311</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x14ac:dyDescent="0.25">
      <c r="A205">
        <v>153</v>
      </c>
      <c r="B205" t="s">
        <v>297</v>
      </c>
      <c r="C205">
        <v>204</v>
      </c>
      <c r="D205" t="s">
        <v>298</v>
      </c>
      <c r="E205" t="s">
        <v>299</v>
      </c>
      <c r="F205" t="s">
        <v>300</v>
      </c>
      <c r="G205" t="s">
        <v>1259</v>
      </c>
      <c r="H205" t="s">
        <v>678</v>
      </c>
      <c r="I205" t="s">
        <v>302</v>
      </c>
      <c r="J205" t="s">
        <v>303</v>
      </c>
      <c r="K205" t="s">
        <v>300</v>
      </c>
      <c r="L205" t="s">
        <v>679</v>
      </c>
      <c r="M205" t="s">
        <v>305</v>
      </c>
      <c r="N205" t="s">
        <v>306</v>
      </c>
      <c r="O205" t="s">
        <v>300</v>
      </c>
      <c r="P205" t="s">
        <v>1089</v>
      </c>
      <c r="Q205" t="s">
        <v>300</v>
      </c>
      <c r="R205" t="s">
        <v>307</v>
      </c>
      <c r="S205" t="s">
        <v>300</v>
      </c>
      <c r="T205" t="s">
        <v>286</v>
      </c>
      <c r="U205" t="s">
        <v>308</v>
      </c>
      <c r="V205" t="s">
        <v>314</v>
      </c>
      <c r="AE205" t="s">
        <v>310</v>
      </c>
      <c r="AF205" s="22"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22"/>
      <c r="AH205" s="22"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311</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x14ac:dyDescent="0.25">
      <c r="A206">
        <v>235</v>
      </c>
      <c r="B206" t="s">
        <v>297</v>
      </c>
      <c r="C206">
        <v>205</v>
      </c>
      <c r="D206" t="s">
        <v>298</v>
      </c>
      <c r="E206" t="s">
        <v>299</v>
      </c>
      <c r="F206" t="s">
        <v>300</v>
      </c>
      <c r="G206" t="s">
        <v>1317</v>
      </c>
      <c r="H206" t="s">
        <v>680</v>
      </c>
      <c r="I206" t="s">
        <v>302</v>
      </c>
      <c r="J206" t="s">
        <v>303</v>
      </c>
      <c r="K206" t="s">
        <v>300</v>
      </c>
      <c r="L206" t="s">
        <v>681</v>
      </c>
      <c r="M206" t="s">
        <v>305</v>
      </c>
      <c r="N206" t="s">
        <v>306</v>
      </c>
      <c r="O206" t="s">
        <v>300</v>
      </c>
      <c r="P206" s="8" t="s">
        <v>1091</v>
      </c>
      <c r="Q206" t="s">
        <v>300</v>
      </c>
      <c r="R206" t="s">
        <v>307</v>
      </c>
      <c r="S206" t="s">
        <v>300</v>
      </c>
      <c r="T206" t="s">
        <v>292</v>
      </c>
      <c r="U206" t="s">
        <v>308</v>
      </c>
      <c r="V206" t="s">
        <v>321</v>
      </c>
      <c r="AE206" t="s">
        <v>310</v>
      </c>
      <c r="AF206" s="22"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22"/>
      <c r="AH206" s="22"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311</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x14ac:dyDescent="0.25">
      <c r="A207">
        <v>154</v>
      </c>
      <c r="B207" t="s">
        <v>297</v>
      </c>
      <c r="C207">
        <v>206</v>
      </c>
      <c r="D207" t="s">
        <v>298</v>
      </c>
      <c r="E207" t="s">
        <v>299</v>
      </c>
      <c r="F207" t="s">
        <v>300</v>
      </c>
      <c r="G207" t="s">
        <v>1260</v>
      </c>
      <c r="H207" t="s">
        <v>682</v>
      </c>
      <c r="I207" t="s">
        <v>302</v>
      </c>
      <c r="J207" t="s">
        <v>303</v>
      </c>
      <c r="K207" t="s">
        <v>300</v>
      </c>
      <c r="L207" t="s">
        <v>683</v>
      </c>
      <c r="M207" t="s">
        <v>305</v>
      </c>
      <c r="N207" t="s">
        <v>306</v>
      </c>
      <c r="O207" t="s">
        <v>300</v>
      </c>
      <c r="P207" t="s">
        <v>1089</v>
      </c>
      <c r="Q207" t="s">
        <v>300</v>
      </c>
      <c r="R207" t="s">
        <v>307</v>
      </c>
      <c r="S207" t="s">
        <v>300</v>
      </c>
      <c r="T207" t="s">
        <v>344</v>
      </c>
      <c r="U207" t="s">
        <v>308</v>
      </c>
      <c r="V207" t="s">
        <v>282</v>
      </c>
      <c r="AE207" t="s">
        <v>310</v>
      </c>
      <c r="AF207" s="22"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22"/>
      <c r="AH207" s="22"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311</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x14ac:dyDescent="0.25">
      <c r="A208">
        <v>155</v>
      </c>
      <c r="B208" t="s">
        <v>297</v>
      </c>
      <c r="C208">
        <v>207</v>
      </c>
      <c r="D208" t="s">
        <v>298</v>
      </c>
      <c r="E208" t="s">
        <v>299</v>
      </c>
      <c r="F208" t="s">
        <v>300</v>
      </c>
      <c r="G208" t="s">
        <v>1261</v>
      </c>
      <c r="H208" t="s">
        <v>684</v>
      </c>
      <c r="I208" t="s">
        <v>302</v>
      </c>
      <c r="J208" t="s">
        <v>303</v>
      </c>
      <c r="K208" t="s">
        <v>300</v>
      </c>
      <c r="L208" t="s">
        <v>263</v>
      </c>
      <c r="M208" t="s">
        <v>305</v>
      </c>
      <c r="N208" t="s">
        <v>306</v>
      </c>
      <c r="O208" t="s">
        <v>300</v>
      </c>
      <c r="P208" t="s">
        <v>1089</v>
      </c>
      <c r="Q208" t="s">
        <v>300</v>
      </c>
      <c r="R208" t="s">
        <v>307</v>
      </c>
      <c r="S208" t="s">
        <v>300</v>
      </c>
      <c r="T208" t="s">
        <v>321</v>
      </c>
      <c r="AE208" t="s">
        <v>310</v>
      </c>
      <c r="AF208" s="22"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22"/>
      <c r="AH208" s="22"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311</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x14ac:dyDescent="0.25">
      <c r="A209">
        <v>156</v>
      </c>
      <c r="B209" t="s">
        <v>297</v>
      </c>
      <c r="C209">
        <v>208</v>
      </c>
      <c r="D209" t="s">
        <v>298</v>
      </c>
      <c r="E209" t="s">
        <v>299</v>
      </c>
      <c r="F209" t="s">
        <v>300</v>
      </c>
      <c r="G209" t="s">
        <v>1262</v>
      </c>
      <c r="H209" t="s">
        <v>685</v>
      </c>
      <c r="I209" t="s">
        <v>302</v>
      </c>
      <c r="J209" t="s">
        <v>303</v>
      </c>
      <c r="K209" t="s">
        <v>300</v>
      </c>
      <c r="L209" t="s">
        <v>686</v>
      </c>
      <c r="M209" t="s">
        <v>305</v>
      </c>
      <c r="N209" t="s">
        <v>306</v>
      </c>
      <c r="O209" t="s">
        <v>300</v>
      </c>
      <c r="P209" t="s">
        <v>1089</v>
      </c>
      <c r="Q209" t="s">
        <v>300</v>
      </c>
      <c r="R209" t="s">
        <v>307</v>
      </c>
      <c r="S209" t="s">
        <v>300</v>
      </c>
      <c r="T209" t="s">
        <v>320</v>
      </c>
      <c r="U209" t="s">
        <v>308</v>
      </c>
      <c r="V209" t="s">
        <v>321</v>
      </c>
      <c r="AE209" t="s">
        <v>310</v>
      </c>
      <c r="AF209" s="22"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22"/>
      <c r="AH209" s="22"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311</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x14ac:dyDescent="0.25">
      <c r="A210">
        <v>244</v>
      </c>
      <c r="B210" t="s">
        <v>297</v>
      </c>
      <c r="C210">
        <v>209</v>
      </c>
      <c r="D210" t="s">
        <v>298</v>
      </c>
      <c r="E210" t="s">
        <v>299</v>
      </c>
      <c r="F210" t="s">
        <v>300</v>
      </c>
      <c r="G210" t="s">
        <v>1326</v>
      </c>
      <c r="H210" t="s">
        <v>687</v>
      </c>
      <c r="I210" t="s">
        <v>302</v>
      </c>
      <c r="J210" t="s">
        <v>303</v>
      </c>
      <c r="K210" t="s">
        <v>300</v>
      </c>
      <c r="L210" t="s">
        <v>688</v>
      </c>
      <c r="M210" t="s">
        <v>305</v>
      </c>
      <c r="N210" t="s">
        <v>306</v>
      </c>
      <c r="O210" t="s">
        <v>300</v>
      </c>
      <c r="P210" s="4" t="s">
        <v>1092</v>
      </c>
      <c r="Q210" t="s">
        <v>300</v>
      </c>
      <c r="R210" t="s">
        <v>307</v>
      </c>
      <c r="S210" t="s">
        <v>300</v>
      </c>
      <c r="T210" t="s">
        <v>320</v>
      </c>
      <c r="U210" t="s">
        <v>308</v>
      </c>
      <c r="V210" t="s">
        <v>321</v>
      </c>
      <c r="AE210" t="s">
        <v>310</v>
      </c>
      <c r="AF210" s="22"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22"/>
      <c r="AH210" s="22"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311</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x14ac:dyDescent="0.25">
      <c r="A211">
        <v>157</v>
      </c>
      <c r="B211" t="s">
        <v>297</v>
      </c>
      <c r="C211">
        <v>210</v>
      </c>
      <c r="D211" t="s">
        <v>298</v>
      </c>
      <c r="E211" t="s">
        <v>299</v>
      </c>
      <c r="F211" t="s">
        <v>300</v>
      </c>
      <c r="G211" t="s">
        <v>1263</v>
      </c>
      <c r="H211" t="s">
        <v>689</v>
      </c>
      <c r="I211" t="s">
        <v>302</v>
      </c>
      <c r="J211" t="s">
        <v>303</v>
      </c>
      <c r="K211" t="s">
        <v>300</v>
      </c>
      <c r="L211" t="s">
        <v>690</v>
      </c>
      <c r="M211" t="s">
        <v>305</v>
      </c>
      <c r="N211" t="s">
        <v>306</v>
      </c>
      <c r="O211" t="s">
        <v>300</v>
      </c>
      <c r="P211" t="s">
        <v>1089</v>
      </c>
      <c r="Q211" t="s">
        <v>300</v>
      </c>
      <c r="R211" t="s">
        <v>307</v>
      </c>
      <c r="S211" t="s">
        <v>300</v>
      </c>
      <c r="T211" t="s">
        <v>314</v>
      </c>
      <c r="U211" t="s">
        <v>308</v>
      </c>
      <c r="V211" t="s">
        <v>321</v>
      </c>
      <c r="AE211" t="s">
        <v>310</v>
      </c>
      <c r="AF211" s="22"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22"/>
      <c r="AH211" s="22"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311</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x14ac:dyDescent="0.25">
      <c r="A212">
        <v>220</v>
      </c>
      <c r="B212" t="s">
        <v>297</v>
      </c>
      <c r="C212">
        <v>211</v>
      </c>
      <c r="D212" t="s">
        <v>298</v>
      </c>
      <c r="E212" t="s">
        <v>299</v>
      </c>
      <c r="F212" t="s">
        <v>300</v>
      </c>
      <c r="G212" t="s">
        <v>1302</v>
      </c>
      <c r="H212" t="s">
        <v>691</v>
      </c>
      <c r="I212" t="s">
        <v>302</v>
      </c>
      <c r="J212" t="s">
        <v>303</v>
      </c>
      <c r="K212" t="s">
        <v>300</v>
      </c>
      <c r="L212" t="s">
        <v>692</v>
      </c>
      <c r="M212" t="s">
        <v>305</v>
      </c>
      <c r="N212" t="s">
        <v>306</v>
      </c>
      <c r="O212" t="s">
        <v>300</v>
      </c>
      <c r="P212" s="7" t="s">
        <v>1093</v>
      </c>
      <c r="Q212" t="s">
        <v>300</v>
      </c>
      <c r="R212" t="s">
        <v>307</v>
      </c>
      <c r="S212" t="s">
        <v>300</v>
      </c>
      <c r="T212" t="s">
        <v>286</v>
      </c>
      <c r="AE212" t="s">
        <v>310</v>
      </c>
      <c r="AF212" s="22"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22"/>
      <c r="AH212" s="22"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311</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x14ac:dyDescent="0.25">
      <c r="A213">
        <v>158</v>
      </c>
      <c r="B213" t="s">
        <v>297</v>
      </c>
      <c r="C213">
        <v>212</v>
      </c>
      <c r="D213" t="s">
        <v>298</v>
      </c>
      <c r="E213" t="s">
        <v>299</v>
      </c>
      <c r="F213" t="s">
        <v>300</v>
      </c>
      <c r="G213" t="s">
        <v>1264</v>
      </c>
      <c r="H213" t="s">
        <v>693</v>
      </c>
      <c r="I213" t="s">
        <v>302</v>
      </c>
      <c r="J213" t="s">
        <v>303</v>
      </c>
      <c r="K213" t="s">
        <v>300</v>
      </c>
      <c r="L213" t="s">
        <v>694</v>
      </c>
      <c r="M213" t="s">
        <v>305</v>
      </c>
      <c r="N213" t="s">
        <v>306</v>
      </c>
      <c r="O213" t="s">
        <v>300</v>
      </c>
      <c r="P213" t="s">
        <v>1089</v>
      </c>
      <c r="Q213" t="s">
        <v>300</v>
      </c>
      <c r="R213" t="s">
        <v>307</v>
      </c>
      <c r="S213" t="s">
        <v>300</v>
      </c>
      <c r="T213" t="s">
        <v>320</v>
      </c>
      <c r="U213" t="s">
        <v>308</v>
      </c>
      <c r="V213" t="s">
        <v>286</v>
      </c>
      <c r="AE213" t="s">
        <v>310</v>
      </c>
      <c r="AF213" s="22"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22"/>
      <c r="AH213" s="22"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311</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x14ac:dyDescent="0.25">
      <c r="A214">
        <v>159</v>
      </c>
      <c r="B214" t="s">
        <v>297</v>
      </c>
      <c r="C214">
        <v>213</v>
      </c>
      <c r="D214" t="s">
        <v>298</v>
      </c>
      <c r="E214" t="s">
        <v>299</v>
      </c>
      <c r="F214" t="s">
        <v>300</v>
      </c>
      <c r="G214" t="s">
        <v>1265</v>
      </c>
      <c r="H214" t="s">
        <v>695</v>
      </c>
      <c r="I214" t="s">
        <v>302</v>
      </c>
      <c r="J214" t="s">
        <v>303</v>
      </c>
      <c r="K214" t="s">
        <v>300</v>
      </c>
      <c r="L214" t="s">
        <v>696</v>
      </c>
      <c r="M214" t="s">
        <v>305</v>
      </c>
      <c r="N214" t="s">
        <v>306</v>
      </c>
      <c r="O214" t="s">
        <v>300</v>
      </c>
      <c r="P214" t="s">
        <v>1089</v>
      </c>
      <c r="Q214" t="s">
        <v>300</v>
      </c>
      <c r="R214" t="s">
        <v>307</v>
      </c>
      <c r="S214" t="s">
        <v>300</v>
      </c>
      <c r="T214" t="s">
        <v>282</v>
      </c>
      <c r="AE214" t="s">
        <v>310</v>
      </c>
      <c r="AF214" s="22"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22"/>
      <c r="AH214" s="22"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311</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x14ac:dyDescent="0.25">
      <c r="A215">
        <v>236</v>
      </c>
      <c r="B215" t="s">
        <v>297</v>
      </c>
      <c r="C215">
        <v>214</v>
      </c>
      <c r="D215" t="s">
        <v>298</v>
      </c>
      <c r="E215" t="s">
        <v>299</v>
      </c>
      <c r="F215" t="s">
        <v>300</v>
      </c>
      <c r="G215" t="s">
        <v>1318</v>
      </c>
      <c r="H215" t="s">
        <v>697</v>
      </c>
      <c r="I215" t="s">
        <v>302</v>
      </c>
      <c r="J215" t="s">
        <v>303</v>
      </c>
      <c r="K215" t="s">
        <v>300</v>
      </c>
      <c r="L215" t="s">
        <v>698</v>
      </c>
      <c r="M215" t="s">
        <v>305</v>
      </c>
      <c r="N215" t="s">
        <v>306</v>
      </c>
      <c r="O215" t="s">
        <v>300</v>
      </c>
      <c r="P215" s="8" t="s">
        <v>1091</v>
      </c>
      <c r="Q215" t="s">
        <v>300</v>
      </c>
      <c r="R215" t="s">
        <v>307</v>
      </c>
      <c r="S215" t="s">
        <v>300</v>
      </c>
      <c r="T215" t="s">
        <v>282</v>
      </c>
      <c r="U215" t="s">
        <v>308</v>
      </c>
      <c r="V215" t="s">
        <v>284</v>
      </c>
      <c r="W215" t="s">
        <v>308</v>
      </c>
      <c r="X215" t="s">
        <v>351</v>
      </c>
      <c r="AE215" t="s">
        <v>310</v>
      </c>
      <c r="AF215" s="22"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22"/>
      <c r="AH215" s="22"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311</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x14ac:dyDescent="0.25">
      <c r="A216">
        <v>160</v>
      </c>
      <c r="B216" t="s">
        <v>297</v>
      </c>
      <c r="C216">
        <v>215</v>
      </c>
      <c r="D216" t="s">
        <v>298</v>
      </c>
      <c r="E216" t="s">
        <v>299</v>
      </c>
      <c r="F216" t="s">
        <v>300</v>
      </c>
      <c r="G216" t="s">
        <v>1266</v>
      </c>
      <c r="H216" t="s">
        <v>699</v>
      </c>
      <c r="I216" t="s">
        <v>302</v>
      </c>
      <c r="J216" t="s">
        <v>303</v>
      </c>
      <c r="K216" t="s">
        <v>300</v>
      </c>
      <c r="L216" t="s">
        <v>700</v>
      </c>
      <c r="M216" t="s">
        <v>305</v>
      </c>
      <c r="N216" t="s">
        <v>306</v>
      </c>
      <c r="O216" t="s">
        <v>300</v>
      </c>
      <c r="P216" t="s">
        <v>1089</v>
      </c>
      <c r="Q216" t="s">
        <v>300</v>
      </c>
      <c r="R216" t="s">
        <v>307</v>
      </c>
      <c r="S216" t="s">
        <v>300</v>
      </c>
      <c r="T216" t="s">
        <v>309</v>
      </c>
      <c r="AE216" t="s">
        <v>310</v>
      </c>
      <c r="AF216" s="22"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22"/>
      <c r="AH216" s="22"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311</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x14ac:dyDescent="0.25">
      <c r="A217">
        <v>161</v>
      </c>
      <c r="B217" t="s">
        <v>297</v>
      </c>
      <c r="C217">
        <v>216</v>
      </c>
      <c r="D217" t="s">
        <v>298</v>
      </c>
      <c r="E217" t="s">
        <v>299</v>
      </c>
      <c r="F217" t="s">
        <v>300</v>
      </c>
      <c r="G217" t="s">
        <v>1267</v>
      </c>
      <c r="H217" t="s">
        <v>701</v>
      </c>
      <c r="I217" t="s">
        <v>302</v>
      </c>
      <c r="J217" t="s">
        <v>303</v>
      </c>
      <c r="K217" t="s">
        <v>300</v>
      </c>
      <c r="L217" t="s">
        <v>702</v>
      </c>
      <c r="M217" t="s">
        <v>305</v>
      </c>
      <c r="N217" t="s">
        <v>306</v>
      </c>
      <c r="O217" t="s">
        <v>300</v>
      </c>
      <c r="P217" t="s">
        <v>1089</v>
      </c>
      <c r="Q217" t="s">
        <v>300</v>
      </c>
      <c r="R217" t="s">
        <v>307</v>
      </c>
      <c r="S217" t="s">
        <v>300</v>
      </c>
      <c r="T217" t="s">
        <v>321</v>
      </c>
      <c r="AE217" t="s">
        <v>310</v>
      </c>
      <c r="AF217" s="22"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22"/>
      <c r="AH217" s="22"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311</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x14ac:dyDescent="0.25">
      <c r="A218">
        <v>162</v>
      </c>
      <c r="B218" t="s">
        <v>297</v>
      </c>
      <c r="C218">
        <v>217</v>
      </c>
      <c r="D218" t="s">
        <v>298</v>
      </c>
      <c r="E218" t="s">
        <v>299</v>
      </c>
      <c r="F218" t="s">
        <v>300</v>
      </c>
      <c r="G218" t="s">
        <v>1268</v>
      </c>
      <c r="H218" t="s">
        <v>703</v>
      </c>
      <c r="I218" t="s">
        <v>302</v>
      </c>
      <c r="J218" t="s">
        <v>303</v>
      </c>
      <c r="K218" t="s">
        <v>300</v>
      </c>
      <c r="L218" t="s">
        <v>704</v>
      </c>
      <c r="M218" t="s">
        <v>305</v>
      </c>
      <c r="N218" t="s">
        <v>306</v>
      </c>
      <c r="O218" t="s">
        <v>300</v>
      </c>
      <c r="P218" t="s">
        <v>1089</v>
      </c>
      <c r="Q218" t="s">
        <v>300</v>
      </c>
      <c r="R218" t="s">
        <v>307</v>
      </c>
      <c r="S218" t="s">
        <v>300</v>
      </c>
      <c r="T218" t="s">
        <v>320</v>
      </c>
      <c r="U218" t="s">
        <v>308</v>
      </c>
      <c r="V218" t="s">
        <v>321</v>
      </c>
      <c r="AE218" t="s">
        <v>310</v>
      </c>
      <c r="AF218" s="22"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22"/>
      <c r="AH218" s="22"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311</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x14ac:dyDescent="0.25">
      <c r="A219">
        <v>163</v>
      </c>
      <c r="B219" t="s">
        <v>297</v>
      </c>
      <c r="C219">
        <v>218</v>
      </c>
      <c r="D219" t="s">
        <v>298</v>
      </c>
      <c r="E219" t="s">
        <v>299</v>
      </c>
      <c r="F219" t="s">
        <v>300</v>
      </c>
      <c r="G219" t="s">
        <v>1269</v>
      </c>
      <c r="H219" t="s">
        <v>705</v>
      </c>
      <c r="I219" t="s">
        <v>302</v>
      </c>
      <c r="J219" t="s">
        <v>303</v>
      </c>
      <c r="K219" t="s">
        <v>300</v>
      </c>
      <c r="L219" t="s">
        <v>706</v>
      </c>
      <c r="M219" t="s">
        <v>305</v>
      </c>
      <c r="N219" t="s">
        <v>306</v>
      </c>
      <c r="O219" t="s">
        <v>300</v>
      </c>
      <c r="P219" t="s">
        <v>1089</v>
      </c>
      <c r="Q219" t="s">
        <v>300</v>
      </c>
      <c r="R219" t="s">
        <v>307</v>
      </c>
      <c r="S219" t="s">
        <v>300</v>
      </c>
      <c r="T219" t="s">
        <v>344</v>
      </c>
      <c r="U219" t="s">
        <v>308</v>
      </c>
      <c r="V219" t="s">
        <v>320</v>
      </c>
      <c r="AE219" t="s">
        <v>310</v>
      </c>
      <c r="AF219" s="22"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22"/>
      <c r="AH219" s="22"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311</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x14ac:dyDescent="0.25">
      <c r="A220">
        <v>164</v>
      </c>
      <c r="B220" t="s">
        <v>297</v>
      </c>
      <c r="C220">
        <v>219</v>
      </c>
      <c r="D220" t="s">
        <v>298</v>
      </c>
      <c r="E220" t="s">
        <v>299</v>
      </c>
      <c r="F220" t="s">
        <v>300</v>
      </c>
      <c r="G220" t="s">
        <v>1270</v>
      </c>
      <c r="H220" t="s">
        <v>707</v>
      </c>
      <c r="I220" t="s">
        <v>302</v>
      </c>
      <c r="J220" t="s">
        <v>303</v>
      </c>
      <c r="K220" t="s">
        <v>300</v>
      </c>
      <c r="L220" t="s">
        <v>124</v>
      </c>
      <c r="M220" t="s">
        <v>305</v>
      </c>
      <c r="N220" t="s">
        <v>306</v>
      </c>
      <c r="O220" t="s">
        <v>300</v>
      </c>
      <c r="P220" t="s">
        <v>1089</v>
      </c>
      <c r="Q220" t="s">
        <v>300</v>
      </c>
      <c r="R220" t="s">
        <v>307</v>
      </c>
      <c r="S220" t="s">
        <v>300</v>
      </c>
      <c r="T220" t="s">
        <v>282</v>
      </c>
      <c r="U220" t="s">
        <v>308</v>
      </c>
      <c r="V220" t="s">
        <v>286</v>
      </c>
      <c r="W220" t="s">
        <v>308</v>
      </c>
      <c r="X220" t="s">
        <v>2210</v>
      </c>
      <c r="AE220" t="s">
        <v>310</v>
      </c>
      <c r="AF220" s="22"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22"/>
      <c r="AH220" s="22"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311</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x14ac:dyDescent="0.25">
      <c r="A221">
        <v>165</v>
      </c>
      <c r="B221" t="s">
        <v>297</v>
      </c>
      <c r="C221">
        <v>220</v>
      </c>
      <c r="D221" t="s">
        <v>298</v>
      </c>
      <c r="E221" t="s">
        <v>299</v>
      </c>
      <c r="F221" t="s">
        <v>300</v>
      </c>
      <c r="G221" t="s">
        <v>1271</v>
      </c>
      <c r="H221" t="s">
        <v>708</v>
      </c>
      <c r="I221" t="s">
        <v>302</v>
      </c>
      <c r="J221" t="s">
        <v>303</v>
      </c>
      <c r="K221" t="s">
        <v>300</v>
      </c>
      <c r="L221" t="s">
        <v>124</v>
      </c>
      <c r="M221" t="s">
        <v>305</v>
      </c>
      <c r="N221" t="s">
        <v>306</v>
      </c>
      <c r="O221" t="s">
        <v>300</v>
      </c>
      <c r="P221" t="s">
        <v>1089</v>
      </c>
      <c r="Q221" t="s">
        <v>300</v>
      </c>
      <c r="R221" t="s">
        <v>307</v>
      </c>
      <c r="S221" t="s">
        <v>300</v>
      </c>
      <c r="T221" t="s">
        <v>320</v>
      </c>
      <c r="U221" t="s">
        <v>308</v>
      </c>
      <c r="V221" t="s">
        <v>292</v>
      </c>
      <c r="W221" t="s">
        <v>308</v>
      </c>
      <c r="X221" t="s">
        <v>321</v>
      </c>
      <c r="AE221" t="s">
        <v>310</v>
      </c>
      <c r="AF221" s="22"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22"/>
      <c r="AH221" s="22"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311</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x14ac:dyDescent="0.25">
      <c r="A222">
        <v>166</v>
      </c>
      <c r="B222" t="s">
        <v>297</v>
      </c>
      <c r="C222">
        <v>221</v>
      </c>
      <c r="D222" t="s">
        <v>298</v>
      </c>
      <c r="E222" t="s">
        <v>299</v>
      </c>
      <c r="F222" t="s">
        <v>300</v>
      </c>
      <c r="G222" t="s">
        <v>1272</v>
      </c>
      <c r="H222" t="s">
        <v>709</v>
      </c>
      <c r="I222" t="s">
        <v>302</v>
      </c>
      <c r="J222" t="s">
        <v>303</v>
      </c>
      <c r="K222" t="s">
        <v>300</v>
      </c>
      <c r="L222" t="s">
        <v>710</v>
      </c>
      <c r="M222" t="s">
        <v>305</v>
      </c>
      <c r="N222" t="s">
        <v>306</v>
      </c>
      <c r="O222" t="s">
        <v>300</v>
      </c>
      <c r="P222" t="s">
        <v>1089</v>
      </c>
      <c r="Q222" t="s">
        <v>300</v>
      </c>
      <c r="R222" t="s">
        <v>307</v>
      </c>
      <c r="S222" t="s">
        <v>300</v>
      </c>
      <c r="T222" t="s">
        <v>342</v>
      </c>
      <c r="U222" t="s">
        <v>308</v>
      </c>
      <c r="V222" t="s">
        <v>284</v>
      </c>
      <c r="W222" t="s">
        <v>308</v>
      </c>
      <c r="X222" t="s">
        <v>313</v>
      </c>
      <c r="Y222" t="s">
        <v>308</v>
      </c>
      <c r="Z222" t="s">
        <v>321</v>
      </c>
      <c r="AE222" t="s">
        <v>310</v>
      </c>
      <c r="AF222" s="22"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22"/>
      <c r="AH222" s="22"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311</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x14ac:dyDescent="0.25">
      <c r="A223">
        <v>167</v>
      </c>
      <c r="B223" t="s">
        <v>297</v>
      </c>
      <c r="C223">
        <v>222</v>
      </c>
      <c r="D223" t="s">
        <v>298</v>
      </c>
      <c r="E223" t="s">
        <v>299</v>
      </c>
      <c r="F223" t="s">
        <v>300</v>
      </c>
      <c r="G223" t="s">
        <v>1273</v>
      </c>
      <c r="H223" t="s">
        <v>711</v>
      </c>
      <c r="I223" t="s">
        <v>302</v>
      </c>
      <c r="J223" t="s">
        <v>303</v>
      </c>
      <c r="K223" t="s">
        <v>300</v>
      </c>
      <c r="L223" t="s">
        <v>712</v>
      </c>
      <c r="M223" t="s">
        <v>305</v>
      </c>
      <c r="N223" t="s">
        <v>306</v>
      </c>
      <c r="O223" t="s">
        <v>300</v>
      </c>
      <c r="P223" t="s">
        <v>1089</v>
      </c>
      <c r="Q223" t="s">
        <v>300</v>
      </c>
      <c r="R223" t="s">
        <v>307</v>
      </c>
      <c r="S223" t="s">
        <v>300</v>
      </c>
      <c r="T223" t="s">
        <v>344</v>
      </c>
      <c r="U223" t="s">
        <v>308</v>
      </c>
      <c r="V223" t="s">
        <v>284</v>
      </c>
      <c r="W223" t="s">
        <v>308</v>
      </c>
      <c r="X223" t="s">
        <v>286</v>
      </c>
      <c r="Y223" t="s">
        <v>308</v>
      </c>
      <c r="Z223" t="s">
        <v>315</v>
      </c>
      <c r="AE223" t="s">
        <v>310</v>
      </c>
      <c r="AF223" s="22"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22"/>
      <c r="AH223" s="22"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311</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x14ac:dyDescent="0.25">
      <c r="A224">
        <v>168</v>
      </c>
      <c r="B224" t="s">
        <v>297</v>
      </c>
      <c r="C224">
        <v>223</v>
      </c>
      <c r="D224" t="s">
        <v>298</v>
      </c>
      <c r="E224" t="s">
        <v>299</v>
      </c>
      <c r="F224" t="s">
        <v>300</v>
      </c>
      <c r="G224" t="s">
        <v>1274</v>
      </c>
      <c r="H224" t="s">
        <v>713</v>
      </c>
      <c r="I224" t="s">
        <v>302</v>
      </c>
      <c r="J224" t="s">
        <v>303</v>
      </c>
      <c r="K224" t="s">
        <v>300</v>
      </c>
      <c r="L224" t="s">
        <v>714</v>
      </c>
      <c r="M224" t="s">
        <v>305</v>
      </c>
      <c r="N224" t="s">
        <v>306</v>
      </c>
      <c r="O224" t="s">
        <v>300</v>
      </c>
      <c r="P224" t="s">
        <v>1089</v>
      </c>
      <c r="Q224" t="s">
        <v>300</v>
      </c>
      <c r="R224" t="s">
        <v>307</v>
      </c>
      <c r="S224" t="s">
        <v>300</v>
      </c>
      <c r="T224" t="s">
        <v>342</v>
      </c>
      <c r="U224" t="s">
        <v>308</v>
      </c>
      <c r="V224" t="s">
        <v>288</v>
      </c>
      <c r="AE224" t="s">
        <v>310</v>
      </c>
      <c r="AF224" s="22"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22"/>
      <c r="AH224" s="22"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311</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x14ac:dyDescent="0.25">
      <c r="A225">
        <v>169</v>
      </c>
      <c r="B225" t="s">
        <v>297</v>
      </c>
      <c r="C225">
        <v>224</v>
      </c>
      <c r="D225" t="s">
        <v>298</v>
      </c>
      <c r="E225" t="s">
        <v>299</v>
      </c>
      <c r="F225" t="s">
        <v>300</v>
      </c>
      <c r="G225" t="s">
        <v>1275</v>
      </c>
      <c r="H225" t="s">
        <v>715</v>
      </c>
      <c r="I225" t="s">
        <v>302</v>
      </c>
      <c r="J225" t="s">
        <v>303</v>
      </c>
      <c r="K225" t="s">
        <v>300</v>
      </c>
      <c r="L225" t="s">
        <v>686</v>
      </c>
      <c r="M225" t="s">
        <v>305</v>
      </c>
      <c r="N225" t="s">
        <v>306</v>
      </c>
      <c r="O225" t="s">
        <v>300</v>
      </c>
      <c r="P225" t="s">
        <v>1089</v>
      </c>
      <c r="Q225" t="s">
        <v>300</v>
      </c>
      <c r="R225" t="s">
        <v>307</v>
      </c>
      <c r="S225" t="s">
        <v>300</v>
      </c>
      <c r="T225" t="s">
        <v>342</v>
      </c>
      <c r="U225" t="s">
        <v>308</v>
      </c>
      <c r="V225" t="s">
        <v>288</v>
      </c>
      <c r="AE225" t="s">
        <v>310</v>
      </c>
      <c r="AF225" s="22"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22"/>
      <c r="AH225" s="22"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311</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x14ac:dyDescent="0.25">
      <c r="A226">
        <v>170</v>
      </c>
      <c r="B226" t="s">
        <v>297</v>
      </c>
      <c r="C226">
        <v>225</v>
      </c>
      <c r="D226" t="s">
        <v>298</v>
      </c>
      <c r="E226" t="s">
        <v>299</v>
      </c>
      <c r="F226" t="s">
        <v>300</v>
      </c>
      <c r="G226" t="s">
        <v>1276</v>
      </c>
      <c r="H226" t="s">
        <v>716</v>
      </c>
      <c r="I226" t="s">
        <v>302</v>
      </c>
      <c r="J226" t="s">
        <v>303</v>
      </c>
      <c r="K226" t="s">
        <v>300</v>
      </c>
      <c r="L226" t="s">
        <v>717</v>
      </c>
      <c r="M226" t="s">
        <v>305</v>
      </c>
      <c r="N226" t="s">
        <v>306</v>
      </c>
      <c r="O226" t="s">
        <v>300</v>
      </c>
      <c r="P226" t="s">
        <v>1089</v>
      </c>
      <c r="Q226" t="s">
        <v>300</v>
      </c>
      <c r="R226" t="s">
        <v>307</v>
      </c>
      <c r="S226" t="s">
        <v>300</v>
      </c>
      <c r="T226" t="s">
        <v>292</v>
      </c>
      <c r="U226" t="s">
        <v>308</v>
      </c>
      <c r="V226" t="s">
        <v>321</v>
      </c>
      <c r="AE226" t="s">
        <v>310</v>
      </c>
      <c r="AF226" s="22"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22"/>
      <c r="AH226" s="22"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311</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x14ac:dyDescent="0.25">
      <c r="A227">
        <v>171</v>
      </c>
      <c r="B227" t="s">
        <v>297</v>
      </c>
      <c r="C227">
        <v>226</v>
      </c>
      <c r="D227" t="s">
        <v>298</v>
      </c>
      <c r="E227" t="s">
        <v>299</v>
      </c>
      <c r="F227" t="s">
        <v>300</v>
      </c>
      <c r="G227" t="s">
        <v>1277</v>
      </c>
      <c r="H227" t="s">
        <v>718</v>
      </c>
      <c r="I227" t="s">
        <v>302</v>
      </c>
      <c r="J227" t="s">
        <v>303</v>
      </c>
      <c r="K227" t="s">
        <v>300</v>
      </c>
      <c r="L227" t="s">
        <v>719</v>
      </c>
      <c r="M227" t="s">
        <v>305</v>
      </c>
      <c r="N227" t="s">
        <v>306</v>
      </c>
      <c r="O227" t="s">
        <v>300</v>
      </c>
      <c r="P227" t="s">
        <v>1089</v>
      </c>
      <c r="Q227" t="s">
        <v>300</v>
      </c>
      <c r="R227" t="s">
        <v>307</v>
      </c>
      <c r="S227" t="s">
        <v>300</v>
      </c>
      <c r="T227" t="s">
        <v>284</v>
      </c>
      <c r="AE227" t="s">
        <v>310</v>
      </c>
      <c r="AF227" s="22"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22"/>
      <c r="AH227" s="22"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311</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x14ac:dyDescent="0.25">
      <c r="A228">
        <v>172</v>
      </c>
      <c r="B228" t="s">
        <v>297</v>
      </c>
      <c r="C228">
        <v>227</v>
      </c>
      <c r="D228" t="s">
        <v>298</v>
      </c>
      <c r="E228" t="s">
        <v>299</v>
      </c>
      <c r="F228" t="s">
        <v>300</v>
      </c>
      <c r="G228" t="s">
        <v>1278</v>
      </c>
      <c r="H228" t="s">
        <v>720</v>
      </c>
      <c r="I228" t="s">
        <v>302</v>
      </c>
      <c r="J228" t="s">
        <v>303</v>
      </c>
      <c r="K228" t="s">
        <v>300</v>
      </c>
      <c r="L228" t="s">
        <v>721</v>
      </c>
      <c r="M228" t="s">
        <v>305</v>
      </c>
      <c r="N228" t="s">
        <v>306</v>
      </c>
      <c r="O228" t="s">
        <v>300</v>
      </c>
      <c r="P228" t="s">
        <v>1089</v>
      </c>
      <c r="Q228" t="s">
        <v>300</v>
      </c>
      <c r="R228" t="s">
        <v>307</v>
      </c>
      <c r="S228" t="s">
        <v>300</v>
      </c>
      <c r="T228" t="s">
        <v>344</v>
      </c>
      <c r="U228" t="s">
        <v>308</v>
      </c>
      <c r="V228" t="s">
        <v>314</v>
      </c>
      <c r="W228" t="s">
        <v>308</v>
      </c>
      <c r="X228" t="s">
        <v>315</v>
      </c>
      <c r="AE228" t="s">
        <v>310</v>
      </c>
      <c r="AF228" s="22"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22"/>
      <c r="AH228" s="22"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311</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x14ac:dyDescent="0.25">
      <c r="A229">
        <v>173</v>
      </c>
      <c r="B229" t="s">
        <v>297</v>
      </c>
      <c r="C229">
        <v>228</v>
      </c>
      <c r="D229" t="s">
        <v>298</v>
      </c>
      <c r="E229" t="s">
        <v>299</v>
      </c>
      <c r="F229" t="s">
        <v>300</v>
      </c>
      <c r="G229" t="s">
        <v>1279</v>
      </c>
      <c r="H229" t="s">
        <v>722</v>
      </c>
      <c r="I229" t="s">
        <v>302</v>
      </c>
      <c r="J229" t="s">
        <v>303</v>
      </c>
      <c r="K229" t="s">
        <v>300</v>
      </c>
      <c r="L229" t="s">
        <v>723</v>
      </c>
      <c r="M229" t="s">
        <v>305</v>
      </c>
      <c r="N229" t="s">
        <v>306</v>
      </c>
      <c r="O229" t="s">
        <v>300</v>
      </c>
      <c r="P229" t="s">
        <v>1089</v>
      </c>
      <c r="Q229" t="s">
        <v>300</v>
      </c>
      <c r="R229" t="s">
        <v>307</v>
      </c>
      <c r="S229" t="s">
        <v>300</v>
      </c>
      <c r="T229" t="s">
        <v>284</v>
      </c>
      <c r="AE229" t="s">
        <v>310</v>
      </c>
      <c r="AF229" s="22"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22"/>
      <c r="AH229" s="22"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311</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x14ac:dyDescent="0.25">
      <c r="A230">
        <v>174</v>
      </c>
      <c r="B230" t="s">
        <v>297</v>
      </c>
      <c r="C230">
        <v>229</v>
      </c>
      <c r="D230" t="s">
        <v>298</v>
      </c>
      <c r="E230" t="s">
        <v>299</v>
      </c>
      <c r="F230" t="s">
        <v>300</v>
      </c>
      <c r="G230" t="s">
        <v>1280</v>
      </c>
      <c r="H230" t="s">
        <v>724</v>
      </c>
      <c r="I230" t="s">
        <v>302</v>
      </c>
      <c r="J230" t="s">
        <v>303</v>
      </c>
      <c r="K230" t="s">
        <v>300</v>
      </c>
      <c r="L230" t="s">
        <v>124</v>
      </c>
      <c r="M230" t="s">
        <v>305</v>
      </c>
      <c r="N230" t="s">
        <v>306</v>
      </c>
      <c r="O230" t="s">
        <v>300</v>
      </c>
      <c r="P230" t="s">
        <v>1089</v>
      </c>
      <c r="Q230" t="s">
        <v>300</v>
      </c>
      <c r="R230" t="s">
        <v>307</v>
      </c>
      <c r="S230" t="s">
        <v>300</v>
      </c>
      <c r="T230" t="s">
        <v>344</v>
      </c>
      <c r="U230" t="s">
        <v>308</v>
      </c>
      <c r="V230" t="s">
        <v>284</v>
      </c>
      <c r="W230" t="s">
        <v>308</v>
      </c>
      <c r="X230" t="s">
        <v>321</v>
      </c>
      <c r="Y230" t="s">
        <v>308</v>
      </c>
      <c r="Z230" t="s">
        <v>315</v>
      </c>
      <c r="AE230" t="s">
        <v>310</v>
      </c>
      <c r="AF230" s="22"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22"/>
      <c r="AH230" s="22"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311</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x14ac:dyDescent="0.25">
      <c r="A231">
        <v>175</v>
      </c>
      <c r="B231" t="s">
        <v>297</v>
      </c>
      <c r="C231">
        <v>230</v>
      </c>
      <c r="D231" t="s">
        <v>298</v>
      </c>
      <c r="E231" t="s">
        <v>299</v>
      </c>
      <c r="F231" t="s">
        <v>300</v>
      </c>
      <c r="G231" t="s">
        <v>1281</v>
      </c>
      <c r="H231" t="s">
        <v>725</v>
      </c>
      <c r="I231" t="s">
        <v>302</v>
      </c>
      <c r="J231" t="s">
        <v>303</v>
      </c>
      <c r="K231" t="s">
        <v>300</v>
      </c>
      <c r="L231" t="s">
        <v>726</v>
      </c>
      <c r="M231" t="s">
        <v>305</v>
      </c>
      <c r="N231" t="s">
        <v>306</v>
      </c>
      <c r="O231" t="s">
        <v>300</v>
      </c>
      <c r="P231" t="s">
        <v>1089</v>
      </c>
      <c r="Q231" t="s">
        <v>300</v>
      </c>
      <c r="R231" t="s">
        <v>307</v>
      </c>
      <c r="S231" t="s">
        <v>300</v>
      </c>
      <c r="T231" t="s">
        <v>286</v>
      </c>
      <c r="AE231" t="s">
        <v>310</v>
      </c>
      <c r="AF231" s="22"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22"/>
      <c r="AH231" s="22"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311</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x14ac:dyDescent="0.25">
      <c r="A232">
        <v>176</v>
      </c>
      <c r="B232" t="s">
        <v>297</v>
      </c>
      <c r="C232">
        <v>231</v>
      </c>
      <c r="D232" t="s">
        <v>298</v>
      </c>
      <c r="E232" t="s">
        <v>299</v>
      </c>
      <c r="F232" t="s">
        <v>300</v>
      </c>
      <c r="G232" t="s">
        <v>1282</v>
      </c>
      <c r="H232" t="s">
        <v>727</v>
      </c>
      <c r="I232" t="s">
        <v>302</v>
      </c>
      <c r="J232" t="s">
        <v>303</v>
      </c>
      <c r="K232" t="s">
        <v>300</v>
      </c>
      <c r="L232" t="s">
        <v>728</v>
      </c>
      <c r="M232" t="s">
        <v>305</v>
      </c>
      <c r="N232" t="s">
        <v>306</v>
      </c>
      <c r="O232" t="s">
        <v>300</v>
      </c>
      <c r="P232" t="s">
        <v>1089</v>
      </c>
      <c r="Q232" t="s">
        <v>300</v>
      </c>
      <c r="R232" t="s">
        <v>307</v>
      </c>
      <c r="S232" t="s">
        <v>300</v>
      </c>
      <c r="T232" t="s">
        <v>344</v>
      </c>
      <c r="U232" t="s">
        <v>308</v>
      </c>
      <c r="V232" t="s">
        <v>288</v>
      </c>
      <c r="W232" t="s">
        <v>308</v>
      </c>
      <c r="X232" t="s">
        <v>315</v>
      </c>
      <c r="AE232" t="s">
        <v>310</v>
      </c>
      <c r="AF232" s="22"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22"/>
      <c r="AH232" s="22"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311</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x14ac:dyDescent="0.25">
      <c r="A233">
        <v>177</v>
      </c>
      <c r="B233" t="s">
        <v>297</v>
      </c>
      <c r="C233">
        <v>232</v>
      </c>
      <c r="D233" t="s">
        <v>298</v>
      </c>
      <c r="E233" t="s">
        <v>299</v>
      </c>
      <c r="F233" t="s">
        <v>300</v>
      </c>
      <c r="G233" t="s">
        <v>1283</v>
      </c>
      <c r="H233" t="s">
        <v>729</v>
      </c>
      <c r="I233" t="s">
        <v>302</v>
      </c>
      <c r="J233" t="s">
        <v>303</v>
      </c>
      <c r="K233" t="s">
        <v>300</v>
      </c>
      <c r="L233" t="s">
        <v>730</v>
      </c>
      <c r="M233" t="s">
        <v>305</v>
      </c>
      <c r="N233" t="s">
        <v>306</v>
      </c>
      <c r="O233" t="s">
        <v>300</v>
      </c>
      <c r="P233" t="s">
        <v>1089</v>
      </c>
      <c r="Q233" t="s">
        <v>300</v>
      </c>
      <c r="R233" t="s">
        <v>307</v>
      </c>
      <c r="S233" t="s">
        <v>300</v>
      </c>
      <c r="T233" t="s">
        <v>315</v>
      </c>
      <c r="AE233" t="s">
        <v>310</v>
      </c>
      <c r="AF233" s="22"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22"/>
      <c r="AH233" s="22"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311</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x14ac:dyDescent="0.25">
      <c r="A234">
        <v>178</v>
      </c>
      <c r="B234" t="s">
        <v>297</v>
      </c>
      <c r="C234">
        <v>233</v>
      </c>
      <c r="D234" t="s">
        <v>298</v>
      </c>
      <c r="E234" t="s">
        <v>299</v>
      </c>
      <c r="F234" t="s">
        <v>300</v>
      </c>
      <c r="G234" t="s">
        <v>1284</v>
      </c>
      <c r="H234" t="s">
        <v>731</v>
      </c>
      <c r="I234" t="s">
        <v>302</v>
      </c>
      <c r="J234" t="s">
        <v>303</v>
      </c>
      <c r="K234" t="s">
        <v>300</v>
      </c>
      <c r="L234" t="s">
        <v>732</v>
      </c>
      <c r="M234" t="s">
        <v>305</v>
      </c>
      <c r="N234" t="s">
        <v>306</v>
      </c>
      <c r="O234" t="s">
        <v>300</v>
      </c>
      <c r="P234" t="s">
        <v>1089</v>
      </c>
      <c r="Q234" t="s">
        <v>300</v>
      </c>
      <c r="R234" t="s">
        <v>307</v>
      </c>
      <c r="S234" t="s">
        <v>300</v>
      </c>
      <c r="T234" t="s">
        <v>342</v>
      </c>
      <c r="U234" t="s">
        <v>308</v>
      </c>
      <c r="V234" t="s">
        <v>288</v>
      </c>
      <c r="AE234" t="s">
        <v>310</v>
      </c>
      <c r="AF234" s="22"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22"/>
      <c r="AH234" s="22"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311</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x14ac:dyDescent="0.25">
      <c r="A235">
        <v>245</v>
      </c>
      <c r="B235" t="s">
        <v>297</v>
      </c>
      <c r="C235">
        <v>234</v>
      </c>
      <c r="D235" t="s">
        <v>298</v>
      </c>
      <c r="E235" t="s">
        <v>299</v>
      </c>
      <c r="F235" t="s">
        <v>300</v>
      </c>
      <c r="G235" t="s">
        <v>1828</v>
      </c>
      <c r="H235" t="s">
        <v>733</v>
      </c>
      <c r="I235" t="s">
        <v>302</v>
      </c>
      <c r="J235" t="s">
        <v>303</v>
      </c>
      <c r="K235" t="s">
        <v>300</v>
      </c>
      <c r="L235" t="s">
        <v>734</v>
      </c>
      <c r="M235" t="s">
        <v>305</v>
      </c>
      <c r="N235" t="s">
        <v>306</v>
      </c>
      <c r="O235" t="s">
        <v>300</v>
      </c>
      <c r="P235" t="s">
        <v>1089</v>
      </c>
      <c r="Q235" t="s">
        <v>300</v>
      </c>
      <c r="R235" t="s">
        <v>307</v>
      </c>
      <c r="S235" t="s">
        <v>300</v>
      </c>
      <c r="T235" t="s">
        <v>320</v>
      </c>
      <c r="U235" t="s">
        <v>308</v>
      </c>
      <c r="V235" t="s">
        <v>309</v>
      </c>
      <c r="W235" t="s">
        <v>308</v>
      </c>
      <c r="X235" t="s">
        <v>321</v>
      </c>
      <c r="AE235" t="s">
        <v>310</v>
      </c>
      <c r="AF235" s="22"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22"/>
      <c r="AH235" s="22" t="e">
        <f>VLOOKUP(Table13456221[[#This Row],['#Pg]],Table14[['#]:[ARCHIVO]],6,FALSE)</f>
        <v>#N/A</v>
      </c>
      <c r="AI235" t="s">
        <v>311</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x14ac:dyDescent="0.25">
      <c r="A236">
        <v>246</v>
      </c>
      <c r="B236" t="s">
        <v>297</v>
      </c>
      <c r="C236">
        <v>235</v>
      </c>
      <c r="D236" t="s">
        <v>298</v>
      </c>
      <c r="E236" t="s">
        <v>299</v>
      </c>
      <c r="F236" t="s">
        <v>300</v>
      </c>
      <c r="G236" t="s">
        <v>1829</v>
      </c>
      <c r="H236" t="s">
        <v>735</v>
      </c>
      <c r="I236" t="s">
        <v>302</v>
      </c>
      <c r="J236" t="s">
        <v>303</v>
      </c>
      <c r="K236" t="s">
        <v>300</v>
      </c>
      <c r="L236" t="s">
        <v>736</v>
      </c>
      <c r="M236" t="s">
        <v>305</v>
      </c>
      <c r="N236" t="s">
        <v>306</v>
      </c>
      <c r="O236" t="s">
        <v>300</v>
      </c>
      <c r="P236" s="8" t="s">
        <v>1091</v>
      </c>
      <c r="Q236" t="s">
        <v>300</v>
      </c>
      <c r="R236" t="s">
        <v>307</v>
      </c>
      <c r="S236" t="s">
        <v>300</v>
      </c>
      <c r="T236" t="s">
        <v>321</v>
      </c>
      <c r="AE236" t="s">
        <v>310</v>
      </c>
      <c r="AF236" s="22"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22"/>
      <c r="AH236" s="22" t="e">
        <f>VLOOKUP(Table13456221[[#This Row],['#Pg]],Table14[['#]:[ARCHIVO]],6,FALSE)</f>
        <v>#N/A</v>
      </c>
      <c r="AI236" t="s">
        <v>311</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x14ac:dyDescent="0.25">
      <c r="B237" t="s">
        <v>297</v>
      </c>
      <c r="D237" t="s">
        <v>298</v>
      </c>
      <c r="E237" t="s">
        <v>299</v>
      </c>
      <c r="F237" t="s">
        <v>300</v>
      </c>
      <c r="G237" t="s">
        <v>912</v>
      </c>
      <c r="I237" t="s">
        <v>302</v>
      </c>
      <c r="J237" t="s">
        <v>303</v>
      </c>
      <c r="K237" t="s">
        <v>300</v>
      </c>
      <c r="M237" t="s">
        <v>305</v>
      </c>
      <c r="N237" t="s">
        <v>306</v>
      </c>
      <c r="O237" t="s">
        <v>300</v>
      </c>
      <c r="Q237" t="s">
        <v>300</v>
      </c>
      <c r="R237" t="s">
        <v>307</v>
      </c>
      <c r="S237" t="s">
        <v>300</v>
      </c>
      <c r="T237" t="s">
        <v>292</v>
      </c>
      <c r="U237" t="s">
        <v>308</v>
      </c>
      <c r="V237" t="s">
        <v>314</v>
      </c>
      <c r="W237" t="s">
        <v>308</v>
      </c>
      <c r="X237" t="s">
        <v>321</v>
      </c>
      <c r="AE237" t="s">
        <v>310</v>
      </c>
      <c r="AF237" s="22"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22"/>
      <c r="AH237" s="22" t="e">
        <f>VLOOKUP(Table13456221[[#This Row],['#Pg]],Table14[['#]:[ARCHIVO]],6,FALSE)</f>
        <v>#N/A</v>
      </c>
      <c r="AI237" t="s">
        <v>311</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x14ac:dyDescent="0.25">
      <c r="B238" t="s">
        <v>297</v>
      </c>
      <c r="D238" t="s">
        <v>298</v>
      </c>
      <c r="E238" t="s">
        <v>299</v>
      </c>
      <c r="F238" t="s">
        <v>300</v>
      </c>
      <c r="G238" t="s">
        <v>912</v>
      </c>
      <c r="I238" t="s">
        <v>302</v>
      </c>
      <c r="J238" t="s">
        <v>303</v>
      </c>
      <c r="K238" t="s">
        <v>300</v>
      </c>
      <c r="M238" t="s">
        <v>305</v>
      </c>
      <c r="N238" t="s">
        <v>306</v>
      </c>
      <c r="O238" t="s">
        <v>300</v>
      </c>
      <c r="Q238" t="s">
        <v>300</v>
      </c>
      <c r="R238" t="s">
        <v>307</v>
      </c>
      <c r="S238" t="s">
        <v>300</v>
      </c>
      <c r="T238" t="s">
        <v>320</v>
      </c>
      <c r="U238" t="s">
        <v>308</v>
      </c>
      <c r="V238" t="s">
        <v>309</v>
      </c>
      <c r="W238" t="s">
        <v>308</v>
      </c>
      <c r="X238" t="s">
        <v>292</v>
      </c>
      <c r="Y238" t="s">
        <v>308</v>
      </c>
      <c r="Z238" t="s">
        <v>313</v>
      </c>
      <c r="AA238" t="s">
        <v>308</v>
      </c>
      <c r="AB238" t="s">
        <v>315</v>
      </c>
      <c r="AE238" t="s">
        <v>310</v>
      </c>
      <c r="AF238" s="22"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22"/>
      <c r="AH238" s="22" t="e">
        <f>VLOOKUP(Table13456221[[#This Row],['#Pg]],Table14[['#]:[ARCHIVO]],6,FALSE)</f>
        <v>#N/A</v>
      </c>
      <c r="AI238" t="s">
        <v>311</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x14ac:dyDescent="0.25">
      <c r="B239" t="s">
        <v>297</v>
      </c>
      <c r="D239" t="s">
        <v>298</v>
      </c>
      <c r="E239" t="s">
        <v>299</v>
      </c>
      <c r="F239" t="s">
        <v>300</v>
      </c>
      <c r="G239" t="s">
        <v>912</v>
      </c>
      <c r="I239" t="s">
        <v>302</v>
      </c>
      <c r="J239" t="s">
        <v>303</v>
      </c>
      <c r="K239" t="s">
        <v>300</v>
      </c>
      <c r="M239" t="s">
        <v>305</v>
      </c>
      <c r="N239" t="s">
        <v>306</v>
      </c>
      <c r="O239" t="s">
        <v>300</v>
      </c>
      <c r="P239" s="4"/>
      <c r="Q239" t="s">
        <v>300</v>
      </c>
      <c r="R239" t="s">
        <v>307</v>
      </c>
      <c r="S239" t="s">
        <v>300</v>
      </c>
      <c r="T239" t="s">
        <v>734</v>
      </c>
      <c r="U239" t="s">
        <v>308</v>
      </c>
      <c r="AE239" t="s">
        <v>310</v>
      </c>
      <c r="AF239" s="22"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22"/>
      <c r="AH239" s="22" t="e">
        <f>VLOOKUP(Table13456221[[#This Row],['#Pg]],Table14[['#]:[ARCHIVO]],6,FALSE)</f>
        <v>#N/A</v>
      </c>
      <c r="AI239" t="s">
        <v>311</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x14ac:dyDescent="0.25">
      <c r="B240" t="s">
        <v>297</v>
      </c>
      <c r="D240" t="s">
        <v>298</v>
      </c>
      <c r="E240" t="s">
        <v>299</v>
      </c>
      <c r="F240" t="s">
        <v>300</v>
      </c>
      <c r="G240" t="s">
        <v>912</v>
      </c>
      <c r="I240" t="s">
        <v>302</v>
      </c>
      <c r="J240" t="s">
        <v>303</v>
      </c>
      <c r="K240" t="s">
        <v>300</v>
      </c>
      <c r="M240" t="s">
        <v>305</v>
      </c>
      <c r="N240" t="s">
        <v>306</v>
      </c>
      <c r="O240" t="s">
        <v>300</v>
      </c>
      <c r="P240" s="4"/>
      <c r="Q240" t="s">
        <v>300</v>
      </c>
      <c r="R240" t="s">
        <v>307</v>
      </c>
      <c r="S240" t="s">
        <v>300</v>
      </c>
      <c r="T240" t="s">
        <v>737</v>
      </c>
      <c r="AE240" t="s">
        <v>310</v>
      </c>
      <c r="AF240" s="22"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22"/>
      <c r="AH240" s="22" t="e">
        <f>VLOOKUP(Table13456221[[#This Row],['#Pg]],Table14[['#]:[ARCHIVO]],6,FALSE)</f>
        <v>#N/A</v>
      </c>
      <c r="AI240" t="s">
        <v>311</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zoomScale="145" zoomScaleNormal="145" workbookViewId="0">
      <selection activeCell="E13" sqref="E13"/>
    </sheetView>
  </sheetViews>
  <sheetFormatPr defaultRowHeight="15" x14ac:dyDescent="0.25"/>
  <cols>
    <col min="1" max="1" width="24.140625" customWidth="1"/>
    <col min="2" max="2" width="44.85546875" customWidth="1"/>
    <col min="3" max="3" width="40.42578125" bestFit="1" customWidth="1"/>
    <col min="4" max="4" width="27.5703125" customWidth="1"/>
    <col min="5" max="5" width="22.7109375" customWidth="1"/>
    <col min="6" max="6" width="33.28515625" customWidth="1"/>
    <col min="7" max="7" width="55.85546875" customWidth="1"/>
  </cols>
  <sheetData>
    <row r="1" spans="1:8" ht="33" customHeight="1" x14ac:dyDescent="0.55000000000000004">
      <c r="A1" s="19" t="s">
        <v>746</v>
      </c>
      <c r="B1" s="102" t="str" cm="1">
        <f t="array" aca="1" ref="B1" ca="1">MID(CELL("filename", A1), FIND("]", CELL("filename", A1)) + 1, 255)</f>
        <v>Indice Backups</v>
      </c>
      <c r="C1" s="102"/>
      <c r="D1" s="102"/>
      <c r="E1" s="102"/>
    </row>
    <row r="2" spans="1:8" x14ac:dyDescent="0.25">
      <c r="A2" s="10" t="s">
        <v>747</v>
      </c>
      <c r="C2" t="s">
        <v>755</v>
      </c>
    </row>
    <row r="3" spans="1:8" x14ac:dyDescent="0.25">
      <c r="A3" s="10" t="s">
        <v>748</v>
      </c>
    </row>
    <row r="4" spans="1:8" x14ac:dyDescent="0.25">
      <c r="A4" s="10" t="s">
        <v>749</v>
      </c>
    </row>
    <row r="5" spans="1:8" x14ac:dyDescent="0.25">
      <c r="A5" s="10" t="s">
        <v>750</v>
      </c>
    </row>
    <row r="6" spans="1:8" x14ac:dyDescent="0.25">
      <c r="A6" s="10" t="s">
        <v>751</v>
      </c>
      <c r="D6" s="10" t="s">
        <v>758</v>
      </c>
    </row>
    <row r="7" spans="1:8" x14ac:dyDescent="0.25">
      <c r="D7" s="11" t="s">
        <v>2171</v>
      </c>
    </row>
    <row r="8" spans="1:8" x14ac:dyDescent="0.25">
      <c r="A8" s="10" t="s">
        <v>752</v>
      </c>
    </row>
    <row r="9" spans="1:8" x14ac:dyDescent="0.25">
      <c r="B9" t="s">
        <v>759</v>
      </c>
    </row>
    <row r="10" spans="1:8" x14ac:dyDescent="0.25">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x14ac:dyDescent="0.25">
      <c r="A11" t="s">
        <v>142</v>
      </c>
      <c r="B11" t="s">
        <v>753</v>
      </c>
      <c r="C11" t="s">
        <v>756</v>
      </c>
      <c r="D11" t="s">
        <v>139</v>
      </c>
      <c r="E11" t="s">
        <v>140</v>
      </c>
      <c r="F11" t="s">
        <v>141</v>
      </c>
      <c r="G11" t="s">
        <v>757</v>
      </c>
      <c r="H11" t="s">
        <v>739</v>
      </c>
    </row>
    <row r="12" spans="1:8" x14ac:dyDescent="0.25">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2172</v>
      </c>
      <c r="E12" t="str">
        <f>VLOOKUP(Table14[[#This Row],['#]],'Codigo Canto'!A4:AQ239, 11, FALSE)</f>
        <v>"</v>
      </c>
      <c r="F12" t="s">
        <v>2173</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x14ac:dyDescent="0.25">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106</v>
      </c>
      <c r="E13" t="str">
        <f>VLOOKUP(Table14[[#This Row],['#]],'Codigo Canto'!A4:AQ239, 11, FALSE)</f>
        <v>"</v>
      </c>
      <c r="F13" t="s">
        <v>760</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x14ac:dyDescent="0.25">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107</v>
      </c>
      <c r="E14" t="str">
        <f>VLOOKUP(Table14[[#This Row],['#]],'Codigo Canto'!A4:AQ239, 11, FALSE)</f>
        <v>"</v>
      </c>
      <c r="F14" t="s">
        <v>112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x14ac:dyDescent="0.25">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108</v>
      </c>
      <c r="E15" t="str">
        <f>VLOOKUP(Table14[[#This Row],['#]],'Codigo Canto'!A4:AQ239, 11, FALSE)</f>
        <v>"</v>
      </c>
      <c r="F15" t="s">
        <v>111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x14ac:dyDescent="0.25">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109</v>
      </c>
      <c r="E16" t="str">
        <f>VLOOKUP(Table14[[#This Row],['#]],'Codigo Canto'!A4:AQ239, 11, FALSE)</f>
        <v>"</v>
      </c>
      <c r="F16" t="s">
        <v>761</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x14ac:dyDescent="0.25">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110</v>
      </c>
      <c r="E17" t="str">
        <f>VLOOKUP(Table14[[#This Row],['#]],'Codigo Canto'!A4:AQ239, 11, FALSE)</f>
        <v>"</v>
      </c>
      <c r="F17" t="s">
        <v>113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x14ac:dyDescent="0.25">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114</v>
      </c>
      <c r="E18" t="str">
        <f>VLOOKUP(Table14[[#This Row],['#]],'Codigo Canto'!A4:AQ239, 11, FALSE)</f>
        <v>"</v>
      </c>
      <c r="F18" t="s">
        <v>1830</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x14ac:dyDescent="0.25">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115</v>
      </c>
      <c r="E19" t="str">
        <f>VLOOKUP(Table14[[#This Row],['#]],'Codigo Canto'!A4:AQ239, 11, FALSE)</f>
        <v>"</v>
      </c>
      <c r="F19" t="s">
        <v>117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x14ac:dyDescent="0.25">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116</v>
      </c>
      <c r="E20" t="str">
        <f>VLOOKUP(Table14[[#This Row],['#]],'Codigo Canto'!A4:AQ239, 11, FALSE)</f>
        <v>"</v>
      </c>
      <c r="F20" t="s">
        <v>763</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x14ac:dyDescent="0.25">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121</v>
      </c>
      <c r="E21" t="str">
        <f>VLOOKUP(Table14[[#This Row],['#]],'Codigo Canto'!A4:AQ239, 11, FALSE)</f>
        <v>"</v>
      </c>
      <c r="F21" t="s">
        <v>118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x14ac:dyDescent="0.25">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122</v>
      </c>
      <c r="E22" t="str">
        <f>VLOOKUP(Table14[[#This Row],['#]],'Codigo Canto'!A4:AQ239, 11, FALSE)</f>
        <v>"</v>
      </c>
      <c r="F22" t="s">
        <v>119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x14ac:dyDescent="0.25">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123</v>
      </c>
      <c r="E23" t="str">
        <f>VLOOKUP(Table14[[#This Row],['#]],'Codigo Canto'!A4:AQ239, 11, FALSE)</f>
        <v>"</v>
      </c>
      <c r="F23" t="s">
        <v>120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x14ac:dyDescent="0.25">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125</v>
      </c>
      <c r="E24" t="str">
        <f>VLOOKUP(Table14[[#This Row],['#]],'Codigo Canto'!A4:AQ239, 11, FALSE)</f>
        <v>"</v>
      </c>
      <c r="F24" t="s">
        <v>0</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x14ac:dyDescent="0.25">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126</v>
      </c>
      <c r="E25" t="str">
        <f>VLOOKUP(Table14[[#This Row],['#]],'Codigo Canto'!A4:AQ239, 11, FALSE)</f>
        <v>"</v>
      </c>
      <c r="F25" t="s">
        <v>1</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x14ac:dyDescent="0.25">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127</v>
      </c>
      <c r="E26" t="str">
        <f>VLOOKUP(Table14[[#This Row],['#]],'Codigo Canto'!A4:AQ239, 11, FALSE)</f>
        <v>"</v>
      </c>
      <c r="F26" t="s">
        <v>764</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x14ac:dyDescent="0.25">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129</v>
      </c>
      <c r="E27" t="str">
        <f>VLOOKUP(Table14[[#This Row],['#]],'Codigo Canto'!A4:AQ239, 11, FALSE)</f>
        <v>"</v>
      </c>
      <c r="F27" t="s">
        <v>765</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x14ac:dyDescent="0.25">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130</v>
      </c>
      <c r="E28" t="str">
        <f>VLOOKUP(Table14[[#This Row],['#]],'Codigo Canto'!A4:AQ239, 11, FALSE)</f>
        <v>"</v>
      </c>
      <c r="F28" t="s">
        <v>766</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x14ac:dyDescent="0.25">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131</v>
      </c>
      <c r="E29" t="str">
        <f>VLOOKUP(Table14[[#This Row],['#]],'Codigo Canto'!A4:AQ239, 11, FALSE)</f>
        <v>"</v>
      </c>
      <c r="F29" t="s">
        <v>2</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x14ac:dyDescent="0.25">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132</v>
      </c>
      <c r="E30" t="str">
        <f>VLOOKUP(Table14[[#This Row],['#]],'Codigo Canto'!A4:AQ239, 11, FALSE)</f>
        <v>"</v>
      </c>
      <c r="F30" t="s">
        <v>3</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x14ac:dyDescent="0.25">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133</v>
      </c>
      <c r="E31" t="str">
        <f>VLOOKUP(Table14[[#This Row],['#]],'Codigo Canto'!A4:AQ239, 11, FALSE)</f>
        <v>"</v>
      </c>
      <c r="F31" t="s">
        <v>767</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x14ac:dyDescent="0.25">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135</v>
      </c>
      <c r="E32" t="str">
        <f>VLOOKUP(Table14[[#This Row],['#]],'Codigo Canto'!A4:AQ239, 11, FALSE)</f>
        <v>"</v>
      </c>
      <c r="F32" t="s">
        <v>768</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x14ac:dyDescent="0.25">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134</v>
      </c>
      <c r="E33" t="str">
        <f>VLOOKUP(Table14[[#This Row],['#]],'Codigo Canto'!A4:AQ239, 11, FALSE)</f>
        <v>"</v>
      </c>
      <c r="F33" t="s">
        <v>769</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x14ac:dyDescent="0.25">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147</v>
      </c>
      <c r="E34" t="str">
        <f>VLOOKUP(Table14[[#This Row],['#]],'Codigo Canto'!A4:AQ239, 11, FALSE)</f>
        <v>"</v>
      </c>
      <c r="F34" t="s">
        <v>148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x14ac:dyDescent="0.25">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136</v>
      </c>
      <c r="E35" t="str">
        <f>VLOOKUP(Table14[[#This Row],['#]],'Codigo Canto'!A4:AQ239, 11, FALSE)</f>
        <v>"</v>
      </c>
      <c r="F35" t="s">
        <v>770</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x14ac:dyDescent="0.25">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137</v>
      </c>
      <c r="E36" t="str">
        <f>VLOOKUP(Table14[[#This Row],['#]],'Codigo Canto'!A4:AQ239, 11, FALSE)</f>
        <v>"</v>
      </c>
      <c r="F36" t="s">
        <v>4</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x14ac:dyDescent="0.25">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138</v>
      </c>
      <c r="E37" t="str">
        <f>VLOOKUP(Table14[[#This Row],['#]],'Codigo Canto'!A4:AQ239, 11, FALSE)</f>
        <v>"</v>
      </c>
      <c r="F37" t="s">
        <v>5</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x14ac:dyDescent="0.25">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143</v>
      </c>
      <c r="E38" t="str">
        <f>VLOOKUP(Table14[[#This Row],['#]],'Codigo Canto'!A4:AQ239, 11, FALSE)</f>
        <v>"</v>
      </c>
      <c r="F38" t="s">
        <v>6</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x14ac:dyDescent="0.25">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144</v>
      </c>
      <c r="E39" t="str">
        <f>VLOOKUP(Table14[[#This Row],['#]],'Codigo Canto'!A4:AQ239, 11, FALSE)</f>
        <v>"</v>
      </c>
      <c r="F39" t="s">
        <v>771</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x14ac:dyDescent="0.25">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145</v>
      </c>
      <c r="E40" t="str">
        <f>VLOOKUP(Table14[[#This Row],['#]],'Codigo Canto'!A4:AQ239, 11, FALSE)</f>
        <v>"</v>
      </c>
      <c r="F40" t="s">
        <v>772</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x14ac:dyDescent="0.25">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146</v>
      </c>
      <c r="E41" t="str">
        <f>VLOOKUP(Table14[[#This Row],['#]],'Codigo Canto'!A4:AQ239, 11, FALSE)</f>
        <v>"</v>
      </c>
      <c r="F41" t="s">
        <v>773</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x14ac:dyDescent="0.25">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149</v>
      </c>
      <c r="E42" t="str">
        <f>VLOOKUP(Table14[[#This Row],['#]],'Codigo Canto'!A4:AQ239, 11, FALSE)</f>
        <v>"</v>
      </c>
      <c r="F42" t="s">
        <v>774</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x14ac:dyDescent="0.25">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150</v>
      </c>
      <c r="E43" t="str">
        <f>VLOOKUP(Table14[[#This Row],['#]],'Codigo Canto'!A4:AQ239, 11, FALSE)</f>
        <v>"</v>
      </c>
      <c r="F43" t="s">
        <v>7</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x14ac:dyDescent="0.25">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151</v>
      </c>
      <c r="E44" t="str">
        <f>VLOOKUP(Table14[[#This Row],['#]],'Codigo Canto'!A4:AQ239, 11, FALSE)</f>
        <v>"</v>
      </c>
      <c r="F44" t="s">
        <v>8</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x14ac:dyDescent="0.25">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152</v>
      </c>
      <c r="E45" t="str">
        <f>VLOOKUP(Table14[[#This Row],['#]],'Codigo Canto'!A4:AQ239, 11, FALSE)</f>
        <v>"</v>
      </c>
      <c r="F45" t="s">
        <v>775</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x14ac:dyDescent="0.25">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153</v>
      </c>
      <c r="E46" t="str">
        <f>VLOOKUP(Table14[[#This Row],['#]],'Codigo Canto'!A4:AQ239, 11, FALSE)</f>
        <v>"</v>
      </c>
      <c r="F46" t="s">
        <v>776</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x14ac:dyDescent="0.25">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154</v>
      </c>
      <c r="E47" t="str">
        <f>VLOOKUP(Table14[[#This Row],['#]],'Codigo Canto'!A4:AQ239, 11, FALSE)</f>
        <v>"</v>
      </c>
      <c r="F47" t="s">
        <v>9</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x14ac:dyDescent="0.25">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155</v>
      </c>
      <c r="E48" t="str">
        <f>VLOOKUP(Table14[[#This Row],['#]],'Codigo Canto'!A4:AQ239, 11, FALSE)</f>
        <v>"</v>
      </c>
      <c r="F48" t="s">
        <v>777</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x14ac:dyDescent="0.25">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156</v>
      </c>
      <c r="E49" t="str">
        <f>VLOOKUP(Table14[[#This Row],['#]],'Codigo Canto'!A4:AQ239, 11, FALSE)</f>
        <v>"</v>
      </c>
      <c r="F49" t="s">
        <v>10</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x14ac:dyDescent="0.25">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157</v>
      </c>
      <c r="E50" t="str">
        <f>VLOOKUP(Table14[[#This Row],['#]],'Codigo Canto'!A4:AQ239, 11, FALSE)</f>
        <v>"</v>
      </c>
      <c r="F50" t="s">
        <v>778</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x14ac:dyDescent="0.25">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158</v>
      </c>
      <c r="E51" t="str">
        <f>VLOOKUP(Table14[[#This Row],['#]],'Codigo Canto'!A4:AQ239, 11, FALSE)</f>
        <v>"</v>
      </c>
      <c r="F51" t="s">
        <v>779</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x14ac:dyDescent="0.25">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160</v>
      </c>
      <c r="E52" t="str">
        <f>VLOOKUP(Table14[[#This Row],['#]],'Codigo Canto'!A4:AQ239, 11, FALSE)</f>
        <v>"</v>
      </c>
      <c r="F52" t="s">
        <v>11</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x14ac:dyDescent="0.25">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161</v>
      </c>
      <c r="E53" t="str">
        <f>VLOOKUP(Table14[[#This Row],['#]],'Codigo Canto'!A4:AQ239, 11, FALSE)</f>
        <v>"</v>
      </c>
      <c r="F53" t="s">
        <v>12</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x14ac:dyDescent="0.25">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162</v>
      </c>
      <c r="E54" t="str">
        <f>VLOOKUP(Table14[[#This Row],['#]],'Codigo Canto'!A4:AQ239, 11, FALSE)</f>
        <v>"</v>
      </c>
      <c r="F54" t="s">
        <v>13</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x14ac:dyDescent="0.25">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163</v>
      </c>
      <c r="E55" t="str">
        <f>VLOOKUP(Table14[[#This Row],['#]],'Codigo Canto'!A4:AQ239, 11, FALSE)</f>
        <v>"</v>
      </c>
      <c r="F55" t="s">
        <v>780</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x14ac:dyDescent="0.25">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164</v>
      </c>
      <c r="E56" t="str">
        <f>VLOOKUP(Table14[[#This Row],['#]],'Codigo Canto'!A4:AQ239, 11, FALSE)</f>
        <v>"</v>
      </c>
      <c r="F56" t="s">
        <v>2174</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x14ac:dyDescent="0.25">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165</v>
      </c>
      <c r="E57" t="str">
        <f>VLOOKUP(Table14[[#This Row],['#]],'Codigo Canto'!A4:AQ239, 11, FALSE)</f>
        <v>"</v>
      </c>
      <c r="F57" t="s">
        <v>14</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x14ac:dyDescent="0.25">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166</v>
      </c>
      <c r="E58" t="str">
        <f>VLOOKUP(Table14[[#This Row],['#]],'Codigo Canto'!A4:AQ239, 11, FALSE)</f>
        <v>"</v>
      </c>
      <c r="F58" t="s">
        <v>781</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x14ac:dyDescent="0.25">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167</v>
      </c>
      <c r="E59" t="str">
        <f>VLOOKUP(Table14[[#This Row],['#]],'Codigo Canto'!A4:AQ239, 11, FALSE)</f>
        <v>"</v>
      </c>
      <c r="F59" t="s">
        <v>15</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x14ac:dyDescent="0.25">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168</v>
      </c>
      <c r="E60" t="str">
        <f>VLOOKUP(Table14[[#This Row],['#]],'Codigo Canto'!A4:AQ239, 11, FALSE)</f>
        <v>"</v>
      </c>
      <c r="F60" t="s">
        <v>16</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x14ac:dyDescent="0.25">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169</v>
      </c>
      <c r="E61" t="str">
        <f>VLOOKUP(Table14[[#This Row],['#]],'Codigo Canto'!A4:AQ239, 11, FALSE)</f>
        <v>"</v>
      </c>
      <c r="F61" t="s">
        <v>17</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x14ac:dyDescent="0.25">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170</v>
      </c>
      <c r="E62" t="str">
        <f>VLOOKUP(Table14[[#This Row],['#]],'Codigo Canto'!A4:AQ239, 11, FALSE)</f>
        <v>"</v>
      </c>
      <c r="F62" t="s">
        <v>18</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x14ac:dyDescent="0.25">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171</v>
      </c>
      <c r="E63" t="str">
        <f>VLOOKUP(Table14[[#This Row],['#]],'Codigo Canto'!A4:AQ239, 11, FALSE)</f>
        <v>"</v>
      </c>
      <c r="F63" t="s">
        <v>782</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x14ac:dyDescent="0.25">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172</v>
      </c>
      <c r="E64" t="str">
        <f>VLOOKUP(Table14[[#This Row],['#]],'Codigo Canto'!A4:AQ239, 11, FALSE)</f>
        <v>"</v>
      </c>
      <c r="F64" t="s">
        <v>19</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x14ac:dyDescent="0.25">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173</v>
      </c>
      <c r="E65" t="str">
        <f>VLOOKUP(Table14[[#This Row],['#]],'Codigo Canto'!A4:AQ239, 11, FALSE)</f>
        <v>"</v>
      </c>
      <c r="F65" t="s">
        <v>20</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x14ac:dyDescent="0.25">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174</v>
      </c>
      <c r="E66" t="str">
        <f>VLOOKUP(Table14[[#This Row],['#]],'Codigo Canto'!A4:AQ239, 11, FALSE)</f>
        <v>"</v>
      </c>
      <c r="F66" t="s">
        <v>21</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x14ac:dyDescent="0.25">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175</v>
      </c>
      <c r="E67" t="str">
        <f>VLOOKUP(Table14[[#This Row],['#]],'Codigo Canto'!A4:AQ239, 11, FALSE)</f>
        <v>"</v>
      </c>
      <c r="F67" t="s">
        <v>22</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x14ac:dyDescent="0.25">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176</v>
      </c>
      <c r="E68" t="str">
        <f>VLOOKUP(Table14[[#This Row],['#]],'Codigo Canto'!A4:AQ239, 11, FALSE)</f>
        <v>"</v>
      </c>
      <c r="F68" t="s">
        <v>783</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x14ac:dyDescent="0.25">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177</v>
      </c>
      <c r="E69" t="str">
        <f>VLOOKUP(Table14[[#This Row],['#]],'Codigo Canto'!A4:AQ239, 11, FALSE)</f>
        <v>"</v>
      </c>
      <c r="F69" t="s">
        <v>784</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x14ac:dyDescent="0.25">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178</v>
      </c>
      <c r="E70" t="str">
        <f>VLOOKUP(Table14[[#This Row],['#]],'Codigo Canto'!A4:AQ239, 11, FALSE)</f>
        <v>"</v>
      </c>
      <c r="F70" t="s">
        <v>785</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x14ac:dyDescent="0.25">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179</v>
      </c>
      <c r="E71" t="str">
        <f>VLOOKUP(Table14[[#This Row],['#]],'Codigo Canto'!A4:AQ239, 11, FALSE)</f>
        <v>"</v>
      </c>
      <c r="F71" t="s">
        <v>23</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x14ac:dyDescent="0.25">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180</v>
      </c>
      <c r="E72" t="str">
        <f>VLOOKUP(Table14[[#This Row],['#]],'Codigo Canto'!A4:AQ239, 11, FALSE)</f>
        <v>"</v>
      </c>
      <c r="F72" t="s">
        <v>786</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x14ac:dyDescent="0.25">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181</v>
      </c>
      <c r="E73" t="str">
        <f>VLOOKUP(Table14[[#This Row],['#]],'Codigo Canto'!A4:AQ239, 11, FALSE)</f>
        <v>"</v>
      </c>
      <c r="F73" t="s">
        <v>787</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x14ac:dyDescent="0.25">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182</v>
      </c>
      <c r="E74" t="str">
        <f>VLOOKUP(Table14[[#This Row],['#]],'Codigo Canto'!A4:AQ239, 11, FALSE)</f>
        <v>"</v>
      </c>
      <c r="F74" t="s">
        <v>788</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x14ac:dyDescent="0.25">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183</v>
      </c>
      <c r="E75" t="str">
        <f>VLOOKUP(Table14[[#This Row],['#]],'Codigo Canto'!A4:AQ239, 11, FALSE)</f>
        <v>"</v>
      </c>
      <c r="F75" t="s">
        <v>24</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x14ac:dyDescent="0.25">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184</v>
      </c>
      <c r="E76" t="str">
        <f>VLOOKUP(Table14[[#This Row],['#]],'Codigo Canto'!A4:AQ239, 11, FALSE)</f>
        <v>"</v>
      </c>
      <c r="F76" t="s">
        <v>789</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x14ac:dyDescent="0.25">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186</v>
      </c>
      <c r="E77" t="str">
        <f>VLOOKUP(Table14[[#This Row],['#]],'Codigo Canto'!A4:AQ239, 11, FALSE)</f>
        <v>"</v>
      </c>
      <c r="F77" t="s">
        <v>25</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x14ac:dyDescent="0.25">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187</v>
      </c>
      <c r="E78" t="str">
        <f>VLOOKUP(Table14[[#This Row],['#]],'Codigo Canto'!A4:AQ239, 11, FALSE)</f>
        <v>"</v>
      </c>
      <c r="F78" t="s">
        <v>790</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x14ac:dyDescent="0.25">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188</v>
      </c>
      <c r="E79" t="str">
        <f>VLOOKUP(Table14[[#This Row],['#]],'Codigo Canto'!A4:AQ239, 11, FALSE)</f>
        <v>"</v>
      </c>
      <c r="F79" t="s">
        <v>26</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x14ac:dyDescent="0.25">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189</v>
      </c>
      <c r="E80" t="str">
        <f>VLOOKUP(Table14[[#This Row],['#]],'Codigo Canto'!A4:AQ239, 11, FALSE)</f>
        <v>"</v>
      </c>
      <c r="F80" t="s">
        <v>27</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x14ac:dyDescent="0.25">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190</v>
      </c>
      <c r="E81" t="str">
        <f>VLOOKUP(Table14[[#This Row],['#]],'Codigo Canto'!A4:AQ239, 11, FALSE)</f>
        <v>"</v>
      </c>
      <c r="F81" t="s">
        <v>28</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x14ac:dyDescent="0.25">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191</v>
      </c>
      <c r="E82" t="str">
        <f>VLOOKUP(Table14[[#This Row],['#]],'Codigo Canto'!A4:AQ239, 11, FALSE)</f>
        <v>"</v>
      </c>
      <c r="F82" t="s">
        <v>29</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x14ac:dyDescent="0.25">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193</v>
      </c>
      <c r="E83" t="str">
        <f>VLOOKUP(Table14[[#This Row],['#]],'Codigo Canto'!A4:AQ239, 11, FALSE)</f>
        <v>"</v>
      </c>
      <c r="F83" t="s">
        <v>30</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x14ac:dyDescent="0.25">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195</v>
      </c>
      <c r="E84" t="str">
        <f>VLOOKUP(Table14[[#This Row],['#]],'Codigo Canto'!A4:AQ239, 11, FALSE)</f>
        <v>"</v>
      </c>
      <c r="F84" t="s">
        <v>31</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x14ac:dyDescent="0.25">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197</v>
      </c>
      <c r="E85" t="str">
        <f>VLOOKUP(Table14[[#This Row],['#]],'Codigo Canto'!A4:AQ239, 11, FALSE)</f>
        <v>"</v>
      </c>
      <c r="F85" t="s">
        <v>32</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x14ac:dyDescent="0.25">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198</v>
      </c>
      <c r="E86" t="str">
        <f>VLOOKUP(Table14[[#This Row],['#]],'Codigo Canto'!A4:AQ239, 11, FALSE)</f>
        <v>"</v>
      </c>
      <c r="F86" t="s">
        <v>791</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x14ac:dyDescent="0.25">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200</v>
      </c>
      <c r="E87" t="str">
        <f>VLOOKUP(Table14[[#This Row],['#]],'Codigo Canto'!A4:AQ239, 11, FALSE)</f>
        <v>"</v>
      </c>
      <c r="F87" t="s">
        <v>792</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x14ac:dyDescent="0.25">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202</v>
      </c>
      <c r="E88" t="str">
        <f>VLOOKUP(Table14[[#This Row],['#]],'Codigo Canto'!A4:AQ239, 11, FALSE)</f>
        <v>"</v>
      </c>
      <c r="F88" t="s">
        <v>793</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x14ac:dyDescent="0.25">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203</v>
      </c>
      <c r="E89" t="str">
        <f>VLOOKUP(Table14[[#This Row],['#]],'Codigo Canto'!A4:AQ239, 11, FALSE)</f>
        <v>"</v>
      </c>
      <c r="F89" t="s">
        <v>33</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x14ac:dyDescent="0.25">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204</v>
      </c>
      <c r="E90" t="str">
        <f>VLOOKUP(Table14[[#This Row],['#]],'Codigo Canto'!A4:AQ239, 11, FALSE)</f>
        <v>"</v>
      </c>
      <c r="F90" t="s">
        <v>34</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x14ac:dyDescent="0.25">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206</v>
      </c>
      <c r="E91" t="str">
        <f>VLOOKUP(Table14[[#This Row],['#]],'Codigo Canto'!A4:AQ239, 11, FALSE)</f>
        <v>"</v>
      </c>
      <c r="F91" t="s">
        <v>35</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x14ac:dyDescent="0.25">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207</v>
      </c>
      <c r="E92" t="str">
        <f>VLOOKUP(Table14[[#This Row],['#]],'Codigo Canto'!A4:AQ239, 11, FALSE)</f>
        <v>"</v>
      </c>
      <c r="F92" t="s">
        <v>36</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x14ac:dyDescent="0.25">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208</v>
      </c>
      <c r="E93" t="str">
        <f>VLOOKUP(Table14[[#This Row],['#]],'Codigo Canto'!A4:AQ239, 11, FALSE)</f>
        <v>"</v>
      </c>
      <c r="F93" t="s">
        <v>794</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x14ac:dyDescent="0.25">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209</v>
      </c>
      <c r="E94" t="str">
        <f>VLOOKUP(Table14[[#This Row],['#]],'Codigo Canto'!A4:AQ239, 11, FALSE)</f>
        <v>"</v>
      </c>
      <c r="F94" t="s">
        <v>37</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x14ac:dyDescent="0.25">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210</v>
      </c>
      <c r="E95" t="str">
        <f>VLOOKUP(Table14[[#This Row],['#]],'Codigo Canto'!A4:AQ239, 11, FALSE)</f>
        <v>"</v>
      </c>
      <c r="F95" t="s">
        <v>795</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x14ac:dyDescent="0.25">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212</v>
      </c>
      <c r="E96" t="str">
        <f>VLOOKUP(Table14[[#This Row],['#]],'Codigo Canto'!A4:AQ239, 11, FALSE)</f>
        <v>"</v>
      </c>
      <c r="F96" t="s">
        <v>796</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x14ac:dyDescent="0.25">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213</v>
      </c>
      <c r="E97" t="str">
        <f>VLOOKUP(Table14[[#This Row],['#]],'Codigo Canto'!A4:AQ239, 11, FALSE)</f>
        <v>"</v>
      </c>
      <c r="F97" t="s">
        <v>797</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x14ac:dyDescent="0.25">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2199</v>
      </c>
      <c r="E98" t="str">
        <f>VLOOKUP(Table14[[#This Row],['#]],'Codigo Canto'!A4:AQ239, 11, FALSE)</f>
        <v>"</v>
      </c>
      <c r="F98" t="s">
        <v>2200</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x14ac:dyDescent="0.25">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214</v>
      </c>
      <c r="E99" t="str">
        <f>VLOOKUP(Table14[[#This Row],['#]],'Codigo Canto'!A4:AQ239, 11, FALSE)</f>
        <v>"</v>
      </c>
      <c r="F99" t="s">
        <v>798</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x14ac:dyDescent="0.25">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2175</v>
      </c>
      <c r="E100" t="str">
        <f>VLOOKUP(Table14[[#This Row],['#]],'Codigo Canto'!A4:AQ239, 11, FALSE)</f>
        <v>"</v>
      </c>
      <c r="F100" t="s">
        <v>2176</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x14ac:dyDescent="0.25">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215</v>
      </c>
      <c r="E101" t="str">
        <f>VLOOKUP(Table14[[#This Row],['#]],'Codigo Canto'!A4:AQ239, 11, FALSE)</f>
        <v>"</v>
      </c>
      <c r="F101" t="s">
        <v>38</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x14ac:dyDescent="0.25">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216</v>
      </c>
      <c r="E102" t="str">
        <f>VLOOKUP(Table14[[#This Row],['#]],'Codigo Canto'!A4:AQ239, 11, FALSE)</f>
        <v>"</v>
      </c>
      <c r="F102" t="s">
        <v>39</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x14ac:dyDescent="0.25">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217</v>
      </c>
      <c r="E103" t="str">
        <f>VLOOKUP(Table14[[#This Row],['#]],'Codigo Canto'!A4:AQ239, 11, FALSE)</f>
        <v>"</v>
      </c>
      <c r="F103" t="s">
        <v>40</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x14ac:dyDescent="0.25">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219</v>
      </c>
      <c r="E104" t="str">
        <f>VLOOKUP(Table14[[#This Row],['#]],'Codigo Canto'!A4:AQ239, 11, FALSE)</f>
        <v>"</v>
      </c>
      <c r="F104" t="s">
        <v>41</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x14ac:dyDescent="0.25">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220</v>
      </c>
      <c r="E105" t="str">
        <f>VLOOKUP(Table14[[#This Row],['#]],'Codigo Canto'!A4:AQ239, 11, FALSE)</f>
        <v>"</v>
      </c>
      <c r="F105" t="s">
        <v>799</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x14ac:dyDescent="0.25">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221</v>
      </c>
      <c r="E106" t="str">
        <f>VLOOKUP(Table14[[#This Row],['#]],'Codigo Canto'!A4:AQ239, 11, FALSE)</f>
        <v>"</v>
      </c>
      <c r="F106" t="s">
        <v>854</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x14ac:dyDescent="0.25">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222</v>
      </c>
      <c r="E107" t="str">
        <f>VLOOKUP(Table14[[#This Row],['#]],'Codigo Canto'!A4:AQ239, 11, FALSE)</f>
        <v>"</v>
      </c>
      <c r="F107" t="s">
        <v>800</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x14ac:dyDescent="0.25">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223</v>
      </c>
      <c r="E108" t="str">
        <f>VLOOKUP(Table14[[#This Row],['#]],'Codigo Canto'!A4:AQ239, 11, FALSE)</f>
        <v>"</v>
      </c>
      <c r="F108" t="s">
        <v>42</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x14ac:dyDescent="0.25">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225</v>
      </c>
      <c r="E109" t="str">
        <f>VLOOKUP(Table14[[#This Row],['#]],'Codigo Canto'!A4:AQ239, 11, FALSE)</f>
        <v>"</v>
      </c>
      <c r="F109" t="s">
        <v>801</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x14ac:dyDescent="0.25">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227</v>
      </c>
      <c r="E110" t="str">
        <f>VLOOKUP(Table14[[#This Row],['#]],'Codigo Canto'!A4:AQ239, 11, FALSE)</f>
        <v>"</v>
      </c>
      <c r="F110" t="s">
        <v>43</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x14ac:dyDescent="0.25">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228</v>
      </c>
      <c r="E111" t="str">
        <f>VLOOKUP(Table14[[#This Row],['#]],'Codigo Canto'!A4:AQ239, 11, FALSE)</f>
        <v>"</v>
      </c>
      <c r="F111" t="s">
        <v>44</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x14ac:dyDescent="0.25">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229</v>
      </c>
      <c r="E112" t="str">
        <f>VLOOKUP(Table14[[#This Row],['#]],'Codigo Canto'!A4:AQ239, 11, FALSE)</f>
        <v>"</v>
      </c>
      <c r="F112" t="s">
        <v>802</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x14ac:dyDescent="0.25">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230</v>
      </c>
      <c r="E113" t="str">
        <f>VLOOKUP(Table14[[#This Row],['#]],'Codigo Canto'!A4:AQ239, 11, FALSE)</f>
        <v>"</v>
      </c>
      <c r="F113" t="s">
        <v>2177</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x14ac:dyDescent="0.25">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231</v>
      </c>
      <c r="E114" t="str">
        <f>VLOOKUP(Table14[[#This Row],['#]],'Codigo Canto'!A4:AQ239, 11, FALSE)</f>
        <v>"</v>
      </c>
      <c r="F114" t="s">
        <v>2159</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x14ac:dyDescent="0.25">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233</v>
      </c>
      <c r="E115" t="str">
        <f>VLOOKUP(Table14[[#This Row],['#]],'Codigo Canto'!A4:AQ239, 11, FALSE)</f>
        <v>"</v>
      </c>
      <c r="F115" t="s">
        <v>45</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x14ac:dyDescent="0.25">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235</v>
      </c>
      <c r="E116" t="str">
        <f>VLOOKUP(Table14[[#This Row],['#]],'Codigo Canto'!A4:AQ239, 11, FALSE)</f>
        <v>"</v>
      </c>
      <c r="F116" t="s">
        <v>46</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x14ac:dyDescent="0.25">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236</v>
      </c>
      <c r="E117" t="str">
        <f>VLOOKUP(Table14[[#This Row],['#]],'Codigo Canto'!A4:AQ239, 11, FALSE)</f>
        <v>"</v>
      </c>
      <c r="F117" t="s">
        <v>803</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x14ac:dyDescent="0.25">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237</v>
      </c>
      <c r="E118" t="str">
        <f>VLOOKUP(Table14[[#This Row],['#]],'Codigo Canto'!A4:AQ239, 11, FALSE)</f>
        <v>"</v>
      </c>
      <c r="F118" t="s">
        <v>47</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x14ac:dyDescent="0.25">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238</v>
      </c>
      <c r="E119" t="str">
        <f>VLOOKUP(Table14[[#This Row],['#]],'Codigo Canto'!A4:AQ239, 11, FALSE)</f>
        <v>"</v>
      </c>
      <c r="F119" t="s">
        <v>48</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x14ac:dyDescent="0.25">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239</v>
      </c>
      <c r="E120" t="str">
        <f>VLOOKUP(Table14[[#This Row],['#]],'Codigo Canto'!A4:AQ239, 11, FALSE)</f>
        <v>"</v>
      </c>
      <c r="F120" t="s">
        <v>49</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x14ac:dyDescent="0.25">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240</v>
      </c>
      <c r="E121" t="str">
        <f>VLOOKUP(Table14[[#This Row],['#]],'Codigo Canto'!A4:AQ239, 11, FALSE)</f>
        <v>"</v>
      </c>
      <c r="F121" t="s">
        <v>50</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x14ac:dyDescent="0.25">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241</v>
      </c>
      <c r="E122" t="str">
        <f>VLOOKUP(Table14[[#This Row],['#]],'Codigo Canto'!A4:AQ239, 11, FALSE)</f>
        <v>"</v>
      </c>
      <c r="F122" t="s">
        <v>804</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x14ac:dyDescent="0.25">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243</v>
      </c>
      <c r="E123" t="str">
        <f>VLOOKUP(Table14[[#This Row],['#]],'Codigo Canto'!A4:AQ239, 11, FALSE)</f>
        <v>"</v>
      </c>
      <c r="F123" t="s">
        <v>805</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x14ac:dyDescent="0.25">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245</v>
      </c>
      <c r="E124" t="str">
        <f>VLOOKUP(Table14[[#This Row],['#]],'Codigo Canto'!A4:AQ239, 11, FALSE)</f>
        <v>"</v>
      </c>
      <c r="F124" t="s">
        <v>51</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x14ac:dyDescent="0.25">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246</v>
      </c>
      <c r="E125" t="str">
        <f>VLOOKUP(Table14[[#This Row],['#]],'Codigo Canto'!A4:AQ239, 11, FALSE)</f>
        <v>"</v>
      </c>
      <c r="F125" t="s">
        <v>52</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x14ac:dyDescent="0.25">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248</v>
      </c>
      <c r="E126" t="str">
        <f>VLOOKUP(Table14[[#This Row],['#]],'Codigo Canto'!A4:AQ239, 11, FALSE)</f>
        <v>"</v>
      </c>
      <c r="F126" t="s">
        <v>806</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x14ac:dyDescent="0.25">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250</v>
      </c>
      <c r="E127" t="str">
        <f>VLOOKUP(Table14[[#This Row],['#]],'Codigo Canto'!A4:AQ239, 11, FALSE)</f>
        <v>"</v>
      </c>
      <c r="F127" t="s">
        <v>807</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x14ac:dyDescent="0.25">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252</v>
      </c>
      <c r="E128" t="str">
        <f>VLOOKUP(Table14[[#This Row],['#]],'Codigo Canto'!A4:AQ239, 11, FALSE)</f>
        <v>"</v>
      </c>
      <c r="F128" t="s">
        <v>53</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x14ac:dyDescent="0.25">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254</v>
      </c>
      <c r="E129" t="str">
        <f>VLOOKUP(Table14[[#This Row],['#]],'Codigo Canto'!A4:AQ239, 11, FALSE)</f>
        <v>"</v>
      </c>
      <c r="F129" t="s">
        <v>54</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x14ac:dyDescent="0.25">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255</v>
      </c>
      <c r="E130" t="str">
        <f>VLOOKUP(Table14[[#This Row],['#]],'Codigo Canto'!A4:AQ239, 11, FALSE)</f>
        <v>"</v>
      </c>
      <c r="F130" t="s">
        <v>55</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x14ac:dyDescent="0.25">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256</v>
      </c>
      <c r="E131" t="str">
        <f>VLOOKUP(Table14[[#This Row],['#]],'Codigo Canto'!A4:AQ239, 11, FALSE)</f>
        <v>"</v>
      </c>
      <c r="F131" t="s">
        <v>808</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x14ac:dyDescent="0.25">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257</v>
      </c>
      <c r="E132" t="str">
        <f>VLOOKUP(Table14[[#This Row],['#]],'Codigo Canto'!A4:AQ239, 11, FALSE)</f>
        <v>"</v>
      </c>
      <c r="F132" t="s">
        <v>56</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x14ac:dyDescent="0.25">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258</v>
      </c>
      <c r="E133" t="str">
        <f>VLOOKUP(Table14[[#This Row],['#]],'Codigo Canto'!A4:AQ239, 11, FALSE)</f>
        <v>"</v>
      </c>
      <c r="F133" t="s">
        <v>809</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x14ac:dyDescent="0.25">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260</v>
      </c>
      <c r="E134" t="str">
        <f>VLOOKUP(Table14[[#This Row],['#]],'Codigo Canto'!A4:AQ239, 11, FALSE)</f>
        <v>"</v>
      </c>
      <c r="F134" t="s">
        <v>810</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x14ac:dyDescent="0.25">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262</v>
      </c>
      <c r="E135" t="str">
        <f>VLOOKUP(Table14[[#This Row],['#]],'Codigo Canto'!A4:AQ239, 11, FALSE)</f>
        <v>"</v>
      </c>
      <c r="F135" t="s">
        <v>57</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x14ac:dyDescent="0.25">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58</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x14ac:dyDescent="0.25">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811</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x14ac:dyDescent="0.25">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812</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x14ac:dyDescent="0.25">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813</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x14ac:dyDescent="0.25">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2149</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x14ac:dyDescent="0.25">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59</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x14ac:dyDescent="0.25">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60</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x14ac:dyDescent="0.25">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61</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x14ac:dyDescent="0.25">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62</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x14ac:dyDescent="0.25">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814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x14ac:dyDescent="0.25">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63</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x14ac:dyDescent="0.25">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64</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x14ac:dyDescent="0.25">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815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x14ac:dyDescent="0.25">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65</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x14ac:dyDescent="0.25">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816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x14ac:dyDescent="0.25">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66</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x14ac:dyDescent="0.25">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817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x14ac:dyDescent="0.25">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67</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x14ac:dyDescent="0.25">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818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x14ac:dyDescent="0.25">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68</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x14ac:dyDescent="0.25">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69</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x14ac:dyDescent="0.25">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819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x14ac:dyDescent="0.25">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820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x14ac:dyDescent="0.25">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821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x14ac:dyDescent="0.25">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822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x14ac:dyDescent="0.25">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823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x14ac:dyDescent="0.25">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70</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x14ac:dyDescent="0.25">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824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x14ac:dyDescent="0.25">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825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x14ac:dyDescent="0.25">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71</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x14ac:dyDescent="0.25">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826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x14ac:dyDescent="0.25">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72</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x14ac:dyDescent="0.25">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73</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x14ac:dyDescent="0.25">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2178</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x14ac:dyDescent="0.25">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827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x14ac:dyDescent="0.25">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74</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x14ac:dyDescent="0.25">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828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x14ac:dyDescent="0.25">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75</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x14ac:dyDescent="0.25">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76</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x14ac:dyDescent="0.25">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77</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x14ac:dyDescent="0.25">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2150</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x14ac:dyDescent="0.25">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78</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x14ac:dyDescent="0.25">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829</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x14ac:dyDescent="0.25">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79</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x14ac:dyDescent="0.25">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830</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x14ac:dyDescent="0.25">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80</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x14ac:dyDescent="0.25">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81</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x14ac:dyDescent="0.25">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831</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x14ac:dyDescent="0.25">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832</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x14ac:dyDescent="0.25">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833</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x14ac:dyDescent="0.25">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82</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x14ac:dyDescent="0.25">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83</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x14ac:dyDescent="0.25">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84</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x14ac:dyDescent="0.25">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85</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x14ac:dyDescent="0.25">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2179</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x14ac:dyDescent="0.25">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2158</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x14ac:dyDescent="0.25">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2181</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x14ac:dyDescent="0.25">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834</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x14ac:dyDescent="0.25">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835</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x14ac:dyDescent="0.25">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836</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x14ac:dyDescent="0.25">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837</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x14ac:dyDescent="0.25">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2182</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x14ac:dyDescent="0.25">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86</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x14ac:dyDescent="0.25">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86</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x14ac:dyDescent="0.25">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87</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x14ac:dyDescent="0.25">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838</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x14ac:dyDescent="0.25">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839</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x14ac:dyDescent="0.25">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840</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x14ac:dyDescent="0.25">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2205</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x14ac:dyDescent="0.25">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2183</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x14ac:dyDescent="0.25">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2184</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x14ac:dyDescent="0.25">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841</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x14ac:dyDescent="0.25">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842</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x14ac:dyDescent="0.25">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2185</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x14ac:dyDescent="0.25">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843</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x14ac:dyDescent="0.25">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844</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x14ac:dyDescent="0.25">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845</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x14ac:dyDescent="0.25">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88</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x14ac:dyDescent="0.25">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744</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x14ac:dyDescent="0.25">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89</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x14ac:dyDescent="0.25">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846</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x14ac:dyDescent="0.25">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90</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x14ac:dyDescent="0.25">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847</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x14ac:dyDescent="0.25">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91</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x14ac:dyDescent="0.25">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92</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x14ac:dyDescent="0.25">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848</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x14ac:dyDescent="0.25">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849</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x14ac:dyDescent="0.25">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93</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x14ac:dyDescent="0.25">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94</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x14ac:dyDescent="0.25">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2186</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x14ac:dyDescent="0.25">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850</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x14ac:dyDescent="0.25">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851</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x14ac:dyDescent="0.25">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95</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x14ac:dyDescent="0.25">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96</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x14ac:dyDescent="0.25">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97</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x14ac:dyDescent="0.25">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98</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x14ac:dyDescent="0.25">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852</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x14ac:dyDescent="0.25">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853</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x14ac:dyDescent="0.25">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99</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x14ac:dyDescent="0.25">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2195</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x14ac:dyDescent="0.25">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100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x14ac:dyDescent="0.25">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745</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x14ac:dyDescent="0.25">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101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x14ac:dyDescent="0.25">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102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x14ac:dyDescent="0.25">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103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x14ac:dyDescent="0.25">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104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x14ac:dyDescent="0.25">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105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x14ac:dyDescent="0.25">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x14ac:dyDescent="0.25">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x14ac:dyDescent="0.25">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x14ac:dyDescent="0.25">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91D71-A784-40DC-9B74-68D3D1CA3762}">
  <sheetPr codeName="Sheet69">
    <tabColor rgb="FF00B0F0"/>
  </sheetPr>
  <dimension ref="A1:AN104"/>
  <sheetViews>
    <sheetView zoomScaleNormal="100" workbookViewId="0">
      <pane xSplit="2" ySplit="1" topLeftCell="C2" activePane="bottomRight" state="frozen"/>
      <selection pane="topRight" activeCell="C1" sqref="C1"/>
      <selection pane="bottomLeft" activeCell="A2" sqref="A2"/>
      <selection pane="bottomRight" activeCell="C10" sqref="C1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18"/>
      <c r="C1" s="41">
        <v>44</v>
      </c>
      <c r="E1" s="41"/>
      <c r="F1" s="41"/>
      <c r="G1" s="41"/>
      <c r="H1" s="41"/>
      <c r="I1" s="41"/>
      <c r="J1" s="41"/>
      <c r="K1" s="41"/>
      <c r="L1" s="44" t="str">
        <f>VLOOKUP(C1,'Codigo Canto'!A3:AQ236,38,FALSE)</f>
        <v>CUANDO ISRAEL SALIÓ DE EGIPTO</v>
      </c>
      <c r="O1" s="40"/>
      <c r="P1" s="40"/>
      <c r="Q1" s="13"/>
      <c r="AE1" s="13"/>
      <c r="AF1" s="13"/>
    </row>
    <row r="2" spans="2:32" ht="34.5" x14ac:dyDescent="0.4">
      <c r="B2" s="42" t="s">
        <v>1848</v>
      </c>
      <c r="C2" s="68"/>
      <c r="D2" s="68"/>
      <c r="E2" s="68"/>
      <c r="F2" s="68"/>
      <c r="G2" s="68"/>
      <c r="H2" s="68"/>
      <c r="I2" s="68"/>
      <c r="J2" s="68"/>
      <c r="K2" s="68"/>
      <c r="L2" s="14" t="s">
        <v>1351</v>
      </c>
    </row>
    <row r="3" spans="2:32" ht="23.25" x14ac:dyDescent="0.25">
      <c r="L3" s="14" t="s">
        <v>1864</v>
      </c>
    </row>
    <row r="4" spans="2:32" ht="23.25" x14ac:dyDescent="0.25">
      <c r="L4" s="14" t="str">
        <f>_xlfn.CONCAT("║           ",L1,"               ║")</f>
        <v>║           CUANDO ISRAEL SALIÓ DE EGIPTO               ║</v>
      </c>
    </row>
    <row r="5" spans="2:32" ht="23.25" x14ac:dyDescent="0.25">
      <c r="L5" s="14" t="s">
        <v>1865</v>
      </c>
    </row>
    <row r="6" spans="2:32" ht="23.25" x14ac:dyDescent="0.25">
      <c r="L6" s="24" t="s">
        <v>1837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cuandoisraelsaliodeegipto</v>
      </c>
      <c r="L7" s="43" t="str">
        <f>_xlfn.CONCAT("        id: ","""",C7,"""",",")</f>
        <v xml:space="preserve">        id: "cuandoisraelsaliodeegipto",</v>
      </c>
    </row>
    <row r="8" spans="2:32" ht="23.25" x14ac:dyDescent="0.25">
      <c r="C8" t="str">
        <f>PROPER(L1)</f>
        <v>Cuando Israel Salió De Egipto</v>
      </c>
      <c r="L8" s="43" t="str">
        <f>_xlfn.CONCAT("        tt: ","""",C8,"""",",")</f>
        <v xml:space="preserve">        tt: "Cuando Israel Salió De Egipto",</v>
      </c>
    </row>
    <row r="9" spans="2:32" ht="23.25" x14ac:dyDescent="0.25">
      <c r="C9" t="str">
        <f>PROPER(L1)</f>
        <v>Cuando Israel Salió De Egipto</v>
      </c>
      <c r="L9" s="43" t="str">
        <f>_xlfn.CONCAT("        title: ","""",C9,"""",",")</f>
        <v xml:space="preserve">        title: "Cuando Israel Salió De Egipto",</v>
      </c>
    </row>
    <row r="10" spans="2:32" ht="23.25" x14ac:dyDescent="0.25">
      <c r="C10" t="str">
        <f>VLOOKUP(C1,'Codigo Canto'!A3:AQ236,12,FALSE)</f>
        <v>Salmo 114 (113)</v>
      </c>
      <c r="L10" s="43" t="str">
        <f>_xlfn.CONCAT("        ","subtitle: ","""",C10,"""",",")</f>
        <v xml:space="preserve">        subtitle: "Salmo 114 (113)",</v>
      </c>
    </row>
    <row r="11" spans="2:32" ht="23.25" x14ac:dyDescent="0.25">
      <c r="C11" t="str">
        <f>VLOOKUP(C1,Codigo!A3:AP240,42,FALSE)</f>
        <v>category: ["PreCatecumenado","Pascua","Paz"],</v>
      </c>
      <c r="L11" s="43" t="str">
        <f>_xlfn.CONCAT("        ",C11)</f>
        <v xml:space="preserve">        category: ["PreCatecumenado","Pascua","Paz"],</v>
      </c>
    </row>
    <row r="12" spans="2:32" ht="23.25" x14ac:dyDescent="0.25">
      <c r="C12" t="s">
        <v>1102</v>
      </c>
      <c r="L12" s="43" t="str">
        <f>_xlfn.CONCAT("        catCanto: ","""",C12,"""",",   // Precatecumenado | Catecumenado | Liturgia | Eleccion")</f>
        <v xml:space="preserve">        catCanto: "Precatecumenado",   // Precatecumenado | Catecumenado | Liturgia | Eleccion</v>
      </c>
    </row>
    <row r="13" spans="2:32" ht="23.25" x14ac:dyDescent="0.25">
      <c r="L13" s="43" t="str">
        <f>_xlfn.CONCAT("        cejilla: ","""",C13,"""",",")</f>
        <v xml:space="preserve">        cejilla: "",</v>
      </c>
    </row>
    <row r="14" spans="2:32" ht="23.25" x14ac:dyDescent="0.25">
      <c r="L14" s="43" t="str">
        <f>_xlfn.CONCAT("        nCan: ","""",C14,"""",",")</f>
        <v xml:space="preserve">        nCan: "",</v>
      </c>
    </row>
    <row r="15" spans="2:32" ht="23.25" x14ac:dyDescent="0.25">
      <c r="L15" s="43" t="str">
        <f>_xlfn.CONCAT("        nCanURL: ","""",C15,"""",",")</f>
        <v xml:space="preserve">        nCanURL: "",</v>
      </c>
    </row>
    <row r="16" spans="2:32" ht="23.25" x14ac:dyDescent="0.25">
      <c r="C16">
        <f>VLOOKUP(C1,'Codigo Canto'!A3:AP240,1,FALSE)</f>
        <v>44</v>
      </c>
      <c r="L16" s="43" t="str">
        <f>_xlfn.CONCAT("        dbno: ","""",C16,"""",",")</f>
        <v xml:space="preserve">        dbno: "44",</v>
      </c>
    </row>
    <row r="17" spans="2:40" ht="23.25" x14ac:dyDescent="0.25">
      <c r="L17" s="43" t="str">
        <f>_xlfn.CONCAT("        notes: ","""",C17,"""",",")</f>
        <v xml:space="preserve">        notes: "",</v>
      </c>
    </row>
    <row r="18" spans="2:40" ht="23.25" x14ac:dyDescent="0.25">
      <c r="C18" t="s">
        <v>1855</v>
      </c>
      <c r="L18" s="43" t="str">
        <f>_xlfn.CONCAT("        mant: ","""",C18,"""",",")</f>
        <v xml:space="preserve">        mant: "Si",</v>
      </c>
    </row>
    <row r="19" spans="2:40" ht="23.25" x14ac:dyDescent="0.25">
      <c r="C19" t="str">
        <f>C7</f>
        <v>cuandoisraelsaliodeegipto</v>
      </c>
      <c r="L19" s="43" t="str">
        <f>_xlfn.CONCAT("        audioSrc: ","""/audio/",C19,".mp3""",",")</f>
        <v xml:space="preserve">        audioSrc: "/audio/cuandoisraelsaliodeegipto.mp3",</v>
      </c>
    </row>
    <row r="20" spans="2:40" ht="23.25" x14ac:dyDescent="0.25">
      <c r="L20" s="14" t="s">
        <v>1846</v>
      </c>
    </row>
    <row r="21" spans="2:40" ht="23.25" x14ac:dyDescent="0.25">
      <c r="L21" s="43" t="s">
        <v>1843</v>
      </c>
    </row>
    <row r="22" spans="2:40" ht="23.25" x14ac:dyDescent="0.25">
      <c r="L22" s="43" t="s">
        <v>1844</v>
      </c>
    </row>
    <row r="23" spans="2:40" ht="23.25" x14ac:dyDescent="0.25">
      <c r="L23" s="43" t="s">
        <v>1845</v>
      </c>
    </row>
    <row r="24" spans="2:40" ht="23.25" x14ac:dyDescent="0.25">
      <c r="L24" s="43" t="s">
        <v>1863</v>
      </c>
    </row>
    <row r="25" spans="2:40" ht="23.25" x14ac:dyDescent="0.25">
      <c r="L25" s="43" t="s">
        <v>1862</v>
      </c>
    </row>
    <row r="26" spans="2:40" ht="23.25" x14ac:dyDescent="0.25">
      <c r="B26">
        <f>+C1-1</f>
        <v>43</v>
      </c>
      <c r="C26" t="str">
        <f>VLOOKUP(B26,Buscador!A3:AP240,31,FALSE)</f>
        <v>/resucito/src/index.html?canto=cuandoelsenor</v>
      </c>
      <c r="L26" s="43" t="str">
        <f>_xlfn.CONCAT("        ant: ","""",C26,"""",",")</f>
        <v xml:space="preserve">        ant: "/resucito/src/index.html?canto=cuandoelsenor",</v>
      </c>
    </row>
    <row r="27" spans="2:40" ht="23.25" x14ac:dyDescent="0.25">
      <c r="B27">
        <f>+C1+1</f>
        <v>45</v>
      </c>
      <c r="C27" t="str">
        <f>VLOOKUP(B27,Buscador!A3:AP240,31,FALSE)</f>
        <v>/resucito/src/index.html?canto=dayenu</v>
      </c>
      <c r="L27" s="43" t="str">
        <f>_xlfn.CONCAT("        sig: ","""",C27,"""",",")</f>
        <v xml:space="preserve">        sig: "/resucito/src/index.html?canto=dayenu",</v>
      </c>
    </row>
    <row r="28" spans="2:40" ht="23.25" x14ac:dyDescent="0.25">
      <c r="L28" s="14" t="s">
        <v>1847</v>
      </c>
    </row>
    <row r="29" spans="2:40" ht="36" thickBot="1" x14ac:dyDescent="0.3">
      <c r="C29" s="86"/>
      <c r="D29" s="86"/>
      <c r="E29" s="86"/>
      <c r="F29" s="86"/>
      <c r="G29" s="86"/>
      <c r="H29" s="86"/>
      <c r="I29" s="86"/>
      <c r="J29" s="86"/>
      <c r="K29" s="86"/>
      <c r="L29" s="58" t="s">
        <v>1852</v>
      </c>
    </row>
    <row r="30" spans="2:40" ht="25.5" thickTop="1" thickBot="1" x14ac:dyDescent="0.4">
      <c r="C30" s="12"/>
      <c r="D30" s="71"/>
      <c r="E30" s="71"/>
      <c r="F30" s="72"/>
      <c r="G30" s="72"/>
      <c r="H30" s="71"/>
      <c r="I30" s="71"/>
      <c r="J30" s="81"/>
      <c r="K30" s="81"/>
      <c r="L30" s="75" t="str">
        <f t="shared" ref="L30:L45" si="0">IF(C30="","",_xlfn.CONCAT("            { line: ","""",C30,", ",M30:AN30,""", sC: ","""",B30,"""},"))</f>
        <v/>
      </c>
      <c r="M30" s="63" t="str">
        <f t="shared" ref="M30:M58" si="1">IF(N30="","","(")</f>
        <v/>
      </c>
      <c r="N30" s="52" t="str">
        <f t="shared" ref="N30:N80" si="2">IF(D30="","",D30)</f>
        <v/>
      </c>
      <c r="O30" s="61" t="str">
        <f t="shared" ref="O30:O58" si="3">IF(N30="","",",")</f>
        <v/>
      </c>
      <c r="P30" s="67" t="str">
        <f t="shared" ref="P30:P80" si="4">IF(E30="","",E30)</f>
        <v/>
      </c>
      <c r="Q30" s="62" t="str">
        <f t="shared" ref="Q30:Q58" si="5">IF(N30="","",",")</f>
        <v/>
      </c>
      <c r="R30" s="46" t="str">
        <f t="shared" ref="R30:R58" si="6">IF(N30="","",15)</f>
        <v/>
      </c>
      <c r="S30" s="63" t="str">
        <f t="shared" ref="S30:S58" si="7">IF(N30="","",")")</f>
        <v/>
      </c>
      <c r="T30" s="64" t="str">
        <f t="shared" ref="T30:T58" si="8">IF(U30="","","(")</f>
        <v/>
      </c>
      <c r="U30" s="51" t="str">
        <f t="shared" ref="U30:U80" si="9">IF(F30="","",F30)</f>
        <v/>
      </c>
      <c r="V30" s="54" t="str">
        <f t="shared" ref="V30:V58" si="10">IF(U30="","",",")</f>
        <v/>
      </c>
      <c r="W30" s="49" t="str">
        <f t="shared" ref="W30:W80" si="11">IF(G30="","",G30)</f>
        <v/>
      </c>
      <c r="X30" s="54" t="str">
        <f t="shared" ref="X30:X58" si="12">IF(U30="","",",")</f>
        <v/>
      </c>
      <c r="Y30" s="54" t="str">
        <f t="shared" ref="Y30:Y58" si="13">IF(U30="","",250)</f>
        <v/>
      </c>
      <c r="Z30" s="63" t="str">
        <f t="shared" ref="Z30:Z58" si="14">IF(U30="","",")")</f>
        <v/>
      </c>
      <c r="AA30" s="47" t="str">
        <f t="shared" ref="AA30:AA58" si="15">IF(AB30="","","(")</f>
        <v/>
      </c>
      <c r="AB30" s="52" t="str">
        <f t="shared" ref="AB30:AB80" si="16">IF(H30="","",H30)</f>
        <v/>
      </c>
      <c r="AC30" s="53" t="str">
        <f t="shared" ref="AC30:AC58" si="17">IF(AB30="","",",")</f>
        <v/>
      </c>
      <c r="AD30" s="67" t="str">
        <f t="shared" ref="AD30:AD58" si="18">IF(I30="","",I30)</f>
        <v/>
      </c>
      <c r="AE30" s="48" t="str">
        <f t="shared" ref="AE30:AE58" si="19">IF(AB30="","",",")</f>
        <v/>
      </c>
      <c r="AF30" s="46" t="str">
        <f t="shared" ref="AF30:AF58" si="20">IF(AB30="","",350)</f>
        <v/>
      </c>
      <c r="AG30" s="46" t="str">
        <f t="shared" ref="AG30:AG58" si="21">IF(AB30="","",")")</f>
        <v/>
      </c>
      <c r="AH30" s="50" t="str">
        <f t="shared" ref="AH30:AH58" si="22">IF(AI30="","","(")</f>
        <v/>
      </c>
      <c r="AI30" s="70" t="str">
        <f t="shared" ref="AI30:AI80" si="23">IF(J30="","",J30)</f>
        <v/>
      </c>
      <c r="AJ30" s="54" t="str">
        <f t="shared" ref="AJ30:AJ58" si="24">IF(AI30="","",",")</f>
        <v/>
      </c>
      <c r="AK30" s="54" t="str">
        <f t="shared" ref="AK30:AK58" si="25">IF(K30="","",K30)</f>
        <v/>
      </c>
      <c r="AL30" s="54" t="str">
        <f t="shared" ref="AL30:AL58" si="26">IF(AI30="","",",")</f>
        <v/>
      </c>
      <c r="AM30" s="54" t="str">
        <f t="shared" ref="AM30:AM58" si="27">IF(AI30="","",450)</f>
        <v/>
      </c>
      <c r="AN30" s="54" t="str">
        <f t="shared" ref="AN30:AN58" si="28">IF(AI30="","",")")</f>
        <v/>
      </c>
    </row>
    <row r="31" spans="2:40" ht="25.5" thickTop="1" thickBot="1" x14ac:dyDescent="0.4">
      <c r="C31" s="12"/>
      <c r="D31" s="71"/>
      <c r="E31" s="71"/>
      <c r="F31" s="72"/>
      <c r="G31" s="72"/>
      <c r="H31" s="71"/>
      <c r="I31" s="71"/>
      <c r="J31" s="81"/>
      <c r="K31" s="81"/>
      <c r="L31" s="75" t="str">
        <f t="shared" si="0"/>
        <v/>
      </c>
      <c r="M31" s="63" t="str">
        <f t="shared" si="1"/>
        <v/>
      </c>
      <c r="N31" s="52" t="str">
        <f t="shared" si="2"/>
        <v/>
      </c>
      <c r="O31" s="61" t="str">
        <f t="shared" si="3"/>
        <v/>
      </c>
      <c r="P31" s="67" t="str">
        <f t="shared" si="4"/>
        <v/>
      </c>
      <c r="Q31" s="62" t="str">
        <f t="shared" si="5"/>
        <v/>
      </c>
      <c r="R31" s="46" t="str">
        <f t="shared" si="6"/>
        <v/>
      </c>
      <c r="S31" s="63" t="str">
        <f t="shared" si="7"/>
        <v/>
      </c>
      <c r="T31" s="64" t="str">
        <f t="shared" si="8"/>
        <v/>
      </c>
      <c r="U31" s="51" t="str">
        <f t="shared" si="9"/>
        <v/>
      </c>
      <c r="V31" s="54" t="str">
        <f t="shared" si="10"/>
        <v/>
      </c>
      <c r="W31" s="49" t="str">
        <f t="shared" si="11"/>
        <v/>
      </c>
      <c r="X31" s="54" t="str">
        <f t="shared" si="12"/>
        <v/>
      </c>
      <c r="Y31" s="54" t="str">
        <f t="shared" si="13"/>
        <v/>
      </c>
      <c r="Z31" s="63" t="str">
        <f t="shared" si="14"/>
        <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5.5" thickTop="1" thickBot="1" x14ac:dyDescent="0.4">
      <c r="C32" s="12"/>
      <c r="D32" s="71"/>
      <c r="E32" s="71"/>
      <c r="F32" s="72"/>
      <c r="G32" s="72"/>
      <c r="H32" s="71"/>
      <c r="I32" s="71"/>
      <c r="J32" s="81"/>
      <c r="K32" s="81"/>
      <c r="L32" s="75" t="str">
        <f>IF(C32="","",_xlfn.CONCAT("            { line: ","""",C32,", ",M32:AN32,""", sC: ","""",B32,"""},"))</f>
        <v/>
      </c>
      <c r="M32" s="63" t="str">
        <f t="shared" si="1"/>
        <v/>
      </c>
      <c r="N32" s="52" t="str">
        <f t="shared" si="2"/>
        <v/>
      </c>
      <c r="O32" s="61" t="str">
        <f t="shared" si="3"/>
        <v/>
      </c>
      <c r="P32" s="67" t="str">
        <f t="shared" si="4"/>
        <v/>
      </c>
      <c r="Q32" s="62" t="str">
        <f t="shared" si="5"/>
        <v/>
      </c>
      <c r="R32" s="46" t="str">
        <f t="shared" si="6"/>
        <v/>
      </c>
      <c r="S32" s="63" t="str">
        <f t="shared" si="7"/>
        <v/>
      </c>
      <c r="T32" s="64" t="str">
        <f t="shared" si="8"/>
        <v/>
      </c>
      <c r="U32" s="51" t="str">
        <f t="shared" si="9"/>
        <v/>
      </c>
      <c r="V32" s="54" t="str">
        <f t="shared" si="10"/>
        <v/>
      </c>
      <c r="W32" s="49" t="str">
        <f t="shared" si="11"/>
        <v/>
      </c>
      <c r="X32" s="54" t="str">
        <f t="shared" si="12"/>
        <v/>
      </c>
      <c r="Y32" s="54" t="str">
        <f t="shared" si="13"/>
        <v/>
      </c>
      <c r="Z32" s="63" t="str">
        <f t="shared" si="14"/>
        <v/>
      </c>
      <c r="AA32" s="47" t="str">
        <f t="shared" si="15"/>
        <v/>
      </c>
      <c r="AB32" s="52" t="str">
        <f t="shared" si="16"/>
        <v/>
      </c>
      <c r="AC32" s="53" t="str">
        <f t="shared" si="17"/>
        <v/>
      </c>
      <c r="AD32" s="67" t="str">
        <f t="shared" si="18"/>
        <v/>
      </c>
      <c r="AE32" s="48" t="str">
        <f t="shared" si="19"/>
        <v/>
      </c>
      <c r="AF32" s="46" t="str">
        <f t="shared" si="20"/>
        <v/>
      </c>
      <c r="AG32" s="46" t="str">
        <f t="shared" si="21"/>
        <v/>
      </c>
      <c r="AH32" s="50" t="str">
        <f t="shared" si="22"/>
        <v/>
      </c>
      <c r="AI32" s="70" t="str">
        <f t="shared" si="23"/>
        <v/>
      </c>
      <c r="AJ32" s="54" t="str">
        <f t="shared" si="24"/>
        <v/>
      </c>
      <c r="AK32" s="54" t="str">
        <f t="shared" si="25"/>
        <v/>
      </c>
      <c r="AL32" s="54" t="str">
        <f t="shared" si="26"/>
        <v/>
      </c>
      <c r="AM32" s="54" t="str">
        <f t="shared" si="27"/>
        <v/>
      </c>
      <c r="AN32" s="54" t="str">
        <f t="shared" si="28"/>
        <v/>
      </c>
    </row>
    <row r="33" spans="3:40" ht="25.5" thickTop="1" thickBot="1" x14ac:dyDescent="0.4">
      <c r="C33" s="12"/>
      <c r="D33" s="71"/>
      <c r="E33" s="71"/>
      <c r="F33" s="72"/>
      <c r="G33" s="72"/>
      <c r="H33" s="71"/>
      <c r="I33" s="71"/>
      <c r="J33" s="81"/>
      <c r="K33" s="81"/>
      <c r="L33" s="75" t="str">
        <f>IF(C33="","",_xlfn.CONCAT("            { line: ","""",C33,", ",M33:AN33,""", sC: ","""",B33,"""},"))</f>
        <v/>
      </c>
      <c r="M33" s="63" t="str">
        <f t="shared" si="1"/>
        <v/>
      </c>
      <c r="N33" s="52" t="str">
        <f t="shared" si="2"/>
        <v/>
      </c>
      <c r="O33" s="61" t="str">
        <f t="shared" si="3"/>
        <v/>
      </c>
      <c r="P33" s="67" t="str">
        <f t="shared" si="4"/>
        <v/>
      </c>
      <c r="Q33" s="62" t="str">
        <f t="shared" si="5"/>
        <v/>
      </c>
      <c r="R33" s="46" t="str">
        <f t="shared" si="6"/>
        <v/>
      </c>
      <c r="S33" s="63" t="str">
        <f t="shared" si="7"/>
        <v/>
      </c>
      <c r="T33" s="64" t="str">
        <f t="shared" si="8"/>
        <v/>
      </c>
      <c r="U33" s="51" t="str">
        <f t="shared" si="9"/>
        <v/>
      </c>
      <c r="V33" s="54" t="str">
        <f t="shared" si="10"/>
        <v/>
      </c>
      <c r="W33" s="49" t="str">
        <f t="shared" si="11"/>
        <v/>
      </c>
      <c r="X33" s="54" t="str">
        <f t="shared" si="12"/>
        <v/>
      </c>
      <c r="Y33" s="54" t="str">
        <f t="shared" si="13"/>
        <v/>
      </c>
      <c r="Z33" s="63" t="str">
        <f t="shared" si="14"/>
        <v/>
      </c>
      <c r="AA33" s="47" t="str">
        <f t="shared" si="15"/>
        <v/>
      </c>
      <c r="AB33" s="52" t="str">
        <f t="shared" si="16"/>
        <v/>
      </c>
      <c r="AC33" s="53" t="str">
        <f t="shared" si="17"/>
        <v/>
      </c>
      <c r="AD33" s="67" t="str">
        <f t="shared" si="18"/>
        <v/>
      </c>
      <c r="AE33" s="48" t="str">
        <f t="shared" si="19"/>
        <v/>
      </c>
      <c r="AF33" s="46" t="str">
        <f t="shared" si="20"/>
        <v/>
      </c>
      <c r="AG33" s="46" t="str">
        <f t="shared" si="21"/>
        <v/>
      </c>
      <c r="AH33" s="50" t="str">
        <f t="shared" si="22"/>
        <v/>
      </c>
      <c r="AI33" s="70" t="str">
        <f t="shared" si="23"/>
        <v/>
      </c>
      <c r="AJ33" s="54" t="str">
        <f t="shared" si="24"/>
        <v/>
      </c>
      <c r="AK33" s="54" t="str">
        <f t="shared" si="25"/>
        <v/>
      </c>
      <c r="AL33" s="54" t="str">
        <f t="shared" si="26"/>
        <v/>
      </c>
      <c r="AM33" s="54" t="str">
        <f t="shared" si="27"/>
        <v/>
      </c>
      <c r="AN33" s="54" t="str">
        <f t="shared" si="28"/>
        <v/>
      </c>
    </row>
    <row r="34" spans="3:40" ht="25.5" thickTop="1" thickBot="1" x14ac:dyDescent="0.4">
      <c r="C34" s="12"/>
      <c r="D34" s="71"/>
      <c r="E34" s="71"/>
      <c r="F34" s="72"/>
      <c r="G34" s="72"/>
      <c r="H34" s="71"/>
      <c r="I34" s="71"/>
      <c r="J34" s="81"/>
      <c r="K34" s="81"/>
      <c r="L34" s="75" t="str">
        <f t="shared" ref="L34:L44" si="29">IF(C34="","",_xlfn.CONCAT("            { line: ","""",C34,", ",M34:AN34,""", sC: ","""",B34,"""},"))</f>
        <v/>
      </c>
      <c r="M34" s="63" t="str">
        <f t="shared" si="1"/>
        <v/>
      </c>
      <c r="N34" s="52" t="str">
        <f t="shared" si="2"/>
        <v/>
      </c>
      <c r="O34" s="61" t="str">
        <f t="shared" si="3"/>
        <v/>
      </c>
      <c r="P34" s="67" t="str">
        <f t="shared" si="4"/>
        <v/>
      </c>
      <c r="Q34" s="62" t="str">
        <f t="shared" si="5"/>
        <v/>
      </c>
      <c r="R34" s="46" t="str">
        <f t="shared" si="6"/>
        <v/>
      </c>
      <c r="S34" s="63" t="str">
        <f t="shared" si="7"/>
        <v/>
      </c>
      <c r="T34" s="64" t="str">
        <f t="shared" si="8"/>
        <v/>
      </c>
      <c r="U34" s="51" t="str">
        <f t="shared" si="9"/>
        <v/>
      </c>
      <c r="V34" s="54" t="str">
        <f t="shared" si="10"/>
        <v/>
      </c>
      <c r="W34" s="49" t="str">
        <f t="shared" si="11"/>
        <v/>
      </c>
      <c r="X34" s="54" t="str">
        <f t="shared" si="12"/>
        <v/>
      </c>
      <c r="Y34" s="54" t="str">
        <f t="shared" si="13"/>
        <v/>
      </c>
      <c r="Z34" s="63" t="str">
        <f t="shared" si="14"/>
        <v/>
      </c>
      <c r="AA34" s="47" t="str">
        <f t="shared" si="15"/>
        <v/>
      </c>
      <c r="AB34" s="52" t="str">
        <f t="shared" si="16"/>
        <v/>
      </c>
      <c r="AC34" s="53" t="str">
        <f t="shared" si="17"/>
        <v/>
      </c>
      <c r="AD34" s="67" t="str">
        <f t="shared" si="18"/>
        <v/>
      </c>
      <c r="AE34" s="48" t="str">
        <f t="shared" si="19"/>
        <v/>
      </c>
      <c r="AF34" s="46" t="str">
        <f t="shared" si="20"/>
        <v/>
      </c>
      <c r="AG34" s="46" t="str">
        <f t="shared" si="21"/>
        <v/>
      </c>
      <c r="AH34" s="50" t="str">
        <f t="shared" si="22"/>
        <v/>
      </c>
      <c r="AI34" s="70" t="str">
        <f t="shared" si="23"/>
        <v/>
      </c>
      <c r="AJ34" s="54" t="str">
        <f t="shared" si="24"/>
        <v/>
      </c>
      <c r="AK34" s="54" t="str">
        <f t="shared" si="25"/>
        <v/>
      </c>
      <c r="AL34" s="54" t="str">
        <f t="shared" si="26"/>
        <v/>
      </c>
      <c r="AM34" s="54" t="str">
        <f t="shared" si="27"/>
        <v/>
      </c>
      <c r="AN34" s="54" t="str">
        <f t="shared" si="28"/>
        <v/>
      </c>
    </row>
    <row r="35" spans="3:40" ht="25.5" thickTop="1" thickBot="1" x14ac:dyDescent="0.4">
      <c r="C35" s="12"/>
      <c r="D35" s="71"/>
      <c r="E35" s="71"/>
      <c r="F35" s="72"/>
      <c r="G35" s="72"/>
      <c r="H35" s="71"/>
      <c r="I35" s="71"/>
      <c r="J35" s="81"/>
      <c r="K35" s="81"/>
      <c r="L35" s="75" t="str">
        <f t="shared" si="29"/>
        <v/>
      </c>
      <c r="M35" s="63" t="str">
        <f>IF(N35="","","(")</f>
        <v/>
      </c>
      <c r="N35" s="52" t="str">
        <f>IF(D35="","",D35)</f>
        <v/>
      </c>
      <c r="O35" s="61" t="str">
        <f>IF(N35="","",",")</f>
        <v/>
      </c>
      <c r="P35" s="67" t="str">
        <f>IF(E35="","",E35)</f>
        <v/>
      </c>
      <c r="Q35" s="62" t="str">
        <f>IF(N35="","",",")</f>
        <v/>
      </c>
      <c r="R35" s="46" t="str">
        <f>IF(N35="","",15)</f>
        <v/>
      </c>
      <c r="S35" s="63" t="str">
        <f>IF(N35="","",")")</f>
        <v/>
      </c>
      <c r="T35" s="64" t="str">
        <f>IF(U35="","","(")</f>
        <v/>
      </c>
      <c r="U35" s="51" t="str">
        <f>IF(F35="","",F35)</f>
        <v/>
      </c>
      <c r="V35" s="54" t="str">
        <f>IF(U35="","",",")</f>
        <v/>
      </c>
      <c r="W35" s="49" t="str">
        <f>IF(G35="","",G35)</f>
        <v/>
      </c>
      <c r="X35" s="54" t="str">
        <f>IF(U35="","",",")</f>
        <v/>
      </c>
      <c r="Y35" s="54" t="str">
        <f>IF(U35="","",250)</f>
        <v/>
      </c>
      <c r="Z35" s="63" t="str">
        <f>IF(U35="","",")")</f>
        <v/>
      </c>
      <c r="AA35" s="47" t="str">
        <f>IF(AB35="","","(")</f>
        <v/>
      </c>
      <c r="AB35" s="52" t="str">
        <f>IF(H35="","",H35)</f>
        <v/>
      </c>
      <c r="AC35" s="53" t="str">
        <f>IF(AB35="","",",")</f>
        <v/>
      </c>
      <c r="AD35" s="67" t="str">
        <f>IF(I35="","",I35)</f>
        <v/>
      </c>
      <c r="AE35" s="48" t="str">
        <f>IF(AB35="","",",")</f>
        <v/>
      </c>
      <c r="AF35" s="46" t="str">
        <f>IF(AB35="","",350)</f>
        <v/>
      </c>
      <c r="AG35" s="46" t="str">
        <f>IF(AB35="","",")")</f>
        <v/>
      </c>
      <c r="AH35" s="50" t="str">
        <f>IF(AI35="","","(")</f>
        <v/>
      </c>
      <c r="AI35" s="70" t="str">
        <f>IF(J35="","",J35)</f>
        <v/>
      </c>
      <c r="AJ35" s="54" t="str">
        <f>IF(AI35="","",",")</f>
        <v/>
      </c>
      <c r="AK35" s="54" t="str">
        <f>IF(K35="","",K35)</f>
        <v/>
      </c>
      <c r="AL35" s="54" t="str">
        <f>IF(AI35="","",",")</f>
        <v/>
      </c>
      <c r="AM35" s="54" t="str">
        <f>IF(AI35="","",450)</f>
        <v/>
      </c>
      <c r="AN35" s="54" t="str">
        <f>IF(AI35="","",")")</f>
        <v/>
      </c>
    </row>
    <row r="36" spans="3:40" ht="25.5" thickTop="1" thickBot="1" x14ac:dyDescent="0.4">
      <c r="C36" s="12"/>
      <c r="D36" s="71"/>
      <c r="E36" s="71"/>
      <c r="F36" s="72"/>
      <c r="G36" s="72"/>
      <c r="H36" s="71"/>
      <c r="I36" s="71"/>
      <c r="J36" s="81"/>
      <c r="K36" s="81"/>
      <c r="L36" s="75" t="str">
        <f t="shared" si="29"/>
        <v/>
      </c>
      <c r="M36" s="63" t="str">
        <f>IF(N36="","","(")</f>
        <v/>
      </c>
      <c r="N36" s="52" t="str">
        <f>IF(D36="","",D36)</f>
        <v/>
      </c>
      <c r="O36" s="61" t="str">
        <f>IF(N36="","",",")</f>
        <v/>
      </c>
      <c r="P36" s="67" t="str">
        <f>IF(E36="","",E36)</f>
        <v/>
      </c>
      <c r="Q36" s="62" t="str">
        <f>IF(N36="","",",")</f>
        <v/>
      </c>
      <c r="R36" s="46" t="str">
        <f>IF(N36="","",15)</f>
        <v/>
      </c>
      <c r="S36" s="63" t="str">
        <f>IF(N36="","",")")</f>
        <v/>
      </c>
      <c r="T36" s="64" t="str">
        <f>IF(U36="","","(")</f>
        <v/>
      </c>
      <c r="U36" s="51" t="str">
        <f>IF(F36="","",F36)</f>
        <v/>
      </c>
      <c r="V36" s="54" t="str">
        <f>IF(U36="","",",")</f>
        <v/>
      </c>
      <c r="W36" s="49" t="str">
        <f>IF(G36="","",G36)</f>
        <v/>
      </c>
      <c r="X36" s="54" t="str">
        <f>IF(U36="","",",")</f>
        <v/>
      </c>
      <c r="Y36" s="54" t="str">
        <f>IF(U36="","",250)</f>
        <v/>
      </c>
      <c r="Z36" s="63" t="str">
        <f>IF(U36="","",")")</f>
        <v/>
      </c>
      <c r="AA36" s="47" t="str">
        <f>IF(AB36="","","(")</f>
        <v/>
      </c>
      <c r="AB36" s="52" t="str">
        <f>IF(H36="","",H36)</f>
        <v/>
      </c>
      <c r="AC36" s="53" t="str">
        <f>IF(AB36="","",",")</f>
        <v/>
      </c>
      <c r="AD36" s="67" t="str">
        <f>IF(I36="","",I36)</f>
        <v/>
      </c>
      <c r="AE36" s="48" t="str">
        <f>IF(AB36="","",",")</f>
        <v/>
      </c>
      <c r="AF36" s="46" t="str">
        <f>IF(AB36="","",350)</f>
        <v/>
      </c>
      <c r="AG36" s="46" t="str">
        <f>IF(AB36="","",")")</f>
        <v/>
      </c>
      <c r="AH36" s="50" t="str">
        <f>IF(AI36="","","(")</f>
        <v/>
      </c>
      <c r="AI36" s="70" t="str">
        <f>IF(J36="","",J36)</f>
        <v/>
      </c>
      <c r="AJ36" s="54" t="str">
        <f>IF(AI36="","",",")</f>
        <v/>
      </c>
      <c r="AK36" s="54" t="str">
        <f>IF(K36="","",K36)</f>
        <v/>
      </c>
      <c r="AL36" s="54" t="str">
        <f>IF(AI36="","",",")</f>
        <v/>
      </c>
      <c r="AM36" s="54" t="str">
        <f>IF(AI36="","",450)</f>
        <v/>
      </c>
      <c r="AN36" s="54" t="str">
        <f>IF(AI36="","",")")</f>
        <v/>
      </c>
    </row>
    <row r="37" spans="3:40" ht="25.5" thickTop="1" thickBot="1" x14ac:dyDescent="0.4">
      <c r="C37" s="12"/>
      <c r="D37" s="71"/>
      <c r="E37" s="71"/>
      <c r="F37" s="72"/>
      <c r="G37" s="72"/>
      <c r="H37" s="71"/>
      <c r="I37" s="71"/>
      <c r="J37" s="81"/>
      <c r="K37" s="81"/>
      <c r="L37" s="75" t="str">
        <f t="shared" si="29"/>
        <v/>
      </c>
      <c r="M37" s="63" t="str">
        <f>IF(N37="","","(")</f>
        <v/>
      </c>
      <c r="N37" s="52" t="str">
        <f>IF(D37="","",D37)</f>
        <v/>
      </c>
      <c r="O37" s="61" t="str">
        <f>IF(N37="","",",")</f>
        <v/>
      </c>
      <c r="P37" s="67" t="str">
        <f>IF(E37="","",E37)</f>
        <v/>
      </c>
      <c r="Q37" s="62" t="str">
        <f>IF(N37="","",",")</f>
        <v/>
      </c>
      <c r="R37" s="46" t="str">
        <f>IF(N37="","",15)</f>
        <v/>
      </c>
      <c r="S37" s="63" t="str">
        <f>IF(N37="","",")")</f>
        <v/>
      </c>
      <c r="T37" s="64" t="str">
        <f>IF(U37="","","(")</f>
        <v/>
      </c>
      <c r="U37" s="51" t="str">
        <f>IF(F37="","",F37)</f>
        <v/>
      </c>
      <c r="V37" s="54" t="str">
        <f>IF(U37="","",",")</f>
        <v/>
      </c>
      <c r="W37" s="49" t="str">
        <f>IF(G37="","",G37)</f>
        <v/>
      </c>
      <c r="X37" s="54" t="str">
        <f>IF(U37="","",",")</f>
        <v/>
      </c>
      <c r="Y37" s="54" t="str">
        <f>IF(U37="","",250)</f>
        <v/>
      </c>
      <c r="Z37" s="63" t="str">
        <f>IF(U37="","",")")</f>
        <v/>
      </c>
      <c r="AA37" s="47" t="str">
        <f>IF(AB37="","","(")</f>
        <v/>
      </c>
      <c r="AB37" s="52" t="str">
        <f>IF(H37="","",H37)</f>
        <v/>
      </c>
      <c r="AC37" s="53" t="str">
        <f>IF(AB37="","",",")</f>
        <v/>
      </c>
      <c r="AD37" s="67" t="str">
        <f>IF(I37="","",I37)</f>
        <v/>
      </c>
      <c r="AE37" s="48" t="str">
        <f>IF(AB37="","",",")</f>
        <v/>
      </c>
      <c r="AF37" s="46" t="str">
        <f>IF(AB37="","",350)</f>
        <v/>
      </c>
      <c r="AG37" s="46" t="str">
        <f>IF(AB37="","",")")</f>
        <v/>
      </c>
      <c r="AH37" s="50" t="str">
        <f>IF(AI37="","","(")</f>
        <v/>
      </c>
      <c r="AI37" s="70" t="str">
        <f>IF(J37="","",J37)</f>
        <v/>
      </c>
      <c r="AJ37" s="54" t="str">
        <f>IF(AI37="","",",")</f>
        <v/>
      </c>
      <c r="AK37" s="54" t="str">
        <f>IF(K37="","",K37)</f>
        <v/>
      </c>
      <c r="AL37" s="54" t="str">
        <f>IF(AI37="","",",")</f>
        <v/>
      </c>
      <c r="AM37" s="54" t="str">
        <f>IF(AI37="","",450)</f>
        <v/>
      </c>
      <c r="AN37" s="54" t="str">
        <f>IF(AI37="","",")")</f>
        <v/>
      </c>
    </row>
    <row r="38" spans="3:40" ht="25.5" thickTop="1" thickBot="1" x14ac:dyDescent="0.4">
      <c r="C38" s="12"/>
      <c r="D38" s="71"/>
      <c r="E38" s="71"/>
      <c r="F38" s="72"/>
      <c r="G38" s="72"/>
      <c r="H38" s="71"/>
      <c r="I38" s="71"/>
      <c r="J38" s="81"/>
      <c r="K38" s="81"/>
      <c r="L38" s="75" t="str">
        <f t="shared" si="29"/>
        <v/>
      </c>
      <c r="M38" s="63" t="str">
        <f>IF(N38="","","(")</f>
        <v/>
      </c>
      <c r="N38" s="52" t="str">
        <f>IF(D38="","",D38)</f>
        <v/>
      </c>
      <c r="O38" s="61" t="str">
        <f>IF(N38="","",",")</f>
        <v/>
      </c>
      <c r="P38" s="67" t="str">
        <f>IF(E38="","",E38)</f>
        <v/>
      </c>
      <c r="Q38" s="62" t="str">
        <f>IF(N38="","",",")</f>
        <v/>
      </c>
      <c r="R38" s="46" t="str">
        <f>IF(N38="","",15)</f>
        <v/>
      </c>
      <c r="S38" s="63" t="str">
        <f>IF(N38="","",")")</f>
        <v/>
      </c>
      <c r="T38" s="64" t="str">
        <f>IF(U38="","","(")</f>
        <v/>
      </c>
      <c r="U38" s="51" t="str">
        <f>IF(F38="","",F38)</f>
        <v/>
      </c>
      <c r="V38" s="54" t="str">
        <f>IF(U38="","",",")</f>
        <v/>
      </c>
      <c r="W38" s="49" t="str">
        <f>IF(G38="","",G38)</f>
        <v/>
      </c>
      <c r="X38" s="54" t="str">
        <f>IF(U38="","",",")</f>
        <v/>
      </c>
      <c r="Y38" s="54" t="str">
        <f>IF(U38="","",250)</f>
        <v/>
      </c>
      <c r="Z38" s="63" t="str">
        <f>IF(U38="","",")")</f>
        <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3:40" ht="25.5" thickTop="1" thickBot="1" x14ac:dyDescent="0.4">
      <c r="C39" s="12"/>
      <c r="D39" s="71"/>
      <c r="E39" s="71"/>
      <c r="F39" s="72"/>
      <c r="G39" s="72"/>
      <c r="H39" s="71"/>
      <c r="I39" s="71"/>
      <c r="J39" s="81"/>
      <c r="K39" s="81"/>
      <c r="L39" s="75" t="str">
        <f t="shared" si="29"/>
        <v/>
      </c>
      <c r="M39" s="63" t="str">
        <f>IF(N39="","","(")</f>
        <v/>
      </c>
      <c r="N39" s="52" t="str">
        <f>IF(D39="","",D39)</f>
        <v/>
      </c>
      <c r="O39" s="61" t="str">
        <f>IF(N39="","",",")</f>
        <v/>
      </c>
      <c r="P39" s="67" t="str">
        <f>IF(E39="","",E39)</f>
        <v/>
      </c>
      <c r="Q39" s="62" t="str">
        <f>IF(N39="","",",")</f>
        <v/>
      </c>
      <c r="R39" s="46" t="str">
        <f>IF(N39="","",15)</f>
        <v/>
      </c>
      <c r="S39" s="63" t="str">
        <f>IF(N39="","",")")</f>
        <v/>
      </c>
      <c r="T39" s="64" t="str">
        <f>IF(U39="","","(")</f>
        <v/>
      </c>
      <c r="U39" s="51" t="str">
        <f>IF(F39="","",F39)</f>
        <v/>
      </c>
      <c r="V39" s="54" t="str">
        <f>IF(U39="","",",")</f>
        <v/>
      </c>
      <c r="W39" s="49" t="str">
        <f>IF(G39="","",G39)</f>
        <v/>
      </c>
      <c r="X39" s="54" t="str">
        <f>IF(U39="","",",")</f>
        <v/>
      </c>
      <c r="Y39" s="54" t="str">
        <f>IF(U39="","",250)</f>
        <v/>
      </c>
      <c r="Z39" s="63" t="str">
        <f>IF(U39="","",")")</f>
        <v/>
      </c>
      <c r="AA39" s="47" t="str">
        <f>IF(AB39="","","(")</f>
        <v/>
      </c>
      <c r="AB39" s="52" t="str">
        <f>IF(H39="","",H39)</f>
        <v/>
      </c>
      <c r="AC39" s="53" t="str">
        <f>IF(AB39="","",",")</f>
        <v/>
      </c>
      <c r="AD39" s="67" t="str">
        <f>IF(I39="","",I39)</f>
        <v/>
      </c>
      <c r="AE39" s="48" t="str">
        <f>IF(AB39="","",",")</f>
        <v/>
      </c>
      <c r="AF39" s="46" t="str">
        <f>IF(AB39="","",350)</f>
        <v/>
      </c>
      <c r="AG39" s="46" t="str">
        <f>IF(AB39="","",")")</f>
        <v/>
      </c>
      <c r="AH39" s="50" t="str">
        <f>IF(AI39="","","(")</f>
        <v/>
      </c>
      <c r="AI39" s="70" t="str">
        <f>IF(J39="","",J39)</f>
        <v/>
      </c>
      <c r="AJ39" s="54" t="str">
        <f>IF(AI39="","",",")</f>
        <v/>
      </c>
      <c r="AK39" s="54" t="str">
        <f>IF(K39="","",K39)</f>
        <v/>
      </c>
      <c r="AL39" s="54" t="str">
        <f>IF(AI39="","",",")</f>
        <v/>
      </c>
      <c r="AM39" s="54" t="str">
        <f>IF(AI39="","",450)</f>
        <v/>
      </c>
      <c r="AN39" s="54" t="str">
        <f>IF(AI39="","",")")</f>
        <v/>
      </c>
    </row>
    <row r="40" spans="3:40" ht="25.5" thickTop="1" thickBot="1" x14ac:dyDescent="0.4">
      <c r="C40" s="12"/>
      <c r="D40" s="71"/>
      <c r="E40" s="71"/>
      <c r="F40" s="72"/>
      <c r="G40" s="72"/>
      <c r="H40" s="71"/>
      <c r="I40" s="71"/>
      <c r="J40" s="81"/>
      <c r="K40" s="81"/>
      <c r="L40" s="75" t="str">
        <f t="shared" si="29"/>
        <v/>
      </c>
      <c r="M40" s="63" t="str">
        <f t="shared" ref="M40:M44" si="30">IF(N40="","","(")</f>
        <v/>
      </c>
      <c r="N40" s="52" t="str">
        <f t="shared" ref="N40:N44" si="31">IF(D40="","",D40)</f>
        <v/>
      </c>
      <c r="O40" s="61" t="str">
        <f t="shared" ref="O40:O44" si="32">IF(N40="","",",")</f>
        <v/>
      </c>
      <c r="P40" s="67" t="str">
        <f t="shared" ref="P40:P44" si="33">IF(E40="","",E40)</f>
        <v/>
      </c>
      <c r="Q40" s="62" t="str">
        <f t="shared" ref="Q40:Q44" si="34">IF(N40="","",",")</f>
        <v/>
      </c>
      <c r="R40" s="46" t="str">
        <f t="shared" ref="R40:R44" si="35">IF(N40="","",15)</f>
        <v/>
      </c>
      <c r="S40" s="63" t="str">
        <f t="shared" ref="S40:S44" si="36">IF(N40="","",")")</f>
        <v/>
      </c>
      <c r="T40" s="64" t="str">
        <f t="shared" ref="T40:T44" si="37">IF(U40="","","(")</f>
        <v/>
      </c>
      <c r="U40" s="51" t="str">
        <f t="shared" ref="U40:U44" si="38">IF(F40="","",F40)</f>
        <v/>
      </c>
      <c r="V40" s="54" t="str">
        <f t="shared" ref="V40:V44" si="39">IF(U40="","",",")</f>
        <v/>
      </c>
      <c r="W40" s="49" t="str">
        <f t="shared" ref="W40:W44" si="40">IF(G40="","",G40)</f>
        <v/>
      </c>
      <c r="X40" s="54" t="str">
        <f t="shared" ref="X40:X44" si="41">IF(U40="","",",")</f>
        <v/>
      </c>
      <c r="Y40" s="54" t="str">
        <f t="shared" ref="Y40:Y44" si="42">IF(U40="","",250)</f>
        <v/>
      </c>
      <c r="Z40" s="63" t="str">
        <f t="shared" ref="Z40:Z44" si="43">IF(U40="","",")")</f>
        <v/>
      </c>
      <c r="AA40" s="47" t="str">
        <f t="shared" ref="AA40:AA44" si="44">IF(AB40="","","(")</f>
        <v/>
      </c>
      <c r="AB40" s="52" t="str">
        <f t="shared" ref="AB40:AB44" si="45">IF(H40="","",H40)</f>
        <v/>
      </c>
      <c r="AC40" s="53" t="str">
        <f t="shared" ref="AC40:AC44" si="46">IF(AB40="","",",")</f>
        <v/>
      </c>
      <c r="AD40" s="67" t="str">
        <f t="shared" ref="AD40:AD44" si="47">IF(I40="","",I40)</f>
        <v/>
      </c>
      <c r="AE40" s="48" t="str">
        <f t="shared" ref="AE40:AE44" si="48">IF(AB40="","",",")</f>
        <v/>
      </c>
      <c r="AF40" s="46" t="str">
        <f t="shared" ref="AF40:AF44" si="49">IF(AB40="","",350)</f>
        <v/>
      </c>
      <c r="AG40" s="46" t="str">
        <f t="shared" ref="AG40:AG44" si="50">IF(AB40="","",")")</f>
        <v/>
      </c>
      <c r="AH40" s="50" t="str">
        <f t="shared" ref="AH40:AH44" si="51">IF(AI40="","","(")</f>
        <v/>
      </c>
      <c r="AI40" s="70" t="str">
        <f t="shared" ref="AI40:AI44" si="52">IF(J40="","",J40)</f>
        <v/>
      </c>
      <c r="AJ40" s="54" t="str">
        <f t="shared" ref="AJ40:AJ44" si="53">IF(AI40="","",",")</f>
        <v/>
      </c>
      <c r="AK40" s="54" t="str">
        <f t="shared" ref="AK40:AK44" si="54">IF(K40="","",K40)</f>
        <v/>
      </c>
      <c r="AL40" s="54" t="str">
        <f t="shared" ref="AL40:AL44" si="55">IF(AI40="","",",")</f>
        <v/>
      </c>
      <c r="AM40" s="54" t="str">
        <f t="shared" ref="AM40:AM44" si="56">IF(AI40="","",450)</f>
        <v/>
      </c>
      <c r="AN40" s="54" t="str">
        <f t="shared" ref="AN40:AN44" si="57">IF(AI40="","",")")</f>
        <v/>
      </c>
    </row>
    <row r="41" spans="3:40" ht="25.5" thickTop="1" thickBot="1" x14ac:dyDescent="0.4">
      <c r="C41" s="12"/>
      <c r="D41" s="71"/>
      <c r="E41" s="71"/>
      <c r="F41" s="72"/>
      <c r="G41" s="72"/>
      <c r="H41" s="71"/>
      <c r="I41" s="71"/>
      <c r="J41" s="81"/>
      <c r="K41" s="81"/>
      <c r="L41" s="75" t="str">
        <f t="shared" si="29"/>
        <v/>
      </c>
      <c r="M41" s="63" t="str">
        <f t="shared" si="30"/>
        <v/>
      </c>
      <c r="N41" s="52" t="str">
        <f t="shared" si="31"/>
        <v/>
      </c>
      <c r="O41" s="61" t="str">
        <f t="shared" si="32"/>
        <v/>
      </c>
      <c r="P41" s="67" t="str">
        <f t="shared" si="33"/>
        <v/>
      </c>
      <c r="Q41" s="62" t="str">
        <f t="shared" si="34"/>
        <v/>
      </c>
      <c r="R41" s="46" t="str">
        <f t="shared" si="35"/>
        <v/>
      </c>
      <c r="S41" s="63" t="str">
        <f t="shared" si="36"/>
        <v/>
      </c>
      <c r="T41" s="64" t="str">
        <f t="shared" si="37"/>
        <v/>
      </c>
      <c r="U41" s="51" t="str">
        <f t="shared" si="38"/>
        <v/>
      </c>
      <c r="V41" s="54" t="str">
        <f t="shared" si="39"/>
        <v/>
      </c>
      <c r="W41" s="49" t="str">
        <f t="shared" si="40"/>
        <v/>
      </c>
      <c r="X41" s="54" t="str">
        <f t="shared" si="41"/>
        <v/>
      </c>
      <c r="Y41" s="54" t="str">
        <f t="shared" si="42"/>
        <v/>
      </c>
      <c r="Z41" s="63" t="str">
        <f t="shared" si="43"/>
        <v/>
      </c>
      <c r="AA41" s="47" t="str">
        <f t="shared" si="44"/>
        <v/>
      </c>
      <c r="AB41" s="52" t="str">
        <f t="shared" si="45"/>
        <v/>
      </c>
      <c r="AC41" s="53" t="str">
        <f t="shared" si="46"/>
        <v/>
      </c>
      <c r="AD41" s="67" t="str">
        <f t="shared" si="47"/>
        <v/>
      </c>
      <c r="AE41" s="48" t="str">
        <f t="shared" si="48"/>
        <v/>
      </c>
      <c r="AF41" s="46" t="str">
        <f t="shared" si="49"/>
        <v/>
      </c>
      <c r="AG41" s="46" t="str">
        <f t="shared" si="50"/>
        <v/>
      </c>
      <c r="AH41" s="50" t="str">
        <f t="shared" si="51"/>
        <v/>
      </c>
      <c r="AI41" s="70" t="str">
        <f t="shared" si="52"/>
        <v/>
      </c>
      <c r="AJ41" s="54" t="str">
        <f t="shared" si="53"/>
        <v/>
      </c>
      <c r="AK41" s="54" t="str">
        <f t="shared" si="54"/>
        <v/>
      </c>
      <c r="AL41" s="54" t="str">
        <f t="shared" si="55"/>
        <v/>
      </c>
      <c r="AM41" s="54" t="str">
        <f t="shared" si="56"/>
        <v/>
      </c>
      <c r="AN41" s="54" t="str">
        <f t="shared" si="57"/>
        <v/>
      </c>
    </row>
    <row r="42" spans="3:40" ht="25.5" thickTop="1" thickBot="1" x14ac:dyDescent="0.4">
      <c r="C42" s="12"/>
      <c r="D42" s="71"/>
      <c r="E42" s="71"/>
      <c r="F42" s="72"/>
      <c r="G42" s="72"/>
      <c r="H42" s="71"/>
      <c r="I42" s="71"/>
      <c r="J42" s="81"/>
      <c r="K42" s="81"/>
      <c r="L42" s="75" t="str">
        <f t="shared" si="29"/>
        <v/>
      </c>
      <c r="M42" s="63" t="str">
        <f t="shared" si="30"/>
        <v/>
      </c>
      <c r="N42" s="52" t="str">
        <f t="shared" si="31"/>
        <v/>
      </c>
      <c r="O42" s="61" t="str">
        <f t="shared" si="32"/>
        <v/>
      </c>
      <c r="P42" s="67" t="str">
        <f t="shared" si="33"/>
        <v/>
      </c>
      <c r="Q42" s="62" t="str">
        <f t="shared" si="34"/>
        <v/>
      </c>
      <c r="R42" s="46" t="str">
        <f t="shared" si="35"/>
        <v/>
      </c>
      <c r="S42" s="63" t="str">
        <f t="shared" si="36"/>
        <v/>
      </c>
      <c r="T42" s="64" t="str">
        <f t="shared" si="37"/>
        <v/>
      </c>
      <c r="U42" s="51" t="str">
        <f t="shared" si="38"/>
        <v/>
      </c>
      <c r="V42" s="54" t="str">
        <f t="shared" si="39"/>
        <v/>
      </c>
      <c r="W42" s="49" t="str">
        <f t="shared" si="40"/>
        <v/>
      </c>
      <c r="X42" s="54" t="str">
        <f t="shared" si="41"/>
        <v/>
      </c>
      <c r="Y42" s="54" t="str">
        <f t="shared" si="42"/>
        <v/>
      </c>
      <c r="Z42" s="63" t="str">
        <f t="shared" si="43"/>
        <v/>
      </c>
      <c r="AA42" s="47" t="str">
        <f t="shared" si="44"/>
        <v/>
      </c>
      <c r="AB42" s="52" t="str">
        <f t="shared" si="45"/>
        <v/>
      </c>
      <c r="AC42" s="53" t="str">
        <f t="shared" si="46"/>
        <v/>
      </c>
      <c r="AD42" s="67" t="str">
        <f t="shared" si="47"/>
        <v/>
      </c>
      <c r="AE42" s="48" t="str">
        <f t="shared" si="48"/>
        <v/>
      </c>
      <c r="AF42" s="46" t="str">
        <f t="shared" si="49"/>
        <v/>
      </c>
      <c r="AG42" s="46" t="str">
        <f t="shared" si="50"/>
        <v/>
      </c>
      <c r="AH42" s="50" t="str">
        <f t="shared" si="51"/>
        <v/>
      </c>
      <c r="AI42" s="70" t="str">
        <f t="shared" si="52"/>
        <v/>
      </c>
      <c r="AJ42" s="54" t="str">
        <f t="shared" si="53"/>
        <v/>
      </c>
      <c r="AK42" s="54" t="str">
        <f t="shared" si="54"/>
        <v/>
      </c>
      <c r="AL42" s="54" t="str">
        <f t="shared" si="55"/>
        <v/>
      </c>
      <c r="AM42" s="54" t="str">
        <f t="shared" si="56"/>
        <v/>
      </c>
      <c r="AN42" s="54" t="str">
        <f t="shared" si="57"/>
        <v/>
      </c>
    </row>
    <row r="43" spans="3:40" ht="25.5" thickTop="1" thickBot="1" x14ac:dyDescent="0.4">
      <c r="C43" s="12"/>
      <c r="D43" s="71"/>
      <c r="E43" s="71"/>
      <c r="F43" s="72"/>
      <c r="G43" s="72"/>
      <c r="H43" s="71"/>
      <c r="I43" s="71"/>
      <c r="J43" s="81"/>
      <c r="K43" s="81"/>
      <c r="L43" s="75" t="str">
        <f t="shared" si="29"/>
        <v/>
      </c>
      <c r="M43" s="63" t="str">
        <f t="shared" si="30"/>
        <v/>
      </c>
      <c r="N43" s="52" t="str">
        <f t="shared" si="31"/>
        <v/>
      </c>
      <c r="O43" s="61" t="str">
        <f t="shared" si="32"/>
        <v/>
      </c>
      <c r="P43" s="67" t="str">
        <f t="shared" si="33"/>
        <v/>
      </c>
      <c r="Q43" s="62" t="str">
        <f t="shared" si="34"/>
        <v/>
      </c>
      <c r="R43" s="46" t="str">
        <f t="shared" si="35"/>
        <v/>
      </c>
      <c r="S43" s="63" t="str">
        <f t="shared" si="36"/>
        <v/>
      </c>
      <c r="T43" s="64" t="str">
        <f t="shared" si="37"/>
        <v/>
      </c>
      <c r="U43" s="51" t="str">
        <f t="shared" si="38"/>
        <v/>
      </c>
      <c r="V43" s="54" t="str">
        <f t="shared" si="39"/>
        <v/>
      </c>
      <c r="W43" s="49" t="str">
        <f t="shared" si="40"/>
        <v/>
      </c>
      <c r="X43" s="54" t="str">
        <f t="shared" si="41"/>
        <v/>
      </c>
      <c r="Y43" s="54" t="str">
        <f t="shared" si="42"/>
        <v/>
      </c>
      <c r="Z43" s="63" t="str">
        <f t="shared" si="43"/>
        <v/>
      </c>
      <c r="AA43" s="47" t="str">
        <f t="shared" si="44"/>
        <v/>
      </c>
      <c r="AB43" s="52" t="str">
        <f t="shared" si="45"/>
        <v/>
      </c>
      <c r="AC43" s="53" t="str">
        <f t="shared" si="46"/>
        <v/>
      </c>
      <c r="AD43" s="67" t="str">
        <f t="shared" si="47"/>
        <v/>
      </c>
      <c r="AE43" s="48" t="str">
        <f t="shared" si="48"/>
        <v/>
      </c>
      <c r="AF43" s="46" t="str">
        <f t="shared" si="49"/>
        <v/>
      </c>
      <c r="AG43" s="46" t="str">
        <f t="shared" si="50"/>
        <v/>
      </c>
      <c r="AH43" s="50" t="str">
        <f t="shared" si="51"/>
        <v/>
      </c>
      <c r="AI43" s="70" t="str">
        <f t="shared" si="52"/>
        <v/>
      </c>
      <c r="AJ43" s="54" t="str">
        <f t="shared" si="53"/>
        <v/>
      </c>
      <c r="AK43" s="54" t="str">
        <f t="shared" si="54"/>
        <v/>
      </c>
      <c r="AL43" s="54" t="str">
        <f t="shared" si="55"/>
        <v/>
      </c>
      <c r="AM43" s="54" t="str">
        <f t="shared" si="56"/>
        <v/>
      </c>
      <c r="AN43" s="54" t="str">
        <f t="shared" si="57"/>
        <v/>
      </c>
    </row>
    <row r="44" spans="3:40" ht="25.5" thickTop="1" thickBot="1" x14ac:dyDescent="0.4">
      <c r="C44" s="12"/>
      <c r="D44" s="71"/>
      <c r="E44" s="71"/>
      <c r="F44" s="72"/>
      <c r="G44" s="72"/>
      <c r="H44" s="71"/>
      <c r="I44" s="71"/>
      <c r="J44" s="81"/>
      <c r="K44" s="81"/>
      <c r="L44" s="75" t="str">
        <f t="shared" si="29"/>
        <v/>
      </c>
      <c r="M44" s="63" t="str">
        <f t="shared" si="30"/>
        <v/>
      </c>
      <c r="N44" s="52" t="str">
        <f t="shared" si="31"/>
        <v/>
      </c>
      <c r="O44" s="61" t="str">
        <f t="shared" si="32"/>
        <v/>
      </c>
      <c r="P44" s="67" t="str">
        <f t="shared" si="33"/>
        <v/>
      </c>
      <c r="Q44" s="62" t="str">
        <f t="shared" si="34"/>
        <v/>
      </c>
      <c r="R44" s="46" t="str">
        <f t="shared" si="35"/>
        <v/>
      </c>
      <c r="S44" s="63" t="str">
        <f t="shared" si="36"/>
        <v/>
      </c>
      <c r="T44" s="64" t="str">
        <f t="shared" si="37"/>
        <v/>
      </c>
      <c r="U44" s="51" t="str">
        <f t="shared" si="38"/>
        <v/>
      </c>
      <c r="V44" s="54" t="str">
        <f t="shared" si="39"/>
        <v/>
      </c>
      <c r="W44" s="49" t="str">
        <f t="shared" si="40"/>
        <v/>
      </c>
      <c r="X44" s="54" t="str">
        <f t="shared" si="41"/>
        <v/>
      </c>
      <c r="Y44" s="54" t="str">
        <f t="shared" si="42"/>
        <v/>
      </c>
      <c r="Z44" s="63" t="str">
        <f t="shared" si="43"/>
        <v/>
      </c>
      <c r="AA44" s="47" t="str">
        <f t="shared" si="44"/>
        <v/>
      </c>
      <c r="AB44" s="52" t="str">
        <f t="shared" si="45"/>
        <v/>
      </c>
      <c r="AC44" s="53" t="str">
        <f t="shared" si="46"/>
        <v/>
      </c>
      <c r="AD44" s="67" t="str">
        <f t="shared" si="47"/>
        <v/>
      </c>
      <c r="AE44" s="48" t="str">
        <f t="shared" si="48"/>
        <v/>
      </c>
      <c r="AF44" s="46" t="str">
        <f t="shared" si="49"/>
        <v/>
      </c>
      <c r="AG44" s="46" t="str">
        <f t="shared" si="50"/>
        <v/>
      </c>
      <c r="AH44" s="50" t="str">
        <f t="shared" si="51"/>
        <v/>
      </c>
      <c r="AI44" s="70" t="str">
        <f t="shared" si="52"/>
        <v/>
      </c>
      <c r="AJ44" s="54" t="str">
        <f t="shared" si="53"/>
        <v/>
      </c>
      <c r="AK44" s="54" t="str">
        <f t="shared" si="54"/>
        <v/>
      </c>
      <c r="AL44" s="54" t="str">
        <f t="shared" si="55"/>
        <v/>
      </c>
      <c r="AM44" s="54" t="str">
        <f t="shared" si="56"/>
        <v/>
      </c>
      <c r="AN44" s="54" t="str">
        <f t="shared" si="57"/>
        <v/>
      </c>
    </row>
    <row r="45" spans="3:40" ht="25.5" thickTop="1" thickBot="1" x14ac:dyDescent="0.4">
      <c r="C45" s="12"/>
      <c r="D45" s="71"/>
      <c r="E45" s="71"/>
      <c r="F45" s="72"/>
      <c r="G45" s="72"/>
      <c r="H45" s="71"/>
      <c r="I45" s="71"/>
      <c r="J45" s="81"/>
      <c r="K45" s="81"/>
      <c r="L45" s="75" t="str">
        <f t="shared" si="0"/>
        <v/>
      </c>
      <c r="M45" s="63" t="str">
        <f t="shared" si="1"/>
        <v/>
      </c>
      <c r="N45" s="52" t="str">
        <f t="shared" si="2"/>
        <v/>
      </c>
      <c r="O45" s="61" t="str">
        <f t="shared" si="3"/>
        <v/>
      </c>
      <c r="P45" s="67" t="str">
        <f t="shared" si="4"/>
        <v/>
      </c>
      <c r="Q45" s="62" t="str">
        <f t="shared" si="5"/>
        <v/>
      </c>
      <c r="R45" s="46" t="str">
        <f t="shared" si="6"/>
        <v/>
      </c>
      <c r="S45" s="63" t="str">
        <f t="shared" si="7"/>
        <v/>
      </c>
      <c r="T45" s="64" t="str">
        <f t="shared" si="8"/>
        <v/>
      </c>
      <c r="U45" s="51" t="str">
        <f t="shared" si="9"/>
        <v/>
      </c>
      <c r="V45" s="54" t="str">
        <f t="shared" si="10"/>
        <v/>
      </c>
      <c r="W45" s="49" t="str">
        <f t="shared" si="11"/>
        <v/>
      </c>
      <c r="X45" s="54" t="str">
        <f t="shared" si="12"/>
        <v/>
      </c>
      <c r="Y45" s="54" t="str">
        <f t="shared" si="13"/>
        <v/>
      </c>
      <c r="Z45" s="63" t="str">
        <f t="shared" si="14"/>
        <v/>
      </c>
      <c r="AA45" s="47" t="str">
        <f t="shared" si="15"/>
        <v/>
      </c>
      <c r="AB45" s="52" t="str">
        <f t="shared" si="16"/>
        <v/>
      </c>
      <c r="AC45" s="53" t="str">
        <f t="shared" si="17"/>
        <v/>
      </c>
      <c r="AD45" s="67" t="str">
        <f t="shared" si="18"/>
        <v/>
      </c>
      <c r="AE45" s="48" t="str">
        <f t="shared" si="19"/>
        <v/>
      </c>
      <c r="AF45" s="46" t="str">
        <f t="shared" si="20"/>
        <v/>
      </c>
      <c r="AG45" s="46" t="str">
        <f t="shared" si="21"/>
        <v/>
      </c>
      <c r="AH45" s="50" t="str">
        <f t="shared" si="22"/>
        <v/>
      </c>
      <c r="AI45" s="70" t="str">
        <f t="shared" si="23"/>
        <v/>
      </c>
      <c r="AJ45" s="54" t="str">
        <f t="shared" si="24"/>
        <v/>
      </c>
      <c r="AK45" s="54" t="str">
        <f t="shared" si="25"/>
        <v/>
      </c>
      <c r="AL45" s="54" t="str">
        <f t="shared" si="26"/>
        <v/>
      </c>
      <c r="AM45" s="54" t="str">
        <f t="shared" si="27"/>
        <v/>
      </c>
      <c r="AN45" s="54" t="str">
        <f t="shared" si="28"/>
        <v/>
      </c>
    </row>
    <row r="46" spans="3:40" ht="25.5" thickTop="1" thickBot="1" x14ac:dyDescent="0.4">
      <c r="C46" s="12"/>
      <c r="D46" s="71"/>
      <c r="E46" s="71"/>
      <c r="F46" s="72"/>
      <c r="G46" s="72"/>
      <c r="H46" s="71"/>
      <c r="I46" s="71"/>
      <c r="J46" s="81"/>
      <c r="K46" s="81"/>
      <c r="L46" s="75" t="str">
        <f>IF(C46="","",_xlfn.CONCAT("            { line: ","""",C46,", ",M46:AN46,""", sC: ","""",B46,"""},"))</f>
        <v/>
      </c>
      <c r="M46" s="63" t="str">
        <f t="shared" si="1"/>
        <v/>
      </c>
      <c r="N46" s="52" t="str">
        <f t="shared" si="2"/>
        <v/>
      </c>
      <c r="O46" s="61" t="str">
        <f t="shared" si="3"/>
        <v/>
      </c>
      <c r="P46" s="67" t="str">
        <f t="shared" si="4"/>
        <v/>
      </c>
      <c r="Q46" s="62" t="str">
        <f t="shared" si="5"/>
        <v/>
      </c>
      <c r="R46" s="46" t="str">
        <f t="shared" si="6"/>
        <v/>
      </c>
      <c r="S46" s="63" t="str">
        <f t="shared" si="7"/>
        <v/>
      </c>
      <c r="T46" s="64" t="str">
        <f t="shared" si="8"/>
        <v/>
      </c>
      <c r="U46" s="51" t="str">
        <f t="shared" si="9"/>
        <v/>
      </c>
      <c r="V46" s="54" t="str">
        <f t="shared" si="10"/>
        <v/>
      </c>
      <c r="W46" s="49" t="str">
        <f t="shared" si="11"/>
        <v/>
      </c>
      <c r="X46" s="54" t="str">
        <f t="shared" si="12"/>
        <v/>
      </c>
      <c r="Y46" s="54" t="str">
        <f t="shared" si="13"/>
        <v/>
      </c>
      <c r="Z46" s="63" t="str">
        <f t="shared" si="14"/>
        <v/>
      </c>
      <c r="AA46" s="47" t="str">
        <f t="shared" si="15"/>
        <v/>
      </c>
      <c r="AB46" s="52" t="str">
        <f t="shared" si="16"/>
        <v/>
      </c>
      <c r="AC46" s="53" t="str">
        <f t="shared" si="17"/>
        <v/>
      </c>
      <c r="AD46" s="67" t="str">
        <f t="shared" si="18"/>
        <v/>
      </c>
      <c r="AE46" s="48" t="str">
        <f t="shared" si="19"/>
        <v/>
      </c>
      <c r="AF46" s="46" t="str">
        <f t="shared" si="20"/>
        <v/>
      </c>
      <c r="AG46" s="46" t="str">
        <f t="shared" si="21"/>
        <v/>
      </c>
      <c r="AH46" s="50" t="str">
        <f t="shared" si="22"/>
        <v/>
      </c>
      <c r="AI46" s="70" t="str">
        <f t="shared" si="23"/>
        <v/>
      </c>
      <c r="AJ46" s="54" t="str">
        <f t="shared" si="24"/>
        <v/>
      </c>
      <c r="AK46" s="54" t="str">
        <f t="shared" si="25"/>
        <v/>
      </c>
      <c r="AL46" s="54" t="str">
        <f t="shared" si="26"/>
        <v/>
      </c>
      <c r="AM46" s="54" t="str">
        <f t="shared" si="27"/>
        <v/>
      </c>
      <c r="AN46" s="54" t="str">
        <f t="shared" si="28"/>
        <v/>
      </c>
    </row>
    <row r="47" spans="3:40" ht="25.5" thickTop="1" thickBot="1" x14ac:dyDescent="0.4">
      <c r="C47" s="12"/>
      <c r="D47" s="71"/>
      <c r="E47" s="71"/>
      <c r="F47" s="72"/>
      <c r="G47" s="72"/>
      <c r="H47" s="71"/>
      <c r="I47" s="71"/>
      <c r="J47" s="81"/>
      <c r="K47" s="81"/>
      <c r="L47" s="75" t="str">
        <f>IF(C47="","",_xlfn.CONCAT("            { line: ","""",C47,", ",M47:AN47,""", sC: ","""",B47,"""},"))</f>
        <v/>
      </c>
      <c r="M47" s="63" t="str">
        <f t="shared" si="1"/>
        <v/>
      </c>
      <c r="N47" s="52" t="str">
        <f t="shared" si="2"/>
        <v/>
      </c>
      <c r="O47" s="61" t="str">
        <f t="shared" si="3"/>
        <v/>
      </c>
      <c r="P47" s="67" t="str">
        <f t="shared" si="4"/>
        <v/>
      </c>
      <c r="Q47" s="62" t="str">
        <f t="shared" si="5"/>
        <v/>
      </c>
      <c r="R47" s="46" t="str">
        <f t="shared" si="6"/>
        <v/>
      </c>
      <c r="S47" s="63" t="str">
        <f t="shared" si="7"/>
        <v/>
      </c>
      <c r="T47" s="64" t="str">
        <f t="shared" si="8"/>
        <v/>
      </c>
      <c r="U47" s="51" t="str">
        <f t="shared" si="9"/>
        <v/>
      </c>
      <c r="V47" s="54" t="str">
        <f t="shared" si="10"/>
        <v/>
      </c>
      <c r="W47" s="49" t="str">
        <f t="shared" si="11"/>
        <v/>
      </c>
      <c r="X47" s="54" t="str">
        <f t="shared" si="12"/>
        <v/>
      </c>
      <c r="Y47" s="54" t="str">
        <f t="shared" si="13"/>
        <v/>
      </c>
      <c r="Z47" s="63" t="str">
        <f t="shared" si="14"/>
        <v/>
      </c>
      <c r="AA47" s="47" t="str">
        <f t="shared" si="15"/>
        <v/>
      </c>
      <c r="AB47" s="52" t="str">
        <f t="shared" si="16"/>
        <v/>
      </c>
      <c r="AC47" s="53" t="str">
        <f t="shared" si="17"/>
        <v/>
      </c>
      <c r="AD47" s="67" t="str">
        <f t="shared" si="18"/>
        <v/>
      </c>
      <c r="AE47" s="48" t="str">
        <f t="shared" si="19"/>
        <v/>
      </c>
      <c r="AF47" s="46" t="str">
        <f t="shared" si="20"/>
        <v/>
      </c>
      <c r="AG47" s="46" t="str">
        <f t="shared" si="21"/>
        <v/>
      </c>
      <c r="AH47" s="50" t="str">
        <f t="shared" si="22"/>
        <v/>
      </c>
      <c r="AI47" s="70" t="str">
        <f t="shared" si="23"/>
        <v/>
      </c>
      <c r="AJ47" s="54" t="str">
        <f t="shared" si="24"/>
        <v/>
      </c>
      <c r="AK47" s="54" t="str">
        <f t="shared" si="25"/>
        <v/>
      </c>
      <c r="AL47" s="54" t="str">
        <f t="shared" si="26"/>
        <v/>
      </c>
      <c r="AM47" s="54" t="str">
        <f t="shared" si="27"/>
        <v/>
      </c>
      <c r="AN47" s="54" t="str">
        <f t="shared" si="28"/>
        <v/>
      </c>
    </row>
    <row r="48" spans="3:40" ht="25.5" thickTop="1" thickBot="1" x14ac:dyDescent="0.4">
      <c r="C48" s="12"/>
      <c r="D48" s="71"/>
      <c r="E48" s="71"/>
      <c r="F48" s="72"/>
      <c r="G48" s="72"/>
      <c r="H48" s="71"/>
      <c r="I48" s="71"/>
      <c r="J48" s="81"/>
      <c r="K48" s="81"/>
      <c r="L48" s="75" t="str">
        <f t="shared" ref="L48:L59" si="58">IF(C48="","",_xlfn.CONCAT("            { line: ","""",C48,", ",M48:AN48,""", sC: ","""",B48,"""},"))</f>
        <v/>
      </c>
      <c r="M48" s="63" t="str">
        <f t="shared" si="1"/>
        <v/>
      </c>
      <c r="N48" s="52" t="str">
        <f t="shared" si="2"/>
        <v/>
      </c>
      <c r="O48" s="61" t="str">
        <f t="shared" si="3"/>
        <v/>
      </c>
      <c r="P48" s="67" t="str">
        <f t="shared" si="4"/>
        <v/>
      </c>
      <c r="Q48" s="62" t="str">
        <f t="shared" si="5"/>
        <v/>
      </c>
      <c r="R48" s="46" t="str">
        <f t="shared" si="6"/>
        <v/>
      </c>
      <c r="S48" s="63" t="str">
        <f t="shared" si="7"/>
        <v/>
      </c>
      <c r="T48" s="64" t="str">
        <f t="shared" si="8"/>
        <v/>
      </c>
      <c r="U48" s="51" t="str">
        <f t="shared" si="9"/>
        <v/>
      </c>
      <c r="V48" s="54" t="str">
        <f t="shared" si="10"/>
        <v/>
      </c>
      <c r="W48" s="49" t="str">
        <f t="shared" si="11"/>
        <v/>
      </c>
      <c r="X48" s="54" t="str">
        <f t="shared" si="12"/>
        <v/>
      </c>
      <c r="Y48" s="54" t="str">
        <f t="shared" si="13"/>
        <v/>
      </c>
      <c r="Z48" s="63" t="str">
        <f t="shared" si="14"/>
        <v/>
      </c>
      <c r="AA48" s="47" t="str">
        <f t="shared" si="15"/>
        <v/>
      </c>
      <c r="AB48" s="52" t="str">
        <f t="shared" si="16"/>
        <v/>
      </c>
      <c r="AC48" s="53" t="str">
        <f t="shared" si="17"/>
        <v/>
      </c>
      <c r="AD48" s="67" t="str">
        <f t="shared" si="18"/>
        <v/>
      </c>
      <c r="AE48" s="48" t="str">
        <f t="shared" si="19"/>
        <v/>
      </c>
      <c r="AF48" s="46" t="str">
        <f t="shared" si="20"/>
        <v/>
      </c>
      <c r="AG48" s="46" t="str">
        <f t="shared" si="21"/>
        <v/>
      </c>
      <c r="AH48" s="50" t="str">
        <f t="shared" si="22"/>
        <v/>
      </c>
      <c r="AI48" s="70" t="str">
        <f t="shared" si="23"/>
        <v/>
      </c>
      <c r="AJ48" s="54" t="str">
        <f t="shared" si="24"/>
        <v/>
      </c>
      <c r="AK48" s="54" t="str">
        <f t="shared" si="25"/>
        <v/>
      </c>
      <c r="AL48" s="54" t="str">
        <f t="shared" si="26"/>
        <v/>
      </c>
      <c r="AM48" s="54" t="str">
        <f t="shared" si="27"/>
        <v/>
      </c>
      <c r="AN48" s="54" t="str">
        <f t="shared" si="28"/>
        <v/>
      </c>
    </row>
    <row r="49" spans="1:40" ht="25.5" thickTop="1" thickBot="1" x14ac:dyDescent="0.4">
      <c r="C49" s="12"/>
      <c r="D49" s="71"/>
      <c r="E49" s="71"/>
      <c r="F49" s="72"/>
      <c r="G49" s="72"/>
      <c r="H49" s="71"/>
      <c r="I49" s="71"/>
      <c r="J49" s="81"/>
      <c r="K49" s="81"/>
      <c r="L49" s="75" t="str">
        <f t="shared" si="58"/>
        <v/>
      </c>
      <c r="M49" s="63" t="str">
        <f>IF(N49="","","(")</f>
        <v/>
      </c>
      <c r="N49" s="52" t="str">
        <f>IF(D49="","",D49)</f>
        <v/>
      </c>
      <c r="O49" s="61" t="str">
        <f>IF(N49="","",",")</f>
        <v/>
      </c>
      <c r="P49" s="67" t="str">
        <f>IF(E49="","",E49)</f>
        <v/>
      </c>
      <c r="Q49" s="62" t="str">
        <f>IF(N49="","",",")</f>
        <v/>
      </c>
      <c r="R49" s="46" t="str">
        <f>IF(N49="","",15)</f>
        <v/>
      </c>
      <c r="S49" s="63" t="str">
        <f>IF(N49="","",")")</f>
        <v/>
      </c>
      <c r="T49" s="64" t="str">
        <f>IF(U49="","","(")</f>
        <v/>
      </c>
      <c r="U49" s="51" t="str">
        <f>IF(F49="","",F49)</f>
        <v/>
      </c>
      <c r="V49" s="54" t="str">
        <f>IF(U49="","",",")</f>
        <v/>
      </c>
      <c r="W49" s="49" t="str">
        <f>IF(G49="","",G49)</f>
        <v/>
      </c>
      <c r="X49" s="54" t="str">
        <f>IF(U49="","",",")</f>
        <v/>
      </c>
      <c r="Y49" s="54" t="str">
        <f>IF(U49="","",250)</f>
        <v/>
      </c>
      <c r="Z49" s="63" t="str">
        <f>IF(U49="","",")")</f>
        <v/>
      </c>
      <c r="AA49" s="47" t="str">
        <f>IF(AB49="","","(")</f>
        <v/>
      </c>
      <c r="AB49" s="52" t="str">
        <f>IF(H49="","",H49)</f>
        <v/>
      </c>
      <c r="AC49" s="53" t="str">
        <f>IF(AB49="","",",")</f>
        <v/>
      </c>
      <c r="AD49" s="67" t="str">
        <f>IF(I49="","",I49)</f>
        <v/>
      </c>
      <c r="AE49" s="48" t="str">
        <f>IF(AB49="","",",")</f>
        <v/>
      </c>
      <c r="AF49" s="46" t="str">
        <f>IF(AB49="","",350)</f>
        <v/>
      </c>
      <c r="AG49" s="46" t="str">
        <f>IF(AB49="","",")")</f>
        <v/>
      </c>
      <c r="AH49" s="50" t="str">
        <f>IF(AI49="","","(")</f>
        <v/>
      </c>
      <c r="AI49" s="70" t="str">
        <f>IF(J49="","",J49)</f>
        <v/>
      </c>
      <c r="AJ49" s="54" t="str">
        <f>IF(AI49="","",",")</f>
        <v/>
      </c>
      <c r="AK49" s="54" t="str">
        <f>IF(K49="","",K49)</f>
        <v/>
      </c>
      <c r="AL49" s="54" t="str">
        <f>IF(AI49="","",",")</f>
        <v/>
      </c>
      <c r="AM49" s="54" t="str">
        <f>IF(AI49="","",450)</f>
        <v/>
      </c>
      <c r="AN49" s="54" t="str">
        <f>IF(AI49="","",")")</f>
        <v/>
      </c>
    </row>
    <row r="50" spans="1:40" ht="25.5" thickTop="1" thickBot="1" x14ac:dyDescent="0.4">
      <c r="C50" s="12"/>
      <c r="D50" s="71"/>
      <c r="E50" s="71"/>
      <c r="F50" s="72"/>
      <c r="G50" s="72"/>
      <c r="H50" s="71"/>
      <c r="I50" s="71"/>
      <c r="J50" s="81"/>
      <c r="K50" s="81"/>
      <c r="L50" s="75" t="str">
        <f t="shared" si="58"/>
        <v/>
      </c>
      <c r="M50" s="63" t="str">
        <f>IF(N50="","","(")</f>
        <v/>
      </c>
      <c r="N50" s="52" t="str">
        <f>IF(D50="","",D50)</f>
        <v/>
      </c>
      <c r="O50" s="61" t="str">
        <f>IF(N50="","",",")</f>
        <v/>
      </c>
      <c r="P50" s="67" t="str">
        <f>IF(E50="","",E50)</f>
        <v/>
      </c>
      <c r="Q50" s="62" t="str">
        <f>IF(N50="","",",")</f>
        <v/>
      </c>
      <c r="R50" s="46" t="str">
        <f>IF(N50="","",15)</f>
        <v/>
      </c>
      <c r="S50" s="63" t="str">
        <f>IF(N50="","",")")</f>
        <v/>
      </c>
      <c r="T50" s="64" t="str">
        <f>IF(U50="","","(")</f>
        <v/>
      </c>
      <c r="U50" s="51" t="str">
        <f>IF(F50="","",F50)</f>
        <v/>
      </c>
      <c r="V50" s="54" t="str">
        <f>IF(U50="","",",")</f>
        <v/>
      </c>
      <c r="W50" s="49" t="str">
        <f>IF(G50="","",G50)</f>
        <v/>
      </c>
      <c r="X50" s="54" t="str">
        <f>IF(U50="","",",")</f>
        <v/>
      </c>
      <c r="Y50" s="54" t="str">
        <f>IF(U50="","",250)</f>
        <v/>
      </c>
      <c r="Z50" s="63" t="str">
        <f>IF(U50="","",")")</f>
        <v/>
      </c>
      <c r="AA50" s="47" t="str">
        <f>IF(AB50="","","(")</f>
        <v/>
      </c>
      <c r="AB50" s="52" t="str">
        <f>IF(H50="","",H50)</f>
        <v/>
      </c>
      <c r="AC50" s="53" t="str">
        <f>IF(AB50="","",",")</f>
        <v/>
      </c>
      <c r="AD50" s="67" t="str">
        <f>IF(I50="","",I50)</f>
        <v/>
      </c>
      <c r="AE50" s="48" t="str">
        <f>IF(AB50="","",",")</f>
        <v/>
      </c>
      <c r="AF50" s="46" t="str">
        <f>IF(AB50="","",350)</f>
        <v/>
      </c>
      <c r="AG50" s="46" t="str">
        <f>IF(AB50="","",")")</f>
        <v/>
      </c>
      <c r="AH50" s="50" t="str">
        <f>IF(AI50="","","(")</f>
        <v/>
      </c>
      <c r="AI50" s="70" t="str">
        <f>IF(J50="","",J50)</f>
        <v/>
      </c>
      <c r="AJ50" s="54" t="str">
        <f>IF(AI50="","",",")</f>
        <v/>
      </c>
      <c r="AK50" s="54" t="str">
        <f>IF(K50="","",K50)</f>
        <v/>
      </c>
      <c r="AL50" s="54" t="str">
        <f>IF(AI50="","",",")</f>
        <v/>
      </c>
      <c r="AM50" s="54" t="str">
        <f>IF(AI50="","",450)</f>
        <v/>
      </c>
      <c r="AN50" s="54" t="str">
        <f>IF(AI50="","",")")</f>
        <v/>
      </c>
    </row>
    <row r="51" spans="1:40" ht="25.5" thickTop="1" thickBot="1" x14ac:dyDescent="0.4">
      <c r="C51" s="12"/>
      <c r="D51" s="71"/>
      <c r="E51" s="71"/>
      <c r="F51" s="72"/>
      <c r="G51" s="72"/>
      <c r="H51" s="71"/>
      <c r="I51" s="71"/>
      <c r="J51" s="81"/>
      <c r="K51" s="81"/>
      <c r="L51" s="75" t="str">
        <f t="shared" si="58"/>
        <v/>
      </c>
      <c r="M51" s="63" t="str">
        <f>IF(N51="","","(")</f>
        <v/>
      </c>
      <c r="N51" s="52" t="str">
        <f>IF(D51="","",D51)</f>
        <v/>
      </c>
      <c r="O51" s="61" t="str">
        <f>IF(N51="","",",")</f>
        <v/>
      </c>
      <c r="P51" s="67" t="str">
        <f>IF(E51="","",E51)</f>
        <v/>
      </c>
      <c r="Q51" s="62" t="str">
        <f>IF(N51="","",",")</f>
        <v/>
      </c>
      <c r="R51" s="46" t="str">
        <f>IF(N51="","",15)</f>
        <v/>
      </c>
      <c r="S51" s="63" t="str">
        <f>IF(N51="","",")")</f>
        <v/>
      </c>
      <c r="T51" s="64" t="str">
        <f>IF(U51="","","(")</f>
        <v/>
      </c>
      <c r="U51" s="51" t="str">
        <f>IF(F51="","",F51)</f>
        <v/>
      </c>
      <c r="V51" s="54" t="str">
        <f>IF(U51="","",",")</f>
        <v/>
      </c>
      <c r="W51" s="49" t="str">
        <f>IF(G51="","",G51)</f>
        <v/>
      </c>
      <c r="X51" s="54" t="str">
        <f>IF(U51="","",",")</f>
        <v/>
      </c>
      <c r="Y51" s="54" t="str">
        <f>IF(U51="","",250)</f>
        <v/>
      </c>
      <c r="Z51" s="63" t="str">
        <f>IF(U51="","",")")</f>
        <v/>
      </c>
      <c r="AA51" s="47" t="str">
        <f>IF(AB51="","","(")</f>
        <v/>
      </c>
      <c r="AB51" s="52" t="str">
        <f>IF(H51="","",H51)</f>
        <v/>
      </c>
      <c r="AC51" s="53" t="str">
        <f>IF(AB51="","",",")</f>
        <v/>
      </c>
      <c r="AD51" s="67" t="str">
        <f>IF(I51="","",I51)</f>
        <v/>
      </c>
      <c r="AE51" s="48" t="str">
        <f>IF(AB51="","",",")</f>
        <v/>
      </c>
      <c r="AF51" s="46" t="str">
        <f>IF(AB51="","",350)</f>
        <v/>
      </c>
      <c r="AG51" s="46" t="str">
        <f>IF(AB51="","",")")</f>
        <v/>
      </c>
      <c r="AH51" s="50" t="str">
        <f>IF(AI51="","","(")</f>
        <v/>
      </c>
      <c r="AI51" s="70" t="str">
        <f>IF(J51="","",J51)</f>
        <v/>
      </c>
      <c r="AJ51" s="54" t="str">
        <f>IF(AI51="","",",")</f>
        <v/>
      </c>
      <c r="AK51" s="54" t="str">
        <f>IF(K51="","",K51)</f>
        <v/>
      </c>
      <c r="AL51" s="54" t="str">
        <f>IF(AI51="","",",")</f>
        <v/>
      </c>
      <c r="AM51" s="54" t="str">
        <f>IF(AI51="","",450)</f>
        <v/>
      </c>
      <c r="AN51" s="54" t="str">
        <f>IF(AI51="","",")")</f>
        <v/>
      </c>
    </row>
    <row r="52" spans="1:40" ht="25.5" thickTop="1" thickBot="1" x14ac:dyDescent="0.4">
      <c r="C52" s="12"/>
      <c r="D52" s="71"/>
      <c r="E52" s="71"/>
      <c r="F52" s="72"/>
      <c r="G52" s="72"/>
      <c r="H52" s="71"/>
      <c r="I52" s="71"/>
      <c r="J52" s="81"/>
      <c r="K52" s="81"/>
      <c r="L52" s="75" t="str">
        <f t="shared" si="58"/>
        <v/>
      </c>
      <c r="M52" s="63" t="str">
        <f>IF(N52="","","(")</f>
        <v/>
      </c>
      <c r="N52" s="52" t="str">
        <f>IF(D52="","",D52)</f>
        <v/>
      </c>
      <c r="O52" s="61" t="str">
        <f>IF(N52="","",",")</f>
        <v/>
      </c>
      <c r="P52" s="67" t="str">
        <f>IF(E52="","",E52)</f>
        <v/>
      </c>
      <c r="Q52" s="62" t="str">
        <f>IF(N52="","",",")</f>
        <v/>
      </c>
      <c r="R52" s="46" t="str">
        <f>IF(N52="","",15)</f>
        <v/>
      </c>
      <c r="S52" s="63" t="str">
        <f>IF(N52="","",")")</f>
        <v/>
      </c>
      <c r="T52" s="64" t="str">
        <f>IF(U52="","","(")</f>
        <v/>
      </c>
      <c r="U52" s="51" t="str">
        <f>IF(F52="","",F52)</f>
        <v/>
      </c>
      <c r="V52" s="54" t="str">
        <f>IF(U52="","",",")</f>
        <v/>
      </c>
      <c r="W52" s="49" t="str">
        <f>IF(G52="","",G52)</f>
        <v/>
      </c>
      <c r="X52" s="54" t="str">
        <f>IF(U52="","",",")</f>
        <v/>
      </c>
      <c r="Y52" s="54" t="str">
        <f>IF(U52="","",250)</f>
        <v/>
      </c>
      <c r="Z52" s="63" t="str">
        <f>IF(U52="","",")")</f>
        <v/>
      </c>
      <c r="AA52" s="47" t="str">
        <f>IF(AB52="","","(")</f>
        <v/>
      </c>
      <c r="AB52" s="52" t="str">
        <f>IF(H52="","",H52)</f>
        <v/>
      </c>
      <c r="AC52" s="53" t="str">
        <f>IF(AB52="","",",")</f>
        <v/>
      </c>
      <c r="AD52" s="67" t="str">
        <f>IF(I52="","",I52)</f>
        <v/>
      </c>
      <c r="AE52" s="48" t="str">
        <f>IF(AB52="","",",")</f>
        <v/>
      </c>
      <c r="AF52" s="46" t="str">
        <f>IF(AB52="","",350)</f>
        <v/>
      </c>
      <c r="AG52" s="46" t="str">
        <f>IF(AB52="","",")")</f>
        <v/>
      </c>
      <c r="AH52" s="50" t="str">
        <f>IF(AI52="","","(")</f>
        <v/>
      </c>
      <c r="AI52" s="70" t="str">
        <f>IF(J52="","",J52)</f>
        <v/>
      </c>
      <c r="AJ52" s="54" t="str">
        <f>IF(AI52="","",",")</f>
        <v/>
      </c>
      <c r="AK52" s="54" t="str">
        <f>IF(K52="","",K52)</f>
        <v/>
      </c>
      <c r="AL52" s="54" t="str">
        <f>IF(AI52="","",",")</f>
        <v/>
      </c>
      <c r="AM52" s="54" t="str">
        <f>IF(AI52="","",450)</f>
        <v/>
      </c>
      <c r="AN52" s="54" t="str">
        <f>IF(AI52="","",")")</f>
        <v/>
      </c>
    </row>
    <row r="53" spans="1:40" ht="25.5" thickTop="1" thickBot="1" x14ac:dyDescent="0.4">
      <c r="C53" s="12"/>
      <c r="D53" s="71"/>
      <c r="E53" s="71"/>
      <c r="F53" s="72"/>
      <c r="G53" s="72"/>
      <c r="H53" s="71"/>
      <c r="I53" s="71"/>
      <c r="J53" s="81"/>
      <c r="K53" s="81"/>
      <c r="L53" s="75" t="str">
        <f t="shared" si="58"/>
        <v/>
      </c>
      <c r="M53" s="63" t="str">
        <f>IF(N53="","","(")</f>
        <v/>
      </c>
      <c r="N53" s="52" t="str">
        <f>IF(D53="","",D53)</f>
        <v/>
      </c>
      <c r="O53" s="61" t="str">
        <f>IF(N53="","",",")</f>
        <v/>
      </c>
      <c r="P53" s="67" t="str">
        <f>IF(E53="","",E53)</f>
        <v/>
      </c>
      <c r="Q53" s="62" t="str">
        <f>IF(N53="","",",")</f>
        <v/>
      </c>
      <c r="R53" s="46" t="str">
        <f>IF(N53="","",15)</f>
        <v/>
      </c>
      <c r="S53" s="63" t="str">
        <f>IF(N53="","",")")</f>
        <v/>
      </c>
      <c r="T53" s="64" t="str">
        <f>IF(U53="","","(")</f>
        <v/>
      </c>
      <c r="U53" s="51" t="str">
        <f>IF(F53="","",F53)</f>
        <v/>
      </c>
      <c r="V53" s="54" t="str">
        <f>IF(U53="","",",")</f>
        <v/>
      </c>
      <c r="W53" s="49" t="str">
        <f>IF(G53="","",G53)</f>
        <v/>
      </c>
      <c r="X53" s="54" t="str">
        <f>IF(U53="","",",")</f>
        <v/>
      </c>
      <c r="Y53" s="54" t="str">
        <f>IF(U53="","",250)</f>
        <v/>
      </c>
      <c r="Z53" s="63" t="str">
        <f>IF(U53="","",")")</f>
        <v/>
      </c>
      <c r="AA53" s="47" t="str">
        <f>IF(AB53="","","(")</f>
        <v/>
      </c>
      <c r="AB53" s="52" t="str">
        <f>IF(H53="","",H53)</f>
        <v/>
      </c>
      <c r="AC53" s="53" t="str">
        <f>IF(AB53="","",",")</f>
        <v/>
      </c>
      <c r="AD53" s="67" t="str">
        <f>IF(I53="","",I53)</f>
        <v/>
      </c>
      <c r="AE53" s="48" t="str">
        <f>IF(AB53="","",",")</f>
        <v/>
      </c>
      <c r="AF53" s="46" t="str">
        <f>IF(AB53="","",350)</f>
        <v/>
      </c>
      <c r="AG53" s="46" t="str">
        <f>IF(AB53="","",")")</f>
        <v/>
      </c>
      <c r="AH53" s="50" t="str">
        <f>IF(AI53="","","(")</f>
        <v/>
      </c>
      <c r="AI53" s="70" t="str">
        <f>IF(J53="","",J53)</f>
        <v/>
      </c>
      <c r="AJ53" s="54" t="str">
        <f>IF(AI53="","",",")</f>
        <v/>
      </c>
      <c r="AK53" s="54" t="str">
        <f>IF(K53="","",K53)</f>
        <v/>
      </c>
      <c r="AL53" s="54" t="str">
        <f>IF(AI53="","",",")</f>
        <v/>
      </c>
      <c r="AM53" s="54" t="str">
        <f>IF(AI53="","",450)</f>
        <v/>
      </c>
      <c r="AN53" s="54" t="str">
        <f>IF(AI53="","",")")</f>
        <v/>
      </c>
    </row>
    <row r="54" spans="1:40" ht="25.5" thickTop="1" thickBot="1" x14ac:dyDescent="0.4">
      <c r="C54" s="12"/>
      <c r="D54" s="71"/>
      <c r="E54" s="71"/>
      <c r="F54" s="72"/>
      <c r="G54" s="72"/>
      <c r="H54" s="71"/>
      <c r="I54" s="71"/>
      <c r="J54" s="81"/>
      <c r="K54" s="81"/>
      <c r="L54" s="75" t="str">
        <f t="shared" si="58"/>
        <v/>
      </c>
      <c r="M54" s="63" t="str">
        <f t="shared" si="1"/>
        <v/>
      </c>
      <c r="N54" s="52" t="str">
        <f t="shared" si="2"/>
        <v/>
      </c>
      <c r="O54" s="61" t="str">
        <f t="shared" si="3"/>
        <v/>
      </c>
      <c r="P54" s="67" t="str">
        <f t="shared" si="4"/>
        <v/>
      </c>
      <c r="Q54" s="62" t="str">
        <f t="shared" si="5"/>
        <v/>
      </c>
      <c r="R54" s="46" t="str">
        <f t="shared" si="6"/>
        <v/>
      </c>
      <c r="S54" s="63" t="str">
        <f t="shared" si="7"/>
        <v/>
      </c>
      <c r="T54" s="64" t="str">
        <f t="shared" si="8"/>
        <v/>
      </c>
      <c r="U54" s="51" t="str">
        <f t="shared" si="9"/>
        <v/>
      </c>
      <c r="V54" s="54" t="str">
        <f t="shared" si="10"/>
        <v/>
      </c>
      <c r="W54" s="49" t="str">
        <f t="shared" si="11"/>
        <v/>
      </c>
      <c r="X54" s="54" t="str">
        <f t="shared" si="12"/>
        <v/>
      </c>
      <c r="Y54" s="54" t="str">
        <f t="shared" si="13"/>
        <v/>
      </c>
      <c r="Z54" s="63" t="str">
        <f t="shared" si="14"/>
        <v/>
      </c>
      <c r="AA54" s="47" t="str">
        <f t="shared" si="15"/>
        <v/>
      </c>
      <c r="AB54" s="52" t="str">
        <f t="shared" si="16"/>
        <v/>
      </c>
      <c r="AC54" s="53" t="str">
        <f t="shared" si="17"/>
        <v/>
      </c>
      <c r="AD54" s="67" t="str">
        <f t="shared" si="18"/>
        <v/>
      </c>
      <c r="AE54" s="48" t="str">
        <f t="shared" si="19"/>
        <v/>
      </c>
      <c r="AF54" s="46" t="str">
        <f t="shared" si="20"/>
        <v/>
      </c>
      <c r="AG54" s="46" t="str">
        <f t="shared" si="21"/>
        <v/>
      </c>
      <c r="AH54" s="50" t="str">
        <f t="shared" si="22"/>
        <v/>
      </c>
      <c r="AI54" s="70" t="str">
        <f t="shared" si="23"/>
        <v/>
      </c>
      <c r="AJ54" s="54" t="str">
        <f t="shared" si="24"/>
        <v/>
      </c>
      <c r="AK54" s="54" t="str">
        <f t="shared" si="25"/>
        <v/>
      </c>
      <c r="AL54" s="54" t="str">
        <f t="shared" si="26"/>
        <v/>
      </c>
      <c r="AM54" s="54" t="str">
        <f t="shared" si="27"/>
        <v/>
      </c>
      <c r="AN54" s="54" t="str">
        <f t="shared" si="28"/>
        <v/>
      </c>
    </row>
    <row r="55" spans="1:40" ht="25.5" thickTop="1" thickBot="1" x14ac:dyDescent="0.4">
      <c r="C55" s="12"/>
      <c r="D55" s="71"/>
      <c r="E55" s="71"/>
      <c r="F55" s="72"/>
      <c r="G55" s="72"/>
      <c r="H55" s="71"/>
      <c r="I55" s="71"/>
      <c r="J55" s="81"/>
      <c r="K55" s="81"/>
      <c r="L55" s="75" t="str">
        <f t="shared" si="58"/>
        <v/>
      </c>
      <c r="M55" s="63" t="str">
        <f t="shared" si="1"/>
        <v/>
      </c>
      <c r="N55" s="52" t="str">
        <f t="shared" si="2"/>
        <v/>
      </c>
      <c r="O55" s="61" t="str">
        <f t="shared" si="3"/>
        <v/>
      </c>
      <c r="P55" s="67" t="str">
        <f t="shared" si="4"/>
        <v/>
      </c>
      <c r="Q55" s="62" t="str">
        <f t="shared" si="5"/>
        <v/>
      </c>
      <c r="R55" s="46" t="str">
        <f t="shared" si="6"/>
        <v/>
      </c>
      <c r="S55" s="63" t="str">
        <f t="shared" si="7"/>
        <v/>
      </c>
      <c r="T55" s="64" t="str">
        <f t="shared" si="8"/>
        <v/>
      </c>
      <c r="U55" s="51" t="str">
        <f t="shared" si="9"/>
        <v/>
      </c>
      <c r="V55" s="54" t="str">
        <f t="shared" si="10"/>
        <v/>
      </c>
      <c r="W55" s="49" t="str">
        <f t="shared" si="11"/>
        <v/>
      </c>
      <c r="X55" s="54" t="str">
        <f t="shared" si="12"/>
        <v/>
      </c>
      <c r="Y55" s="54" t="str">
        <f t="shared" si="13"/>
        <v/>
      </c>
      <c r="Z55" s="63" t="str">
        <f t="shared" si="14"/>
        <v/>
      </c>
      <c r="AA55" s="47" t="str">
        <f t="shared" si="15"/>
        <v/>
      </c>
      <c r="AB55" s="52" t="str">
        <f t="shared" si="16"/>
        <v/>
      </c>
      <c r="AC55" s="53" t="str">
        <f t="shared" si="17"/>
        <v/>
      </c>
      <c r="AD55" s="67" t="str">
        <f t="shared" si="18"/>
        <v/>
      </c>
      <c r="AE55" s="48" t="str">
        <f t="shared" si="19"/>
        <v/>
      </c>
      <c r="AF55" s="46" t="str">
        <f t="shared" si="20"/>
        <v/>
      </c>
      <c r="AG55" s="46" t="str">
        <f t="shared" si="21"/>
        <v/>
      </c>
      <c r="AH55" s="50" t="str">
        <f t="shared" si="22"/>
        <v/>
      </c>
      <c r="AI55" s="70" t="str">
        <f t="shared" si="23"/>
        <v/>
      </c>
      <c r="AJ55" s="54" t="str">
        <f t="shared" si="24"/>
        <v/>
      </c>
      <c r="AK55" s="54" t="str">
        <f t="shared" si="25"/>
        <v/>
      </c>
      <c r="AL55" s="54" t="str">
        <f t="shared" si="26"/>
        <v/>
      </c>
      <c r="AM55" s="54" t="str">
        <f t="shared" si="27"/>
        <v/>
      </c>
      <c r="AN55" s="54" t="str">
        <f t="shared" si="28"/>
        <v/>
      </c>
    </row>
    <row r="56" spans="1:40" ht="25.5" thickTop="1" thickBot="1" x14ac:dyDescent="0.4">
      <c r="C56" s="12"/>
      <c r="D56" s="71"/>
      <c r="E56" s="71"/>
      <c r="F56" s="72"/>
      <c r="G56" s="72"/>
      <c r="H56" s="71"/>
      <c r="I56" s="71"/>
      <c r="J56" s="81"/>
      <c r="K56" s="81"/>
      <c r="L56" s="75" t="str">
        <f t="shared" si="58"/>
        <v/>
      </c>
      <c r="M56" s="63" t="str">
        <f t="shared" si="1"/>
        <v/>
      </c>
      <c r="N56" s="52" t="str">
        <f t="shared" si="2"/>
        <v/>
      </c>
      <c r="O56" s="61" t="str">
        <f t="shared" si="3"/>
        <v/>
      </c>
      <c r="P56" s="67" t="str">
        <f t="shared" si="4"/>
        <v/>
      </c>
      <c r="Q56" s="62" t="str">
        <f t="shared" si="5"/>
        <v/>
      </c>
      <c r="R56" s="46" t="str">
        <f t="shared" si="6"/>
        <v/>
      </c>
      <c r="S56" s="63" t="str">
        <f t="shared" si="7"/>
        <v/>
      </c>
      <c r="T56" s="64" t="str">
        <f t="shared" si="8"/>
        <v/>
      </c>
      <c r="U56" s="51" t="str">
        <f t="shared" si="9"/>
        <v/>
      </c>
      <c r="V56" s="54" t="str">
        <f t="shared" si="10"/>
        <v/>
      </c>
      <c r="W56" s="49" t="str">
        <f t="shared" si="11"/>
        <v/>
      </c>
      <c r="X56" s="54" t="str">
        <f t="shared" si="12"/>
        <v/>
      </c>
      <c r="Y56" s="54" t="str">
        <f t="shared" si="13"/>
        <v/>
      </c>
      <c r="Z56" s="63" t="str">
        <f t="shared" si="14"/>
        <v/>
      </c>
      <c r="AA56" s="47" t="str">
        <f t="shared" si="15"/>
        <v/>
      </c>
      <c r="AB56" s="52" t="str">
        <f t="shared" si="16"/>
        <v/>
      </c>
      <c r="AC56" s="53" t="str">
        <f t="shared" si="17"/>
        <v/>
      </c>
      <c r="AD56" s="67" t="str">
        <f t="shared" si="18"/>
        <v/>
      </c>
      <c r="AE56" s="48" t="str">
        <f t="shared" si="19"/>
        <v/>
      </c>
      <c r="AF56" s="46" t="str">
        <f t="shared" si="20"/>
        <v/>
      </c>
      <c r="AG56" s="46" t="str">
        <f t="shared" si="21"/>
        <v/>
      </c>
      <c r="AH56" s="50" t="str">
        <f t="shared" si="22"/>
        <v/>
      </c>
      <c r="AI56" s="70" t="str">
        <f t="shared" si="23"/>
        <v/>
      </c>
      <c r="AJ56" s="54" t="str">
        <f t="shared" si="24"/>
        <v/>
      </c>
      <c r="AK56" s="54" t="str">
        <f t="shared" si="25"/>
        <v/>
      </c>
      <c r="AL56" s="54" t="str">
        <f t="shared" si="26"/>
        <v/>
      </c>
      <c r="AM56" s="54" t="str">
        <f t="shared" si="27"/>
        <v/>
      </c>
      <c r="AN56" s="54" t="str">
        <f t="shared" si="28"/>
        <v/>
      </c>
    </row>
    <row r="57" spans="1:40" ht="25.5" thickTop="1" thickBot="1" x14ac:dyDescent="0.4">
      <c r="C57" s="12"/>
      <c r="D57" s="71"/>
      <c r="E57" s="71"/>
      <c r="F57" s="72"/>
      <c r="G57" s="72"/>
      <c r="H57" s="71"/>
      <c r="I57" s="71"/>
      <c r="J57" s="81"/>
      <c r="K57" s="81"/>
      <c r="L57" s="75" t="str">
        <f t="shared" si="58"/>
        <v/>
      </c>
      <c r="M57" s="63" t="str">
        <f t="shared" si="1"/>
        <v/>
      </c>
      <c r="N57" s="52" t="str">
        <f t="shared" si="2"/>
        <v/>
      </c>
      <c r="O57" s="61" t="str">
        <f t="shared" si="3"/>
        <v/>
      </c>
      <c r="P57" s="67" t="str">
        <f t="shared" si="4"/>
        <v/>
      </c>
      <c r="Q57" s="62" t="str">
        <f t="shared" si="5"/>
        <v/>
      </c>
      <c r="R57" s="46" t="str">
        <f t="shared" si="6"/>
        <v/>
      </c>
      <c r="S57" s="63" t="str">
        <f t="shared" si="7"/>
        <v/>
      </c>
      <c r="T57" s="64" t="str">
        <f t="shared" si="8"/>
        <v/>
      </c>
      <c r="U57" s="51" t="str">
        <f t="shared" si="9"/>
        <v/>
      </c>
      <c r="V57" s="54" t="str">
        <f t="shared" si="10"/>
        <v/>
      </c>
      <c r="W57" s="49" t="str">
        <f t="shared" si="11"/>
        <v/>
      </c>
      <c r="X57" s="54" t="str">
        <f t="shared" si="12"/>
        <v/>
      </c>
      <c r="Y57" s="54" t="str">
        <f t="shared" si="13"/>
        <v/>
      </c>
      <c r="Z57" s="63" t="str">
        <f t="shared" si="14"/>
        <v/>
      </c>
      <c r="AA57" s="47" t="str">
        <f t="shared" si="15"/>
        <v/>
      </c>
      <c r="AB57" s="52" t="str">
        <f t="shared" si="16"/>
        <v/>
      </c>
      <c r="AC57" s="53" t="str">
        <f t="shared" si="17"/>
        <v/>
      </c>
      <c r="AD57" s="67" t="str">
        <f t="shared" si="18"/>
        <v/>
      </c>
      <c r="AE57" s="48" t="str">
        <f t="shared" si="19"/>
        <v/>
      </c>
      <c r="AF57" s="46" t="str">
        <f t="shared" si="20"/>
        <v/>
      </c>
      <c r="AG57" s="46" t="str">
        <f t="shared" si="21"/>
        <v/>
      </c>
      <c r="AH57" s="50" t="str">
        <f t="shared" si="22"/>
        <v/>
      </c>
      <c r="AI57" s="70" t="str">
        <f t="shared" si="23"/>
        <v/>
      </c>
      <c r="AJ57" s="54" t="str">
        <f t="shared" si="24"/>
        <v/>
      </c>
      <c r="AK57" s="54" t="str">
        <f t="shared" si="25"/>
        <v/>
      </c>
      <c r="AL57" s="54" t="str">
        <f t="shared" si="26"/>
        <v/>
      </c>
      <c r="AM57" s="54" t="str">
        <f t="shared" si="27"/>
        <v/>
      </c>
      <c r="AN57" s="54" t="str">
        <f t="shared" si="28"/>
        <v/>
      </c>
    </row>
    <row r="58" spans="1:40" ht="25.5" thickTop="1" thickBot="1" x14ac:dyDescent="0.4">
      <c r="C58" s="12"/>
      <c r="D58" s="71"/>
      <c r="E58" s="71"/>
      <c r="F58" s="72"/>
      <c r="G58" s="72"/>
      <c r="H58" s="71"/>
      <c r="I58" s="71"/>
      <c r="J58" s="81"/>
      <c r="K58" s="81"/>
      <c r="L58" s="75" t="str">
        <f t="shared" si="58"/>
        <v/>
      </c>
      <c r="M58" s="63" t="str">
        <f t="shared" si="1"/>
        <v/>
      </c>
      <c r="N58" s="52" t="str">
        <f t="shared" si="2"/>
        <v/>
      </c>
      <c r="O58" s="61" t="str">
        <f t="shared" si="3"/>
        <v/>
      </c>
      <c r="P58" s="67" t="str">
        <f t="shared" si="4"/>
        <v/>
      </c>
      <c r="Q58" s="62" t="str">
        <f t="shared" si="5"/>
        <v/>
      </c>
      <c r="R58" s="46" t="str">
        <f t="shared" si="6"/>
        <v/>
      </c>
      <c r="S58" s="63" t="str">
        <f t="shared" si="7"/>
        <v/>
      </c>
      <c r="T58" s="64" t="str">
        <f t="shared" si="8"/>
        <v/>
      </c>
      <c r="U58" s="51" t="str">
        <f t="shared" si="9"/>
        <v/>
      </c>
      <c r="V58" s="54" t="str">
        <f t="shared" si="10"/>
        <v/>
      </c>
      <c r="W58" s="49" t="str">
        <f t="shared" si="11"/>
        <v/>
      </c>
      <c r="X58" s="54" t="str">
        <f t="shared" si="12"/>
        <v/>
      </c>
      <c r="Y58" s="54" t="str">
        <f t="shared" si="13"/>
        <v/>
      </c>
      <c r="Z58" s="63" t="str">
        <f t="shared" si="14"/>
        <v/>
      </c>
      <c r="AA58" s="47" t="str">
        <f t="shared" si="15"/>
        <v/>
      </c>
      <c r="AB58" s="52" t="str">
        <f t="shared" si="16"/>
        <v/>
      </c>
      <c r="AC58" s="53" t="str">
        <f t="shared" si="17"/>
        <v/>
      </c>
      <c r="AD58" s="67" t="str">
        <f t="shared" si="18"/>
        <v/>
      </c>
      <c r="AE58" s="48" t="str">
        <f t="shared" si="19"/>
        <v/>
      </c>
      <c r="AF58" s="46" t="str">
        <f t="shared" si="20"/>
        <v/>
      </c>
      <c r="AG58" s="46" t="str">
        <f t="shared" si="21"/>
        <v/>
      </c>
      <c r="AH58" s="50" t="str">
        <f t="shared" si="22"/>
        <v/>
      </c>
      <c r="AI58" s="70" t="str">
        <f t="shared" si="23"/>
        <v/>
      </c>
      <c r="AJ58" s="54" t="str">
        <f t="shared" si="24"/>
        <v/>
      </c>
      <c r="AK58" s="54" t="str">
        <f t="shared" si="25"/>
        <v/>
      </c>
      <c r="AL58" s="54" t="str">
        <f t="shared" si="26"/>
        <v/>
      </c>
      <c r="AM58" s="54" t="str">
        <f t="shared" si="27"/>
        <v/>
      </c>
      <c r="AN58" s="54" t="str">
        <f t="shared" si="28"/>
        <v/>
      </c>
    </row>
    <row r="59" spans="1:40" ht="25.5" thickTop="1" thickBot="1" x14ac:dyDescent="0.4">
      <c r="C59" s="12"/>
      <c r="D59" s="71"/>
      <c r="E59" s="71"/>
      <c r="F59" s="73"/>
      <c r="G59" s="72"/>
      <c r="H59" s="71"/>
      <c r="I59" s="71"/>
      <c r="J59" s="74"/>
      <c r="K59" s="81"/>
      <c r="L59" s="75" t="str">
        <f t="shared" si="58"/>
        <v/>
      </c>
      <c r="M59" s="63" t="str">
        <f>IF(N59="","","(")</f>
        <v/>
      </c>
      <c r="N59" s="52" t="str">
        <f t="shared" si="2"/>
        <v/>
      </c>
      <c r="O59" s="61" t="str">
        <f>IF(N59="","",",")</f>
        <v/>
      </c>
      <c r="P59" s="67" t="str">
        <f t="shared" si="4"/>
        <v/>
      </c>
      <c r="Q59" s="62" t="str">
        <f>IF(N59="","",",")</f>
        <v/>
      </c>
      <c r="R59" s="46" t="str">
        <f>IF(N59="","",15)</f>
        <v/>
      </c>
      <c r="S59" s="63" t="str">
        <f>IF(N59="","",")")</f>
        <v/>
      </c>
      <c r="T59" s="64" t="str">
        <f>IF(U59="","","(")</f>
        <v/>
      </c>
      <c r="U59" s="51" t="str">
        <f t="shared" si="9"/>
        <v/>
      </c>
      <c r="V59" s="54" t="str">
        <f>IF(U59="","",",")</f>
        <v/>
      </c>
      <c r="W59" s="49" t="str">
        <f t="shared" si="11"/>
        <v/>
      </c>
      <c r="X59" s="54" t="str">
        <f>IF(U59="","",",")</f>
        <v/>
      </c>
      <c r="Y59" s="54" t="str">
        <f>IF(U59="","",250)</f>
        <v/>
      </c>
      <c r="Z59" s="63" t="str">
        <f>IF(U59="","",")")</f>
        <v/>
      </c>
      <c r="AA59" s="47" t="str">
        <f>IF(AB59="","","(")</f>
        <v/>
      </c>
      <c r="AB59" s="52" t="str">
        <f t="shared" si="16"/>
        <v/>
      </c>
      <c r="AC59" s="53" t="str">
        <f>IF(AB59="","",",")</f>
        <v/>
      </c>
      <c r="AD59" s="67" t="str">
        <f>IF(I59="","",I59)</f>
        <v/>
      </c>
      <c r="AE59" s="48" t="str">
        <f>IF(AB59="","",",")</f>
        <v/>
      </c>
      <c r="AF59" s="46" t="str">
        <f>IF(AB59="","",350)</f>
        <v/>
      </c>
      <c r="AG59" s="46" t="str">
        <f>IF(AB59="","",")")</f>
        <v/>
      </c>
      <c r="AH59" s="50" t="str">
        <f>IF(AI59="","","(")</f>
        <v/>
      </c>
      <c r="AI59" s="70" t="str">
        <f t="shared" si="23"/>
        <v/>
      </c>
      <c r="AJ59" s="54" t="str">
        <f>IF(AI59="","",",")</f>
        <v/>
      </c>
      <c r="AK59" s="54" t="str">
        <f>IF(K59="","",K59)</f>
        <v/>
      </c>
      <c r="AL59" s="54" t="str">
        <f>IF(AI59="","",",")</f>
        <v/>
      </c>
      <c r="AM59" s="54" t="str">
        <f>IF(AI59="","",450)</f>
        <v/>
      </c>
      <c r="AN59" s="54" t="str">
        <f>IF(AI59="","",")")</f>
        <v/>
      </c>
    </row>
    <row r="60" spans="1:40" ht="27.75" thickTop="1" thickBot="1" x14ac:dyDescent="0.4">
      <c r="C60" s="82"/>
      <c r="D60" s="85"/>
      <c r="E60" s="85"/>
      <c r="F60" s="85"/>
      <c r="G60" s="85"/>
      <c r="H60" s="85"/>
      <c r="I60" s="85"/>
      <c r="J60" s="85"/>
      <c r="K60" s="85"/>
      <c r="L60" s="83" t="s">
        <v>1859</v>
      </c>
      <c r="M60" s="63"/>
      <c r="N60" s="52"/>
      <c r="O60" s="61"/>
      <c r="P60" s="67"/>
      <c r="Q60" s="62"/>
      <c r="R60" s="46"/>
      <c r="S60" s="63"/>
      <c r="T60" s="64"/>
      <c r="U60" s="51"/>
      <c r="V60" s="54"/>
      <c r="W60" s="49"/>
      <c r="X60" s="54"/>
      <c r="Y60" s="54"/>
      <c r="Z60" s="63"/>
      <c r="AA60" s="47"/>
      <c r="AB60" s="52"/>
      <c r="AC60" s="53"/>
      <c r="AD60" s="67"/>
      <c r="AE60" s="48"/>
      <c r="AF60" s="46"/>
      <c r="AG60" s="46"/>
      <c r="AH60" s="50"/>
      <c r="AI60" s="70"/>
      <c r="AJ60" s="54"/>
      <c r="AK60" s="54"/>
      <c r="AL60" s="54"/>
      <c r="AM60" s="54"/>
      <c r="AN60" s="54"/>
    </row>
    <row r="61" spans="1:40" ht="36.75" thickTop="1" thickBot="1" x14ac:dyDescent="0.4">
      <c r="A61" s="80"/>
      <c r="B61" s="80"/>
      <c r="C61" s="80"/>
      <c r="D61" s="84"/>
      <c r="E61" s="84"/>
      <c r="F61" s="84"/>
      <c r="G61" s="84"/>
      <c r="H61" s="84"/>
      <c r="I61" s="84"/>
      <c r="J61" s="84"/>
      <c r="K61" s="84"/>
      <c r="L61" s="58" t="s">
        <v>1850</v>
      </c>
      <c r="M61" s="63" t="str">
        <f t="shared" ref="M61:M80" si="59">IF(N61="","","(")</f>
        <v/>
      </c>
      <c r="N61" s="52" t="str">
        <f t="shared" si="2"/>
        <v/>
      </c>
      <c r="O61" s="61" t="str">
        <f t="shared" ref="O61:O80" si="60">IF(N61="","",",")</f>
        <v/>
      </c>
      <c r="P61" s="67" t="str">
        <f t="shared" si="4"/>
        <v/>
      </c>
      <c r="Q61" s="62" t="str">
        <f t="shared" ref="Q61:Q80" si="61">IF(N61="","",",")</f>
        <v/>
      </c>
      <c r="R61" s="46" t="str">
        <f t="shared" ref="R61:R80" si="62">IF(N61="","",15)</f>
        <v/>
      </c>
      <c r="S61" s="63" t="str">
        <f t="shared" ref="S61:S80" si="63">IF(N61="","",")")</f>
        <v/>
      </c>
      <c r="T61" s="64" t="str">
        <f t="shared" ref="T61:T80" si="64">IF(U61="","","(")</f>
        <v/>
      </c>
      <c r="U61" s="51" t="str">
        <f t="shared" si="9"/>
        <v/>
      </c>
      <c r="V61" s="54" t="str">
        <f t="shared" ref="V61:V80" si="65">IF(U61="","",",")</f>
        <v/>
      </c>
      <c r="W61" s="49" t="str">
        <f t="shared" si="11"/>
        <v/>
      </c>
      <c r="X61" s="54" t="str">
        <f t="shared" ref="X61:X80" si="66">IF(U61="","",",")</f>
        <v/>
      </c>
      <c r="Y61" s="54" t="str">
        <f t="shared" ref="Y61:Y80" si="67">IF(U61="","",250)</f>
        <v/>
      </c>
      <c r="Z61" s="63" t="str">
        <f t="shared" ref="Z61:Z80" si="68">IF(U61="","",")")</f>
        <v/>
      </c>
      <c r="AA61" s="47" t="str">
        <f t="shared" ref="AA61:AA80" si="69">IF(AB61="","","(")</f>
        <v/>
      </c>
      <c r="AB61" s="52" t="str">
        <f t="shared" si="16"/>
        <v/>
      </c>
      <c r="AC61" s="53" t="str">
        <f t="shared" ref="AC61:AC80" si="70">IF(AB61="","",",")</f>
        <v/>
      </c>
      <c r="AD61" s="67" t="str">
        <f t="shared" ref="AD61:AD101" si="71">IF(I61="","",I61)</f>
        <v/>
      </c>
      <c r="AE61" s="48" t="str">
        <f t="shared" ref="AE61:AE80" si="72">IF(AB61="","",",")</f>
        <v/>
      </c>
      <c r="AF61" s="46" t="str">
        <f t="shared" ref="AF61:AF80" si="73">IF(AB61="","",350)</f>
        <v/>
      </c>
      <c r="AG61" s="46" t="str">
        <f t="shared" ref="AG61:AG80" si="74">IF(AB61="","",")")</f>
        <v/>
      </c>
      <c r="AH61" s="50" t="str">
        <f t="shared" ref="AH61:AH80" si="75">IF(AI61="","","(")</f>
        <v/>
      </c>
      <c r="AI61" s="70" t="str">
        <f t="shared" si="23"/>
        <v/>
      </c>
      <c r="AJ61" s="54" t="str">
        <f t="shared" ref="AJ61:AJ80" si="76">IF(AI61="","",",")</f>
        <v/>
      </c>
      <c r="AK61" s="54" t="str">
        <f t="shared" ref="AK61:AK101" si="77">IF(K61="","",K61)</f>
        <v/>
      </c>
      <c r="AL61" s="54" t="str">
        <f t="shared" ref="AL61:AL80" si="78">IF(AI61="","",",")</f>
        <v/>
      </c>
      <c r="AM61" s="54" t="str">
        <f t="shared" ref="AM61:AM80" si="79">IF(AI61="","",450)</f>
        <v/>
      </c>
      <c r="AN61" s="54" t="str">
        <f t="shared" ref="AN61:AN80" si="80">IF(AI61="","",")")</f>
        <v/>
      </c>
    </row>
    <row r="62" spans="1:40" ht="25.5" thickTop="1" thickBot="1" x14ac:dyDescent="0.4">
      <c r="C62" s="12"/>
      <c r="D62" s="71"/>
      <c r="E62" s="71"/>
      <c r="F62" s="72"/>
      <c r="G62" s="72"/>
      <c r="H62" s="71"/>
      <c r="I62" s="71"/>
      <c r="J62" s="81"/>
      <c r="K62" s="81"/>
      <c r="L62" s="75" t="str">
        <f t="shared" ref="L62:L79" si="81">IF(C62="","",_xlfn.CONCAT("            { line: ","""",C62,", ",M62:AN62,""", sC: ","""",B62,"""},"))</f>
        <v/>
      </c>
      <c r="M62" s="63" t="str">
        <f t="shared" si="59"/>
        <v/>
      </c>
      <c r="N62" s="52" t="str">
        <f t="shared" si="2"/>
        <v/>
      </c>
      <c r="O62" s="61" t="str">
        <f t="shared" si="60"/>
        <v/>
      </c>
      <c r="P62" s="67" t="str">
        <f t="shared" si="4"/>
        <v/>
      </c>
      <c r="Q62" s="62" t="str">
        <f t="shared" si="61"/>
        <v/>
      </c>
      <c r="R62" s="46" t="str">
        <f t="shared" si="62"/>
        <v/>
      </c>
      <c r="S62" s="63" t="str">
        <f t="shared" si="63"/>
        <v/>
      </c>
      <c r="T62" s="64" t="str">
        <f t="shared" si="64"/>
        <v/>
      </c>
      <c r="U62" s="51" t="str">
        <f t="shared" si="9"/>
        <v/>
      </c>
      <c r="V62" s="54" t="str">
        <f t="shared" si="65"/>
        <v/>
      </c>
      <c r="W62" s="49" t="str">
        <f t="shared" si="11"/>
        <v/>
      </c>
      <c r="X62" s="54" t="str">
        <f t="shared" si="66"/>
        <v/>
      </c>
      <c r="Y62" s="54" t="str">
        <f t="shared" si="67"/>
        <v/>
      </c>
      <c r="Z62" s="63" t="str">
        <f t="shared" si="68"/>
        <v/>
      </c>
      <c r="AA62" s="47" t="str">
        <f t="shared" si="69"/>
        <v/>
      </c>
      <c r="AB62" s="52" t="str">
        <f t="shared" si="16"/>
        <v/>
      </c>
      <c r="AC62" s="53" t="str">
        <f t="shared" si="70"/>
        <v/>
      </c>
      <c r="AD62" s="67" t="str">
        <f t="shared" si="71"/>
        <v/>
      </c>
      <c r="AE62" s="48" t="str">
        <f t="shared" si="72"/>
        <v/>
      </c>
      <c r="AF62" s="46" t="str">
        <f t="shared" si="73"/>
        <v/>
      </c>
      <c r="AG62" s="46" t="str">
        <f t="shared" si="74"/>
        <v/>
      </c>
      <c r="AH62" s="50" t="str">
        <f t="shared" si="75"/>
        <v/>
      </c>
      <c r="AI62" s="70" t="str">
        <f t="shared" si="23"/>
        <v/>
      </c>
      <c r="AJ62" s="54" t="str">
        <f t="shared" si="76"/>
        <v/>
      </c>
      <c r="AK62" s="54" t="str">
        <f t="shared" si="77"/>
        <v/>
      </c>
      <c r="AL62" s="54" t="str">
        <f t="shared" si="78"/>
        <v/>
      </c>
      <c r="AM62" s="54" t="str">
        <f t="shared" si="79"/>
        <v/>
      </c>
      <c r="AN62" s="54" t="str">
        <f t="shared" si="80"/>
        <v/>
      </c>
    </row>
    <row r="63" spans="1:40" ht="25.5" thickTop="1" thickBot="1" x14ac:dyDescent="0.4">
      <c r="C63" s="12"/>
      <c r="D63" s="71"/>
      <c r="E63" s="71"/>
      <c r="F63" s="72"/>
      <c r="G63" s="72"/>
      <c r="H63" s="71"/>
      <c r="I63" s="71"/>
      <c r="J63" s="81"/>
      <c r="K63" s="81"/>
      <c r="L63" s="75" t="str">
        <f t="shared" si="81"/>
        <v/>
      </c>
      <c r="M63" s="63" t="str">
        <f t="shared" si="59"/>
        <v/>
      </c>
      <c r="N63" s="52" t="str">
        <f t="shared" si="2"/>
        <v/>
      </c>
      <c r="O63" s="61" t="str">
        <f t="shared" si="60"/>
        <v/>
      </c>
      <c r="P63" s="67" t="str">
        <f t="shared" si="4"/>
        <v/>
      </c>
      <c r="Q63" s="62" t="str">
        <f t="shared" si="61"/>
        <v/>
      </c>
      <c r="R63" s="46" t="str">
        <f t="shared" si="62"/>
        <v/>
      </c>
      <c r="S63" s="63" t="str">
        <f t="shared" si="63"/>
        <v/>
      </c>
      <c r="T63" s="64" t="str">
        <f t="shared" si="64"/>
        <v/>
      </c>
      <c r="U63" s="51" t="str">
        <f t="shared" si="9"/>
        <v/>
      </c>
      <c r="V63" s="54" t="str">
        <f t="shared" si="65"/>
        <v/>
      </c>
      <c r="W63" s="49" t="str">
        <f t="shared" si="11"/>
        <v/>
      </c>
      <c r="X63" s="54" t="str">
        <f t="shared" si="66"/>
        <v/>
      </c>
      <c r="Y63" s="54" t="str">
        <f t="shared" si="67"/>
        <v/>
      </c>
      <c r="Z63" s="63" t="str">
        <f t="shared" si="68"/>
        <v/>
      </c>
      <c r="AA63" s="47" t="str">
        <f t="shared" si="69"/>
        <v/>
      </c>
      <c r="AB63" s="52" t="str">
        <f t="shared" si="16"/>
        <v/>
      </c>
      <c r="AC63" s="53" t="str">
        <f t="shared" si="70"/>
        <v/>
      </c>
      <c r="AD63" s="67" t="str">
        <f t="shared" si="71"/>
        <v/>
      </c>
      <c r="AE63" s="48" t="str">
        <f t="shared" si="72"/>
        <v/>
      </c>
      <c r="AF63" s="46" t="str">
        <f t="shared" si="73"/>
        <v/>
      </c>
      <c r="AG63" s="46" t="str">
        <f t="shared" si="74"/>
        <v/>
      </c>
      <c r="AH63" s="50" t="str">
        <f t="shared" si="75"/>
        <v/>
      </c>
      <c r="AI63" s="70" t="str">
        <f t="shared" si="23"/>
        <v/>
      </c>
      <c r="AJ63" s="54" t="str">
        <f t="shared" si="76"/>
        <v/>
      </c>
      <c r="AK63" s="54" t="str">
        <f t="shared" si="77"/>
        <v/>
      </c>
      <c r="AL63" s="54" t="str">
        <f t="shared" si="78"/>
        <v/>
      </c>
      <c r="AM63" s="54" t="str">
        <f t="shared" si="79"/>
        <v/>
      </c>
      <c r="AN63" s="54" t="str">
        <f t="shared" si="80"/>
        <v/>
      </c>
    </row>
    <row r="64" spans="1:40" ht="25.5" thickTop="1" thickBot="1" x14ac:dyDescent="0.4">
      <c r="C64" s="12"/>
      <c r="D64" s="71"/>
      <c r="E64" s="71"/>
      <c r="F64" s="72"/>
      <c r="G64" s="72"/>
      <c r="H64" s="71"/>
      <c r="I64" s="71"/>
      <c r="J64" s="81"/>
      <c r="K64" s="81"/>
      <c r="L64" s="75" t="str">
        <f t="shared" si="81"/>
        <v/>
      </c>
      <c r="M64" s="63" t="str">
        <f t="shared" si="59"/>
        <v/>
      </c>
      <c r="N64" s="52" t="str">
        <f t="shared" si="2"/>
        <v/>
      </c>
      <c r="O64" s="61" t="str">
        <f t="shared" si="60"/>
        <v/>
      </c>
      <c r="P64" s="67" t="str">
        <f t="shared" si="4"/>
        <v/>
      </c>
      <c r="Q64" s="62" t="str">
        <f t="shared" si="61"/>
        <v/>
      </c>
      <c r="R64" s="46" t="str">
        <f t="shared" si="62"/>
        <v/>
      </c>
      <c r="S64" s="63" t="str">
        <f t="shared" si="63"/>
        <v/>
      </c>
      <c r="T64" s="64" t="str">
        <f t="shared" si="64"/>
        <v/>
      </c>
      <c r="U64" s="51" t="str">
        <f t="shared" si="9"/>
        <v/>
      </c>
      <c r="V64" s="54" t="str">
        <f t="shared" si="65"/>
        <v/>
      </c>
      <c r="W64" s="49" t="str">
        <f t="shared" si="11"/>
        <v/>
      </c>
      <c r="X64" s="54" t="str">
        <f t="shared" si="66"/>
        <v/>
      </c>
      <c r="Y64" s="54" t="str">
        <f t="shared" si="67"/>
        <v/>
      </c>
      <c r="Z64" s="63" t="str">
        <f t="shared" si="68"/>
        <v/>
      </c>
      <c r="AA64" s="47" t="str">
        <f t="shared" si="69"/>
        <v/>
      </c>
      <c r="AB64" s="52" t="str">
        <f t="shared" si="16"/>
        <v/>
      </c>
      <c r="AC64" s="53" t="str">
        <f t="shared" si="70"/>
        <v/>
      </c>
      <c r="AD64" s="67" t="str">
        <f t="shared" si="71"/>
        <v/>
      </c>
      <c r="AE64" s="48" t="str">
        <f t="shared" si="72"/>
        <v/>
      </c>
      <c r="AF64" s="46" t="str">
        <f t="shared" si="73"/>
        <v/>
      </c>
      <c r="AG64" s="46" t="str">
        <f t="shared" si="74"/>
        <v/>
      </c>
      <c r="AH64" s="50" t="str">
        <f t="shared" si="75"/>
        <v/>
      </c>
      <c r="AI64" s="70" t="str">
        <f t="shared" si="23"/>
        <v/>
      </c>
      <c r="AJ64" s="54" t="str">
        <f t="shared" si="76"/>
        <v/>
      </c>
      <c r="AK64" s="54" t="str">
        <f t="shared" si="77"/>
        <v/>
      </c>
      <c r="AL64" s="54" t="str">
        <f t="shared" si="78"/>
        <v/>
      </c>
      <c r="AM64" s="54" t="str">
        <f t="shared" si="79"/>
        <v/>
      </c>
      <c r="AN64" s="54" t="str">
        <f t="shared" si="80"/>
        <v/>
      </c>
    </row>
    <row r="65" spans="3:40" ht="25.5" thickTop="1" thickBot="1" x14ac:dyDescent="0.4">
      <c r="C65" s="12"/>
      <c r="D65" s="71"/>
      <c r="E65" s="71"/>
      <c r="F65" s="72"/>
      <c r="G65" s="72"/>
      <c r="H65" s="71"/>
      <c r="I65" s="71"/>
      <c r="J65" s="81"/>
      <c r="K65" s="81"/>
      <c r="L65" s="75" t="str">
        <f t="shared" si="81"/>
        <v/>
      </c>
      <c r="M65" s="63" t="str">
        <f t="shared" si="59"/>
        <v/>
      </c>
      <c r="N65" s="52" t="str">
        <f t="shared" si="2"/>
        <v/>
      </c>
      <c r="O65" s="61" t="str">
        <f t="shared" si="60"/>
        <v/>
      </c>
      <c r="P65" s="67" t="str">
        <f t="shared" si="4"/>
        <v/>
      </c>
      <c r="Q65" s="62" t="str">
        <f t="shared" si="61"/>
        <v/>
      </c>
      <c r="R65" s="46" t="str">
        <f t="shared" si="62"/>
        <v/>
      </c>
      <c r="S65" s="63" t="str">
        <f t="shared" si="63"/>
        <v/>
      </c>
      <c r="T65" s="64" t="str">
        <f t="shared" si="64"/>
        <v/>
      </c>
      <c r="U65" s="51" t="str">
        <f t="shared" si="9"/>
        <v/>
      </c>
      <c r="V65" s="54" t="str">
        <f t="shared" si="65"/>
        <v/>
      </c>
      <c r="W65" s="49" t="str">
        <f t="shared" si="11"/>
        <v/>
      </c>
      <c r="X65" s="54" t="str">
        <f t="shared" si="66"/>
        <v/>
      </c>
      <c r="Y65" s="54" t="str">
        <f t="shared" si="67"/>
        <v/>
      </c>
      <c r="Z65" s="63" t="str">
        <f t="shared" si="68"/>
        <v/>
      </c>
      <c r="AA65" s="47" t="str">
        <f t="shared" si="69"/>
        <v/>
      </c>
      <c r="AB65" s="52" t="str">
        <f t="shared" si="16"/>
        <v/>
      </c>
      <c r="AC65" s="53" t="str">
        <f t="shared" si="70"/>
        <v/>
      </c>
      <c r="AD65" s="67" t="str">
        <f t="shared" si="71"/>
        <v/>
      </c>
      <c r="AE65" s="48" t="str">
        <f t="shared" si="72"/>
        <v/>
      </c>
      <c r="AF65" s="46" t="str">
        <f t="shared" si="73"/>
        <v/>
      </c>
      <c r="AG65" s="46" t="str">
        <f t="shared" si="74"/>
        <v/>
      </c>
      <c r="AH65" s="50" t="str">
        <f t="shared" si="75"/>
        <v/>
      </c>
      <c r="AI65" s="70" t="str">
        <f t="shared" si="23"/>
        <v/>
      </c>
      <c r="AJ65" s="54" t="str">
        <f t="shared" si="76"/>
        <v/>
      </c>
      <c r="AK65" s="54" t="str">
        <f t="shared" si="77"/>
        <v/>
      </c>
      <c r="AL65" s="54" t="str">
        <f t="shared" si="78"/>
        <v/>
      </c>
      <c r="AM65" s="54" t="str">
        <f t="shared" si="79"/>
        <v/>
      </c>
      <c r="AN65" s="54" t="str">
        <f t="shared" si="80"/>
        <v/>
      </c>
    </row>
    <row r="66" spans="3:40" ht="25.5" thickTop="1" thickBot="1" x14ac:dyDescent="0.4">
      <c r="C66" s="12"/>
      <c r="D66" s="71"/>
      <c r="E66" s="71"/>
      <c r="F66" s="72"/>
      <c r="G66" s="72"/>
      <c r="H66" s="71"/>
      <c r="I66" s="71"/>
      <c r="J66" s="81"/>
      <c r="K66" s="81"/>
      <c r="L66" s="75" t="str">
        <f t="shared" si="81"/>
        <v/>
      </c>
      <c r="M66" s="63" t="str">
        <f t="shared" si="59"/>
        <v/>
      </c>
      <c r="N66" s="52" t="str">
        <f t="shared" si="2"/>
        <v/>
      </c>
      <c r="O66" s="61" t="str">
        <f t="shared" si="60"/>
        <v/>
      </c>
      <c r="P66" s="67" t="str">
        <f t="shared" si="4"/>
        <v/>
      </c>
      <c r="Q66" s="62" t="str">
        <f t="shared" si="61"/>
        <v/>
      </c>
      <c r="R66" s="46" t="str">
        <f t="shared" si="62"/>
        <v/>
      </c>
      <c r="S66" s="63" t="str">
        <f t="shared" si="63"/>
        <v/>
      </c>
      <c r="T66" s="64" t="str">
        <f t="shared" si="64"/>
        <v/>
      </c>
      <c r="U66" s="51" t="str">
        <f t="shared" si="9"/>
        <v/>
      </c>
      <c r="V66" s="54" t="str">
        <f t="shared" si="65"/>
        <v/>
      </c>
      <c r="W66" s="49" t="str">
        <f t="shared" si="11"/>
        <v/>
      </c>
      <c r="X66" s="54" t="str">
        <f t="shared" si="66"/>
        <v/>
      </c>
      <c r="Y66" s="54" t="str">
        <f t="shared" si="67"/>
        <v/>
      </c>
      <c r="Z66" s="63" t="str">
        <f t="shared" si="68"/>
        <v/>
      </c>
      <c r="AA66" s="47" t="str">
        <f t="shared" si="69"/>
        <v/>
      </c>
      <c r="AB66" s="52" t="str">
        <f t="shared" si="16"/>
        <v/>
      </c>
      <c r="AC66" s="53" t="str">
        <f t="shared" si="70"/>
        <v/>
      </c>
      <c r="AD66" s="67" t="str">
        <f t="shared" si="71"/>
        <v/>
      </c>
      <c r="AE66" s="48" t="str">
        <f t="shared" si="72"/>
        <v/>
      </c>
      <c r="AF66" s="46" t="str">
        <f t="shared" si="73"/>
        <v/>
      </c>
      <c r="AG66" s="46" t="str">
        <f t="shared" si="74"/>
        <v/>
      </c>
      <c r="AH66" s="50" t="str">
        <f t="shared" si="75"/>
        <v/>
      </c>
      <c r="AI66" s="70" t="str">
        <f t="shared" si="23"/>
        <v/>
      </c>
      <c r="AJ66" s="54" t="str">
        <f t="shared" si="76"/>
        <v/>
      </c>
      <c r="AK66" s="54" t="str">
        <f t="shared" si="77"/>
        <v/>
      </c>
      <c r="AL66" s="54" t="str">
        <f t="shared" si="78"/>
        <v/>
      </c>
      <c r="AM66" s="54" t="str">
        <f t="shared" si="79"/>
        <v/>
      </c>
      <c r="AN66" s="54" t="str">
        <f t="shared" si="80"/>
        <v/>
      </c>
    </row>
    <row r="67" spans="3:40" ht="25.5" thickTop="1" thickBot="1" x14ac:dyDescent="0.4">
      <c r="C67" s="12"/>
      <c r="D67" s="71"/>
      <c r="E67" s="71"/>
      <c r="F67" s="72"/>
      <c r="G67" s="72"/>
      <c r="H67" s="71"/>
      <c r="I67" s="71"/>
      <c r="J67" s="81"/>
      <c r="K67" s="81"/>
      <c r="L67" s="76" t="str">
        <f t="shared" si="81"/>
        <v/>
      </c>
      <c r="M67" s="63" t="str">
        <f t="shared" si="59"/>
        <v/>
      </c>
      <c r="N67" s="52" t="str">
        <f t="shared" si="2"/>
        <v/>
      </c>
      <c r="O67" s="61" t="str">
        <f t="shared" si="60"/>
        <v/>
      </c>
      <c r="P67" s="67" t="str">
        <f t="shared" si="4"/>
        <v/>
      </c>
      <c r="Q67" s="62" t="str">
        <f t="shared" si="61"/>
        <v/>
      </c>
      <c r="R67" s="46" t="str">
        <f t="shared" si="62"/>
        <v/>
      </c>
      <c r="S67" s="63" t="str">
        <f t="shared" si="63"/>
        <v/>
      </c>
      <c r="T67" s="64" t="str">
        <f t="shared" si="64"/>
        <v/>
      </c>
      <c r="U67" s="51" t="str">
        <f t="shared" si="9"/>
        <v/>
      </c>
      <c r="V67" s="54" t="str">
        <f t="shared" si="65"/>
        <v/>
      </c>
      <c r="W67" s="49" t="str">
        <f t="shared" si="11"/>
        <v/>
      </c>
      <c r="X67" s="54" t="str">
        <f t="shared" si="66"/>
        <v/>
      </c>
      <c r="Y67" s="54" t="str">
        <f t="shared" si="67"/>
        <v/>
      </c>
      <c r="Z67" s="63" t="str">
        <f t="shared" si="68"/>
        <v/>
      </c>
      <c r="AA67" s="47" t="str">
        <f t="shared" si="69"/>
        <v/>
      </c>
      <c r="AB67" s="52" t="str">
        <f t="shared" si="16"/>
        <v/>
      </c>
      <c r="AC67" s="53" t="str">
        <f t="shared" si="70"/>
        <v/>
      </c>
      <c r="AD67" s="67" t="str">
        <f t="shared" si="71"/>
        <v/>
      </c>
      <c r="AE67" s="48" t="str">
        <f t="shared" si="72"/>
        <v/>
      </c>
      <c r="AF67" s="46" t="str">
        <f t="shared" si="73"/>
        <v/>
      </c>
      <c r="AG67" s="46" t="str">
        <f t="shared" si="74"/>
        <v/>
      </c>
      <c r="AH67" s="50" t="str">
        <f t="shared" si="75"/>
        <v/>
      </c>
      <c r="AI67" s="70" t="str">
        <f t="shared" si="23"/>
        <v/>
      </c>
      <c r="AJ67" s="54" t="str">
        <f t="shared" si="76"/>
        <v/>
      </c>
      <c r="AK67" s="54" t="str">
        <f t="shared" si="77"/>
        <v/>
      </c>
      <c r="AL67" s="54" t="str">
        <f t="shared" si="78"/>
        <v/>
      </c>
      <c r="AM67" s="54" t="str">
        <f t="shared" si="79"/>
        <v/>
      </c>
      <c r="AN67" s="54" t="str">
        <f t="shared" si="80"/>
        <v/>
      </c>
    </row>
    <row r="68" spans="3:40" ht="25.5" thickTop="1" thickBot="1" x14ac:dyDescent="0.4">
      <c r="C68" s="12"/>
      <c r="D68" s="71"/>
      <c r="E68" s="71"/>
      <c r="F68" s="72"/>
      <c r="G68" s="72"/>
      <c r="H68" s="71"/>
      <c r="I68" s="71"/>
      <c r="J68" s="81"/>
      <c r="K68" s="81"/>
      <c r="L68" s="76" t="str">
        <f t="shared" si="81"/>
        <v/>
      </c>
      <c r="M68" s="63" t="str">
        <f t="shared" si="59"/>
        <v/>
      </c>
      <c r="N68" s="52" t="str">
        <f t="shared" si="2"/>
        <v/>
      </c>
      <c r="O68" s="61" t="str">
        <f t="shared" si="60"/>
        <v/>
      </c>
      <c r="P68" s="67" t="str">
        <f t="shared" si="4"/>
        <v/>
      </c>
      <c r="Q68" s="62" t="str">
        <f t="shared" si="61"/>
        <v/>
      </c>
      <c r="R68" s="46" t="str">
        <f t="shared" si="62"/>
        <v/>
      </c>
      <c r="S68" s="63" t="str">
        <f t="shared" si="63"/>
        <v/>
      </c>
      <c r="T68" s="64" t="str">
        <f t="shared" si="64"/>
        <v/>
      </c>
      <c r="U68" s="51" t="str">
        <f t="shared" si="9"/>
        <v/>
      </c>
      <c r="V68" s="54" t="str">
        <f t="shared" si="65"/>
        <v/>
      </c>
      <c r="W68" s="49" t="str">
        <f t="shared" si="11"/>
        <v/>
      </c>
      <c r="X68" s="54" t="str">
        <f t="shared" si="66"/>
        <v/>
      </c>
      <c r="Y68" s="54" t="str">
        <f t="shared" si="67"/>
        <v/>
      </c>
      <c r="Z68" s="63" t="str">
        <f t="shared" si="68"/>
        <v/>
      </c>
      <c r="AA68" s="47" t="str">
        <f t="shared" si="69"/>
        <v/>
      </c>
      <c r="AB68" s="52" t="str">
        <f t="shared" si="16"/>
        <v/>
      </c>
      <c r="AC68" s="53" t="str">
        <f t="shared" si="70"/>
        <v/>
      </c>
      <c r="AD68" s="67" t="str">
        <f t="shared" si="71"/>
        <v/>
      </c>
      <c r="AE68" s="48" t="str">
        <f t="shared" si="72"/>
        <v/>
      </c>
      <c r="AF68" s="46" t="str">
        <f t="shared" si="73"/>
        <v/>
      </c>
      <c r="AG68" s="46" t="str">
        <f t="shared" si="74"/>
        <v/>
      </c>
      <c r="AH68" s="50" t="str">
        <f t="shared" si="75"/>
        <v/>
      </c>
      <c r="AI68" s="70" t="str">
        <f t="shared" si="23"/>
        <v/>
      </c>
      <c r="AJ68" s="54" t="str">
        <f t="shared" si="76"/>
        <v/>
      </c>
      <c r="AK68" s="54" t="str">
        <f t="shared" si="77"/>
        <v/>
      </c>
      <c r="AL68" s="54" t="str">
        <f t="shared" si="78"/>
        <v/>
      </c>
      <c r="AM68" s="54" t="str">
        <f t="shared" si="79"/>
        <v/>
      </c>
      <c r="AN68" s="54" t="str">
        <f t="shared" si="80"/>
        <v/>
      </c>
    </row>
    <row r="69" spans="3:40" ht="25.5" thickTop="1" thickBot="1" x14ac:dyDescent="0.4">
      <c r="C69" s="12"/>
      <c r="D69" s="71"/>
      <c r="E69" s="71"/>
      <c r="F69" s="72"/>
      <c r="G69" s="72"/>
      <c r="H69" s="71"/>
      <c r="I69" s="71"/>
      <c r="J69" s="81"/>
      <c r="K69" s="81"/>
      <c r="L69" s="76" t="str">
        <f t="shared" si="81"/>
        <v/>
      </c>
      <c r="M69" s="63" t="str">
        <f t="shared" si="59"/>
        <v/>
      </c>
      <c r="N69" s="52" t="str">
        <f t="shared" si="2"/>
        <v/>
      </c>
      <c r="O69" s="61" t="str">
        <f t="shared" si="60"/>
        <v/>
      </c>
      <c r="P69" s="67" t="str">
        <f t="shared" si="4"/>
        <v/>
      </c>
      <c r="Q69" s="62" t="str">
        <f t="shared" si="61"/>
        <v/>
      </c>
      <c r="R69" s="46" t="str">
        <f t="shared" si="62"/>
        <v/>
      </c>
      <c r="S69" s="63" t="str">
        <f t="shared" si="63"/>
        <v/>
      </c>
      <c r="T69" s="64" t="str">
        <f t="shared" si="64"/>
        <v/>
      </c>
      <c r="U69" s="51" t="str">
        <f t="shared" si="9"/>
        <v/>
      </c>
      <c r="V69" s="54" t="str">
        <f t="shared" si="65"/>
        <v/>
      </c>
      <c r="W69" s="49" t="str">
        <f t="shared" si="11"/>
        <v/>
      </c>
      <c r="X69" s="54" t="str">
        <f t="shared" si="66"/>
        <v/>
      </c>
      <c r="Y69" s="54" t="str">
        <f t="shared" si="67"/>
        <v/>
      </c>
      <c r="Z69" s="63" t="str">
        <f t="shared" si="68"/>
        <v/>
      </c>
      <c r="AA69" s="47" t="str">
        <f t="shared" si="69"/>
        <v/>
      </c>
      <c r="AB69" s="52" t="str">
        <f t="shared" si="16"/>
        <v/>
      </c>
      <c r="AC69" s="53" t="str">
        <f t="shared" si="70"/>
        <v/>
      </c>
      <c r="AD69" s="67" t="str">
        <f t="shared" si="71"/>
        <v/>
      </c>
      <c r="AE69" s="48" t="str">
        <f t="shared" si="72"/>
        <v/>
      </c>
      <c r="AF69" s="46" t="str">
        <f t="shared" si="73"/>
        <v/>
      </c>
      <c r="AG69" s="46" t="str">
        <f t="shared" si="74"/>
        <v/>
      </c>
      <c r="AH69" s="50" t="str">
        <f t="shared" si="75"/>
        <v/>
      </c>
      <c r="AI69" s="70" t="str">
        <f t="shared" si="23"/>
        <v/>
      </c>
      <c r="AJ69" s="54" t="str">
        <f t="shared" si="76"/>
        <v/>
      </c>
      <c r="AK69" s="54" t="str">
        <f t="shared" si="77"/>
        <v/>
      </c>
      <c r="AL69" s="54" t="str">
        <f t="shared" si="78"/>
        <v/>
      </c>
      <c r="AM69" s="54" t="str">
        <f t="shared" si="79"/>
        <v/>
      </c>
      <c r="AN69" s="54" t="str">
        <f t="shared" si="80"/>
        <v/>
      </c>
    </row>
    <row r="70" spans="3:40" ht="25.5" thickTop="1" thickBot="1" x14ac:dyDescent="0.4">
      <c r="C70" s="12"/>
      <c r="D70" s="71"/>
      <c r="E70" s="71"/>
      <c r="F70" s="72"/>
      <c r="G70" s="72"/>
      <c r="H70" s="71"/>
      <c r="I70" s="71"/>
      <c r="J70" s="81"/>
      <c r="K70" s="81"/>
      <c r="L70" s="75" t="str">
        <f t="shared" si="81"/>
        <v/>
      </c>
      <c r="M70" s="63" t="str">
        <f t="shared" si="59"/>
        <v/>
      </c>
      <c r="N70" s="52" t="str">
        <f t="shared" si="2"/>
        <v/>
      </c>
      <c r="O70" s="61" t="str">
        <f t="shared" si="60"/>
        <v/>
      </c>
      <c r="P70" s="67" t="str">
        <f t="shared" si="4"/>
        <v/>
      </c>
      <c r="Q70" s="62" t="str">
        <f t="shared" si="61"/>
        <v/>
      </c>
      <c r="R70" s="46" t="str">
        <f t="shared" si="62"/>
        <v/>
      </c>
      <c r="S70" s="63" t="str">
        <f t="shared" si="63"/>
        <v/>
      </c>
      <c r="T70" s="64" t="str">
        <f t="shared" si="64"/>
        <v/>
      </c>
      <c r="U70" s="51" t="str">
        <f t="shared" si="9"/>
        <v/>
      </c>
      <c r="V70" s="54" t="str">
        <f t="shared" si="65"/>
        <v/>
      </c>
      <c r="W70" s="49" t="str">
        <f t="shared" si="11"/>
        <v/>
      </c>
      <c r="X70" s="54" t="str">
        <f t="shared" si="66"/>
        <v/>
      </c>
      <c r="Y70" s="54" t="str">
        <f t="shared" si="67"/>
        <v/>
      </c>
      <c r="Z70" s="63" t="str">
        <f t="shared" si="68"/>
        <v/>
      </c>
      <c r="AA70" s="47" t="str">
        <f t="shared" si="69"/>
        <v/>
      </c>
      <c r="AB70" s="52" t="str">
        <f t="shared" si="16"/>
        <v/>
      </c>
      <c r="AC70" s="53" t="str">
        <f t="shared" si="70"/>
        <v/>
      </c>
      <c r="AD70" s="67" t="str">
        <f t="shared" si="71"/>
        <v/>
      </c>
      <c r="AE70" s="48" t="str">
        <f t="shared" si="72"/>
        <v/>
      </c>
      <c r="AF70" s="46" t="str">
        <f t="shared" si="73"/>
        <v/>
      </c>
      <c r="AG70" s="46" t="str">
        <f t="shared" si="74"/>
        <v/>
      </c>
      <c r="AH70" s="50" t="str">
        <f t="shared" si="75"/>
        <v/>
      </c>
      <c r="AI70" s="70" t="str">
        <f t="shared" si="23"/>
        <v/>
      </c>
      <c r="AJ70" s="54" t="str">
        <f t="shared" si="76"/>
        <v/>
      </c>
      <c r="AK70" s="54" t="str">
        <f t="shared" si="77"/>
        <v/>
      </c>
      <c r="AL70" s="54" t="str">
        <f t="shared" si="78"/>
        <v/>
      </c>
      <c r="AM70" s="54" t="str">
        <f t="shared" si="79"/>
        <v/>
      </c>
      <c r="AN70" s="54" t="str">
        <f t="shared" si="80"/>
        <v/>
      </c>
    </row>
    <row r="71" spans="3:40" ht="25.5" thickTop="1" thickBot="1" x14ac:dyDescent="0.4">
      <c r="C71" s="12"/>
      <c r="D71" s="71"/>
      <c r="E71" s="71"/>
      <c r="F71" s="72"/>
      <c r="G71" s="72"/>
      <c r="H71" s="71"/>
      <c r="I71" s="71"/>
      <c r="J71" s="81"/>
      <c r="K71" s="81"/>
      <c r="L71" s="75" t="str">
        <f t="shared" si="81"/>
        <v/>
      </c>
      <c r="M71" s="63" t="str">
        <f t="shared" si="59"/>
        <v/>
      </c>
      <c r="N71" s="52" t="str">
        <f t="shared" si="2"/>
        <v/>
      </c>
      <c r="O71" s="61" t="str">
        <f t="shared" si="60"/>
        <v/>
      </c>
      <c r="P71" s="67" t="str">
        <f t="shared" si="4"/>
        <v/>
      </c>
      <c r="Q71" s="62" t="str">
        <f t="shared" si="61"/>
        <v/>
      </c>
      <c r="R71" s="46" t="str">
        <f t="shared" si="62"/>
        <v/>
      </c>
      <c r="S71" s="63" t="str">
        <f t="shared" si="63"/>
        <v/>
      </c>
      <c r="T71" s="64" t="str">
        <f t="shared" si="64"/>
        <v/>
      </c>
      <c r="U71" s="51" t="str">
        <f t="shared" si="9"/>
        <v/>
      </c>
      <c r="V71" s="54" t="str">
        <f t="shared" si="65"/>
        <v/>
      </c>
      <c r="W71" s="49" t="str">
        <f t="shared" si="11"/>
        <v/>
      </c>
      <c r="X71" s="54" t="str">
        <f t="shared" si="66"/>
        <v/>
      </c>
      <c r="Y71" s="54" t="str">
        <f t="shared" si="67"/>
        <v/>
      </c>
      <c r="Z71" s="63" t="str">
        <f t="shared" si="68"/>
        <v/>
      </c>
      <c r="AA71" s="47" t="str">
        <f t="shared" si="69"/>
        <v/>
      </c>
      <c r="AB71" s="52" t="str">
        <f t="shared" si="16"/>
        <v/>
      </c>
      <c r="AC71" s="53" t="str">
        <f t="shared" si="70"/>
        <v/>
      </c>
      <c r="AD71" s="67" t="str">
        <f t="shared" si="71"/>
        <v/>
      </c>
      <c r="AE71" s="48" t="str">
        <f t="shared" si="72"/>
        <v/>
      </c>
      <c r="AF71" s="46" t="str">
        <f t="shared" si="73"/>
        <v/>
      </c>
      <c r="AG71" s="46" t="str">
        <f t="shared" si="74"/>
        <v/>
      </c>
      <c r="AH71" s="50" t="str">
        <f t="shared" si="75"/>
        <v/>
      </c>
      <c r="AI71" s="70" t="str">
        <f t="shared" si="23"/>
        <v/>
      </c>
      <c r="AJ71" s="54" t="str">
        <f t="shared" si="76"/>
        <v/>
      </c>
      <c r="AK71" s="54" t="str">
        <f t="shared" si="77"/>
        <v/>
      </c>
      <c r="AL71" s="54" t="str">
        <f t="shared" si="78"/>
        <v/>
      </c>
      <c r="AM71" s="54" t="str">
        <f t="shared" si="79"/>
        <v/>
      </c>
      <c r="AN71" s="54" t="str">
        <f t="shared" si="80"/>
        <v/>
      </c>
    </row>
    <row r="72" spans="3:40" ht="25.5" thickTop="1" thickBot="1" x14ac:dyDescent="0.4">
      <c r="C72" s="12"/>
      <c r="D72" s="71"/>
      <c r="E72" s="71"/>
      <c r="F72" s="72"/>
      <c r="G72" s="72"/>
      <c r="H72" s="71"/>
      <c r="I72" s="71"/>
      <c r="J72" s="81"/>
      <c r="K72" s="81"/>
      <c r="L72" s="75" t="str">
        <f t="shared" si="81"/>
        <v/>
      </c>
      <c r="M72" s="63" t="str">
        <f t="shared" si="59"/>
        <v/>
      </c>
      <c r="N72" s="52" t="str">
        <f t="shared" si="2"/>
        <v/>
      </c>
      <c r="O72" s="61" t="str">
        <f t="shared" si="60"/>
        <v/>
      </c>
      <c r="P72" s="67" t="str">
        <f t="shared" si="4"/>
        <v/>
      </c>
      <c r="Q72" s="62" t="str">
        <f t="shared" si="61"/>
        <v/>
      </c>
      <c r="R72" s="46" t="str">
        <f t="shared" si="62"/>
        <v/>
      </c>
      <c r="S72" s="63" t="str">
        <f t="shared" si="63"/>
        <v/>
      </c>
      <c r="T72" s="64" t="str">
        <f t="shared" si="64"/>
        <v/>
      </c>
      <c r="U72" s="51" t="str">
        <f t="shared" si="9"/>
        <v/>
      </c>
      <c r="V72" s="54" t="str">
        <f t="shared" si="65"/>
        <v/>
      </c>
      <c r="W72" s="49" t="str">
        <f t="shared" si="11"/>
        <v/>
      </c>
      <c r="X72" s="54" t="str">
        <f t="shared" si="66"/>
        <v/>
      </c>
      <c r="Y72" s="54" t="str">
        <f t="shared" si="67"/>
        <v/>
      </c>
      <c r="Z72" s="63" t="str">
        <f t="shared" si="68"/>
        <v/>
      </c>
      <c r="AA72" s="47" t="str">
        <f t="shared" si="69"/>
        <v/>
      </c>
      <c r="AB72" s="52" t="str">
        <f t="shared" si="16"/>
        <v/>
      </c>
      <c r="AC72" s="53" t="str">
        <f t="shared" si="70"/>
        <v/>
      </c>
      <c r="AD72" s="67" t="str">
        <f t="shared" si="71"/>
        <v/>
      </c>
      <c r="AE72" s="48" t="str">
        <f t="shared" si="72"/>
        <v/>
      </c>
      <c r="AF72" s="46" t="str">
        <f t="shared" si="73"/>
        <v/>
      </c>
      <c r="AG72" s="46" t="str">
        <f t="shared" si="74"/>
        <v/>
      </c>
      <c r="AH72" s="50" t="str">
        <f t="shared" si="75"/>
        <v/>
      </c>
      <c r="AI72" s="70" t="str">
        <f t="shared" si="23"/>
        <v/>
      </c>
      <c r="AJ72" s="54" t="str">
        <f t="shared" si="76"/>
        <v/>
      </c>
      <c r="AK72" s="54" t="str">
        <f t="shared" si="77"/>
        <v/>
      </c>
      <c r="AL72" s="54" t="str">
        <f t="shared" si="78"/>
        <v/>
      </c>
      <c r="AM72" s="54" t="str">
        <f t="shared" si="79"/>
        <v/>
      </c>
      <c r="AN72" s="54" t="str">
        <f t="shared" si="80"/>
        <v/>
      </c>
    </row>
    <row r="73" spans="3:40" ht="25.5" thickTop="1" thickBot="1" x14ac:dyDescent="0.4">
      <c r="C73" s="12"/>
      <c r="D73" s="71"/>
      <c r="E73" s="71"/>
      <c r="F73" s="72"/>
      <c r="G73" s="72"/>
      <c r="H73" s="71"/>
      <c r="I73" s="71"/>
      <c r="J73" s="81"/>
      <c r="K73" s="81"/>
      <c r="L73" s="75" t="str">
        <f t="shared" si="81"/>
        <v/>
      </c>
      <c r="M73" s="63" t="str">
        <f t="shared" si="59"/>
        <v/>
      </c>
      <c r="N73" s="52" t="str">
        <f t="shared" si="2"/>
        <v/>
      </c>
      <c r="O73" s="61" t="str">
        <f t="shared" si="60"/>
        <v/>
      </c>
      <c r="P73" s="67" t="str">
        <f t="shared" si="4"/>
        <v/>
      </c>
      <c r="Q73" s="62" t="str">
        <f t="shared" si="61"/>
        <v/>
      </c>
      <c r="R73" s="46" t="str">
        <f t="shared" si="62"/>
        <v/>
      </c>
      <c r="S73" s="63" t="str">
        <f t="shared" si="63"/>
        <v/>
      </c>
      <c r="T73" s="64" t="str">
        <f t="shared" si="64"/>
        <v/>
      </c>
      <c r="U73" s="51" t="str">
        <f t="shared" si="9"/>
        <v/>
      </c>
      <c r="V73" s="54" t="str">
        <f t="shared" si="65"/>
        <v/>
      </c>
      <c r="W73" s="49" t="str">
        <f t="shared" si="11"/>
        <v/>
      </c>
      <c r="X73" s="54" t="str">
        <f t="shared" si="66"/>
        <v/>
      </c>
      <c r="Y73" s="54" t="str">
        <f t="shared" si="67"/>
        <v/>
      </c>
      <c r="Z73" s="63" t="str">
        <f t="shared" si="68"/>
        <v/>
      </c>
      <c r="AA73" s="47" t="str">
        <f t="shared" si="69"/>
        <v/>
      </c>
      <c r="AB73" s="52" t="str">
        <f t="shared" si="16"/>
        <v/>
      </c>
      <c r="AC73" s="53" t="str">
        <f t="shared" si="70"/>
        <v/>
      </c>
      <c r="AD73" s="67" t="str">
        <f t="shared" si="71"/>
        <v/>
      </c>
      <c r="AE73" s="48" t="str">
        <f t="shared" si="72"/>
        <v/>
      </c>
      <c r="AF73" s="46" t="str">
        <f t="shared" si="73"/>
        <v/>
      </c>
      <c r="AG73" s="46" t="str">
        <f t="shared" si="74"/>
        <v/>
      </c>
      <c r="AH73" s="50" t="str">
        <f t="shared" si="75"/>
        <v/>
      </c>
      <c r="AI73" s="70" t="str">
        <f t="shared" si="23"/>
        <v/>
      </c>
      <c r="AJ73" s="54" t="str">
        <f t="shared" si="76"/>
        <v/>
      </c>
      <c r="AK73" s="54" t="str">
        <f t="shared" si="77"/>
        <v/>
      </c>
      <c r="AL73" s="54" t="str">
        <f t="shared" si="78"/>
        <v/>
      </c>
      <c r="AM73" s="54" t="str">
        <f t="shared" si="79"/>
        <v/>
      </c>
      <c r="AN73" s="54" t="str">
        <f t="shared" si="80"/>
        <v/>
      </c>
    </row>
    <row r="74" spans="3:40" ht="25.5" thickTop="1" thickBot="1" x14ac:dyDescent="0.4">
      <c r="C74" s="12"/>
      <c r="D74" s="71"/>
      <c r="E74" s="71"/>
      <c r="F74" s="72"/>
      <c r="G74" s="72"/>
      <c r="H74" s="71"/>
      <c r="I74" s="71"/>
      <c r="J74" s="81"/>
      <c r="K74" s="81"/>
      <c r="L74" s="75" t="str">
        <f t="shared" si="81"/>
        <v/>
      </c>
      <c r="M74" s="63" t="str">
        <f t="shared" si="59"/>
        <v/>
      </c>
      <c r="N74" s="52" t="str">
        <f t="shared" si="2"/>
        <v/>
      </c>
      <c r="O74" s="61" t="str">
        <f t="shared" si="60"/>
        <v/>
      </c>
      <c r="P74" s="67" t="str">
        <f t="shared" si="4"/>
        <v/>
      </c>
      <c r="Q74" s="62" t="str">
        <f t="shared" si="61"/>
        <v/>
      </c>
      <c r="R74" s="46" t="str">
        <f t="shared" si="62"/>
        <v/>
      </c>
      <c r="S74" s="63" t="str">
        <f t="shared" si="63"/>
        <v/>
      </c>
      <c r="T74" s="64" t="str">
        <f t="shared" si="64"/>
        <v/>
      </c>
      <c r="U74" s="51" t="str">
        <f t="shared" si="9"/>
        <v/>
      </c>
      <c r="V74" s="54" t="str">
        <f t="shared" si="65"/>
        <v/>
      </c>
      <c r="W74" s="49" t="str">
        <f t="shared" si="11"/>
        <v/>
      </c>
      <c r="X74" s="54" t="str">
        <f t="shared" si="66"/>
        <v/>
      </c>
      <c r="Y74" s="54" t="str">
        <f t="shared" si="67"/>
        <v/>
      </c>
      <c r="Z74" s="63" t="str">
        <f t="shared" si="68"/>
        <v/>
      </c>
      <c r="AA74" s="47" t="str">
        <f t="shared" si="69"/>
        <v/>
      </c>
      <c r="AB74" s="52" t="str">
        <f t="shared" si="16"/>
        <v/>
      </c>
      <c r="AC74" s="53" t="str">
        <f t="shared" si="70"/>
        <v/>
      </c>
      <c r="AD74" s="67" t="str">
        <f t="shared" si="71"/>
        <v/>
      </c>
      <c r="AE74" s="48" t="str">
        <f t="shared" si="72"/>
        <v/>
      </c>
      <c r="AF74" s="46" t="str">
        <f t="shared" si="73"/>
        <v/>
      </c>
      <c r="AG74" s="46" t="str">
        <f t="shared" si="74"/>
        <v/>
      </c>
      <c r="AH74" s="50" t="str">
        <f t="shared" si="75"/>
        <v/>
      </c>
      <c r="AI74" s="70" t="str">
        <f t="shared" si="23"/>
        <v/>
      </c>
      <c r="AJ74" s="54" t="str">
        <f t="shared" si="76"/>
        <v/>
      </c>
      <c r="AK74" s="54" t="str">
        <f t="shared" si="77"/>
        <v/>
      </c>
      <c r="AL74" s="54" t="str">
        <f t="shared" si="78"/>
        <v/>
      </c>
      <c r="AM74" s="54" t="str">
        <f t="shared" si="79"/>
        <v/>
      </c>
      <c r="AN74" s="54" t="str">
        <f t="shared" si="80"/>
        <v/>
      </c>
    </row>
    <row r="75" spans="3:40" ht="25.5" thickTop="1" thickBot="1" x14ac:dyDescent="0.4">
      <c r="C75" s="12"/>
      <c r="D75" s="71"/>
      <c r="E75" s="71"/>
      <c r="F75" s="72"/>
      <c r="G75" s="72"/>
      <c r="H75" s="71"/>
      <c r="I75" s="71"/>
      <c r="J75" s="81"/>
      <c r="K75" s="81"/>
      <c r="L75" s="76" t="str">
        <f t="shared" si="81"/>
        <v/>
      </c>
      <c r="M75" s="63" t="str">
        <f t="shared" si="59"/>
        <v/>
      </c>
      <c r="N75" s="52" t="str">
        <f t="shared" si="2"/>
        <v/>
      </c>
      <c r="O75" s="61" t="str">
        <f t="shared" si="60"/>
        <v/>
      </c>
      <c r="P75" s="67" t="str">
        <f t="shared" si="4"/>
        <v/>
      </c>
      <c r="Q75" s="62" t="str">
        <f t="shared" si="61"/>
        <v/>
      </c>
      <c r="R75" s="46" t="str">
        <f t="shared" si="62"/>
        <v/>
      </c>
      <c r="S75" s="63" t="str">
        <f t="shared" si="63"/>
        <v/>
      </c>
      <c r="T75" s="64" t="str">
        <f t="shared" si="64"/>
        <v/>
      </c>
      <c r="U75" s="51" t="str">
        <f t="shared" si="9"/>
        <v/>
      </c>
      <c r="V75" s="54" t="str">
        <f t="shared" si="65"/>
        <v/>
      </c>
      <c r="W75" s="49" t="str">
        <f t="shared" si="11"/>
        <v/>
      </c>
      <c r="X75" s="54" t="str">
        <f t="shared" si="66"/>
        <v/>
      </c>
      <c r="Y75" s="54" t="str">
        <f t="shared" si="67"/>
        <v/>
      </c>
      <c r="Z75" s="63" t="str">
        <f t="shared" si="68"/>
        <v/>
      </c>
      <c r="AA75" s="47" t="str">
        <f t="shared" si="69"/>
        <v/>
      </c>
      <c r="AB75" s="52" t="str">
        <f t="shared" si="16"/>
        <v/>
      </c>
      <c r="AC75" s="53" t="str">
        <f t="shared" si="70"/>
        <v/>
      </c>
      <c r="AD75" s="67" t="str">
        <f t="shared" si="71"/>
        <v/>
      </c>
      <c r="AE75" s="48" t="str">
        <f t="shared" si="72"/>
        <v/>
      </c>
      <c r="AF75" s="46" t="str">
        <f t="shared" si="73"/>
        <v/>
      </c>
      <c r="AG75" s="46" t="str">
        <f t="shared" si="74"/>
        <v/>
      </c>
      <c r="AH75" s="50" t="str">
        <f t="shared" si="75"/>
        <v/>
      </c>
      <c r="AI75" s="70" t="str">
        <f t="shared" si="23"/>
        <v/>
      </c>
      <c r="AJ75" s="54" t="str">
        <f t="shared" si="76"/>
        <v/>
      </c>
      <c r="AK75" s="54" t="str">
        <f t="shared" si="77"/>
        <v/>
      </c>
      <c r="AL75" s="54" t="str">
        <f t="shared" si="78"/>
        <v/>
      </c>
      <c r="AM75" s="54" t="str">
        <f t="shared" si="79"/>
        <v/>
      </c>
      <c r="AN75" s="54" t="str">
        <f t="shared" si="80"/>
        <v/>
      </c>
    </row>
    <row r="76" spans="3:40" ht="25.5" thickTop="1" thickBot="1" x14ac:dyDescent="0.4">
      <c r="C76" s="12"/>
      <c r="D76" s="71"/>
      <c r="E76" s="71"/>
      <c r="F76" s="72"/>
      <c r="G76" s="72"/>
      <c r="H76" s="71"/>
      <c r="I76" s="71"/>
      <c r="J76" s="81"/>
      <c r="K76" s="81"/>
      <c r="L76" s="76" t="str">
        <f t="shared" si="81"/>
        <v/>
      </c>
      <c r="M76" s="63" t="str">
        <f t="shared" si="59"/>
        <v/>
      </c>
      <c r="N76" s="52" t="str">
        <f t="shared" si="2"/>
        <v/>
      </c>
      <c r="O76" s="61" t="str">
        <f t="shared" si="60"/>
        <v/>
      </c>
      <c r="P76" s="67" t="str">
        <f t="shared" si="4"/>
        <v/>
      </c>
      <c r="Q76" s="62" t="str">
        <f t="shared" si="61"/>
        <v/>
      </c>
      <c r="R76" s="46" t="str">
        <f t="shared" si="62"/>
        <v/>
      </c>
      <c r="S76" s="63" t="str">
        <f t="shared" si="63"/>
        <v/>
      </c>
      <c r="T76" s="64" t="str">
        <f t="shared" si="64"/>
        <v/>
      </c>
      <c r="U76" s="51" t="str">
        <f t="shared" si="9"/>
        <v/>
      </c>
      <c r="V76" s="54" t="str">
        <f t="shared" si="65"/>
        <v/>
      </c>
      <c r="W76" s="49" t="str">
        <f t="shared" si="11"/>
        <v/>
      </c>
      <c r="X76" s="54" t="str">
        <f t="shared" si="66"/>
        <v/>
      </c>
      <c r="Y76" s="54" t="str">
        <f t="shared" si="67"/>
        <v/>
      </c>
      <c r="Z76" s="63" t="str">
        <f t="shared" si="68"/>
        <v/>
      </c>
      <c r="AA76" s="47" t="str">
        <f t="shared" si="69"/>
        <v/>
      </c>
      <c r="AB76" s="52" t="str">
        <f t="shared" si="16"/>
        <v/>
      </c>
      <c r="AC76" s="53" t="str">
        <f t="shared" si="70"/>
        <v/>
      </c>
      <c r="AD76" s="67" t="str">
        <f t="shared" si="71"/>
        <v/>
      </c>
      <c r="AE76" s="48" t="str">
        <f t="shared" si="72"/>
        <v/>
      </c>
      <c r="AF76" s="46" t="str">
        <f t="shared" si="73"/>
        <v/>
      </c>
      <c r="AG76" s="46" t="str">
        <f t="shared" si="74"/>
        <v/>
      </c>
      <c r="AH76" s="50" t="str">
        <f t="shared" si="75"/>
        <v/>
      </c>
      <c r="AI76" s="70" t="str">
        <f t="shared" si="23"/>
        <v/>
      </c>
      <c r="AJ76" s="54" t="str">
        <f t="shared" si="76"/>
        <v/>
      </c>
      <c r="AK76" s="54" t="str">
        <f t="shared" si="77"/>
        <v/>
      </c>
      <c r="AL76" s="54" t="str">
        <f t="shared" si="78"/>
        <v/>
      </c>
      <c r="AM76" s="54" t="str">
        <f t="shared" si="79"/>
        <v/>
      </c>
      <c r="AN76" s="54" t="str">
        <f t="shared" si="80"/>
        <v/>
      </c>
    </row>
    <row r="77" spans="3:40" ht="25.5" thickTop="1" thickBot="1" x14ac:dyDescent="0.4">
      <c r="C77" s="12"/>
      <c r="D77" s="71"/>
      <c r="E77" s="71"/>
      <c r="F77" s="72"/>
      <c r="G77" s="72"/>
      <c r="H77" s="71"/>
      <c r="I77" s="71"/>
      <c r="J77" s="81"/>
      <c r="K77" s="81"/>
      <c r="L77" s="76" t="str">
        <f t="shared" si="81"/>
        <v/>
      </c>
      <c r="M77" s="63" t="str">
        <f t="shared" si="59"/>
        <v/>
      </c>
      <c r="N77" s="52" t="str">
        <f t="shared" si="2"/>
        <v/>
      </c>
      <c r="O77" s="61" t="str">
        <f t="shared" si="60"/>
        <v/>
      </c>
      <c r="P77" s="67" t="str">
        <f t="shared" si="4"/>
        <v/>
      </c>
      <c r="Q77" s="62" t="str">
        <f t="shared" si="61"/>
        <v/>
      </c>
      <c r="R77" s="46" t="str">
        <f t="shared" si="62"/>
        <v/>
      </c>
      <c r="S77" s="63" t="str">
        <f t="shared" si="63"/>
        <v/>
      </c>
      <c r="T77" s="64" t="str">
        <f t="shared" si="64"/>
        <v/>
      </c>
      <c r="U77" s="51" t="str">
        <f t="shared" si="9"/>
        <v/>
      </c>
      <c r="V77" s="54" t="str">
        <f t="shared" si="65"/>
        <v/>
      </c>
      <c r="W77" s="49" t="str">
        <f t="shared" si="11"/>
        <v/>
      </c>
      <c r="X77" s="54" t="str">
        <f t="shared" si="66"/>
        <v/>
      </c>
      <c r="Y77" s="54" t="str">
        <f t="shared" si="67"/>
        <v/>
      </c>
      <c r="Z77" s="63" t="str">
        <f t="shared" si="68"/>
        <v/>
      </c>
      <c r="AA77" s="47" t="str">
        <f t="shared" si="69"/>
        <v/>
      </c>
      <c r="AB77" s="52" t="str">
        <f t="shared" si="16"/>
        <v/>
      </c>
      <c r="AC77" s="53" t="str">
        <f t="shared" si="70"/>
        <v/>
      </c>
      <c r="AD77" s="67" t="str">
        <f t="shared" si="71"/>
        <v/>
      </c>
      <c r="AE77" s="48" t="str">
        <f t="shared" si="72"/>
        <v/>
      </c>
      <c r="AF77" s="46" t="str">
        <f t="shared" si="73"/>
        <v/>
      </c>
      <c r="AG77" s="46" t="str">
        <f t="shared" si="74"/>
        <v/>
      </c>
      <c r="AH77" s="50" t="str">
        <f t="shared" si="75"/>
        <v/>
      </c>
      <c r="AI77" s="70" t="str">
        <f t="shared" si="23"/>
        <v/>
      </c>
      <c r="AJ77" s="54" t="str">
        <f t="shared" si="76"/>
        <v/>
      </c>
      <c r="AK77" s="54" t="str">
        <f t="shared" si="77"/>
        <v/>
      </c>
      <c r="AL77" s="54" t="str">
        <f t="shared" si="78"/>
        <v/>
      </c>
      <c r="AM77" s="54" t="str">
        <f t="shared" si="79"/>
        <v/>
      </c>
      <c r="AN77" s="54" t="str">
        <f t="shared" si="80"/>
        <v/>
      </c>
    </row>
    <row r="78" spans="3:40" ht="25.5" thickTop="1" thickBot="1" x14ac:dyDescent="0.4">
      <c r="C78" s="12"/>
      <c r="D78" s="71"/>
      <c r="E78" s="71"/>
      <c r="F78" s="72"/>
      <c r="G78" s="72"/>
      <c r="H78" s="71"/>
      <c r="I78" s="71"/>
      <c r="J78" s="81"/>
      <c r="K78" s="81"/>
      <c r="L78" s="76" t="str">
        <f t="shared" si="81"/>
        <v/>
      </c>
      <c r="M78" s="63" t="str">
        <f t="shared" si="59"/>
        <v/>
      </c>
      <c r="N78" s="52" t="str">
        <f t="shared" si="2"/>
        <v/>
      </c>
      <c r="O78" s="61" t="str">
        <f t="shared" si="60"/>
        <v/>
      </c>
      <c r="P78" s="67" t="str">
        <f t="shared" si="4"/>
        <v/>
      </c>
      <c r="Q78" s="62" t="str">
        <f t="shared" si="61"/>
        <v/>
      </c>
      <c r="R78" s="46" t="str">
        <f t="shared" si="62"/>
        <v/>
      </c>
      <c r="S78" s="63" t="str">
        <f t="shared" si="63"/>
        <v/>
      </c>
      <c r="T78" s="64" t="str">
        <f t="shared" si="64"/>
        <v/>
      </c>
      <c r="U78" s="51" t="str">
        <f t="shared" si="9"/>
        <v/>
      </c>
      <c r="V78" s="54" t="str">
        <f t="shared" si="65"/>
        <v/>
      </c>
      <c r="W78" s="49" t="str">
        <f t="shared" si="11"/>
        <v/>
      </c>
      <c r="X78" s="54" t="str">
        <f t="shared" si="66"/>
        <v/>
      </c>
      <c r="Y78" s="54" t="str">
        <f t="shared" si="67"/>
        <v/>
      </c>
      <c r="Z78" s="63" t="str">
        <f t="shared" si="68"/>
        <v/>
      </c>
      <c r="AA78" s="47" t="str">
        <f t="shared" si="69"/>
        <v/>
      </c>
      <c r="AB78" s="52" t="str">
        <f t="shared" si="16"/>
        <v/>
      </c>
      <c r="AC78" s="53" t="str">
        <f t="shared" si="70"/>
        <v/>
      </c>
      <c r="AD78" s="67" t="str">
        <f t="shared" si="71"/>
        <v/>
      </c>
      <c r="AE78" s="48" t="str">
        <f t="shared" si="72"/>
        <v/>
      </c>
      <c r="AF78" s="46" t="str">
        <f t="shared" si="73"/>
        <v/>
      </c>
      <c r="AG78" s="46" t="str">
        <f t="shared" si="74"/>
        <v/>
      </c>
      <c r="AH78" s="50" t="str">
        <f t="shared" si="75"/>
        <v/>
      </c>
      <c r="AI78" s="70" t="str">
        <f t="shared" si="23"/>
        <v/>
      </c>
      <c r="AJ78" s="54" t="str">
        <f t="shared" si="76"/>
        <v/>
      </c>
      <c r="AK78" s="54" t="str">
        <f t="shared" si="77"/>
        <v/>
      </c>
      <c r="AL78" s="54" t="str">
        <f t="shared" si="78"/>
        <v/>
      </c>
      <c r="AM78" s="54" t="str">
        <f t="shared" si="79"/>
        <v/>
      </c>
      <c r="AN78" s="54" t="str">
        <f t="shared" si="80"/>
        <v/>
      </c>
    </row>
    <row r="79" spans="3:40" ht="25.5" thickTop="1" thickBot="1" x14ac:dyDescent="0.4">
      <c r="C79" s="12"/>
      <c r="D79" s="71"/>
      <c r="E79" s="71"/>
      <c r="F79" s="72"/>
      <c r="G79" s="72"/>
      <c r="H79" s="71"/>
      <c r="I79" s="71"/>
      <c r="J79" s="81"/>
      <c r="K79" s="81"/>
      <c r="L79" s="76" t="str">
        <f t="shared" si="81"/>
        <v/>
      </c>
      <c r="M79" s="63" t="str">
        <f t="shared" si="59"/>
        <v/>
      </c>
      <c r="N79" s="52" t="str">
        <f t="shared" si="2"/>
        <v/>
      </c>
      <c r="O79" s="61" t="str">
        <f t="shared" si="60"/>
        <v/>
      </c>
      <c r="P79" s="67" t="str">
        <f t="shared" si="4"/>
        <v/>
      </c>
      <c r="Q79" s="62" t="str">
        <f t="shared" si="61"/>
        <v/>
      </c>
      <c r="R79" s="46" t="str">
        <f t="shared" si="62"/>
        <v/>
      </c>
      <c r="S79" s="63" t="str">
        <f t="shared" si="63"/>
        <v/>
      </c>
      <c r="T79" s="64" t="str">
        <f t="shared" si="64"/>
        <v/>
      </c>
      <c r="U79" s="51" t="str">
        <f t="shared" si="9"/>
        <v/>
      </c>
      <c r="V79" s="54" t="str">
        <f t="shared" si="65"/>
        <v/>
      </c>
      <c r="W79" s="49" t="str">
        <f t="shared" si="11"/>
        <v/>
      </c>
      <c r="X79" s="54" t="str">
        <f t="shared" si="66"/>
        <v/>
      </c>
      <c r="Y79" s="54" t="str">
        <f t="shared" si="67"/>
        <v/>
      </c>
      <c r="Z79" s="63" t="str">
        <f t="shared" si="68"/>
        <v/>
      </c>
      <c r="AA79" s="47" t="str">
        <f t="shared" si="69"/>
        <v/>
      </c>
      <c r="AB79" s="52" t="str">
        <f t="shared" si="16"/>
        <v/>
      </c>
      <c r="AC79" s="53" t="str">
        <f t="shared" si="70"/>
        <v/>
      </c>
      <c r="AD79" s="67" t="str">
        <f t="shared" si="71"/>
        <v/>
      </c>
      <c r="AE79" s="48" t="str">
        <f t="shared" si="72"/>
        <v/>
      </c>
      <c r="AF79" s="46" t="str">
        <f t="shared" si="73"/>
        <v/>
      </c>
      <c r="AG79" s="46" t="str">
        <f t="shared" si="74"/>
        <v/>
      </c>
      <c r="AH79" s="50" t="str">
        <f t="shared" si="75"/>
        <v/>
      </c>
      <c r="AI79" s="70" t="str">
        <f t="shared" si="23"/>
        <v/>
      </c>
      <c r="AJ79" s="54" t="str">
        <f t="shared" si="76"/>
        <v/>
      </c>
      <c r="AK79" s="54" t="str">
        <f t="shared" si="77"/>
        <v/>
      </c>
      <c r="AL79" s="54" t="str">
        <f t="shared" si="78"/>
        <v/>
      </c>
      <c r="AM79" s="54" t="str">
        <f t="shared" si="79"/>
        <v/>
      </c>
      <c r="AN79" s="54" t="str">
        <f t="shared" si="80"/>
        <v/>
      </c>
    </row>
    <row r="80" spans="3:40" ht="25.5" thickTop="1" thickBot="1" x14ac:dyDescent="0.4">
      <c r="C80" s="12"/>
      <c r="D80" s="71"/>
      <c r="E80" s="71"/>
      <c r="F80" s="72"/>
      <c r="G80" s="72"/>
      <c r="H80" s="71"/>
      <c r="I80" s="71"/>
      <c r="J80" s="81"/>
      <c r="K80" s="81"/>
      <c r="L80" s="75" t="str">
        <f>IF(C80="","",_xlfn.CONCAT("            { line: ","""",C80,", ",M80:AN80,""", sC: ","""",B80,"""},"))</f>
        <v/>
      </c>
      <c r="M80" s="63" t="str">
        <f t="shared" si="59"/>
        <v/>
      </c>
      <c r="N80" s="52" t="str">
        <f t="shared" si="2"/>
        <v/>
      </c>
      <c r="O80" s="61" t="str">
        <f t="shared" si="60"/>
        <v/>
      </c>
      <c r="P80" s="67" t="str">
        <f t="shared" si="4"/>
        <v/>
      </c>
      <c r="Q80" s="62" t="str">
        <f t="shared" si="61"/>
        <v/>
      </c>
      <c r="R80" s="46" t="str">
        <f t="shared" si="62"/>
        <v/>
      </c>
      <c r="S80" s="63" t="str">
        <f t="shared" si="63"/>
        <v/>
      </c>
      <c r="T80" s="64" t="str">
        <f t="shared" si="64"/>
        <v/>
      </c>
      <c r="U80" s="51" t="str">
        <f t="shared" si="9"/>
        <v/>
      </c>
      <c r="V80" s="54" t="str">
        <f t="shared" si="65"/>
        <v/>
      </c>
      <c r="W80" s="49" t="str">
        <f t="shared" si="11"/>
        <v/>
      </c>
      <c r="X80" s="54" t="str">
        <f t="shared" si="66"/>
        <v/>
      </c>
      <c r="Y80" s="54" t="str">
        <f t="shared" si="67"/>
        <v/>
      </c>
      <c r="Z80" s="63" t="str">
        <f t="shared" si="68"/>
        <v/>
      </c>
      <c r="AA80" s="47" t="str">
        <f t="shared" si="69"/>
        <v/>
      </c>
      <c r="AB80" s="52" t="str">
        <f t="shared" si="16"/>
        <v/>
      </c>
      <c r="AC80" s="53" t="str">
        <f t="shared" si="70"/>
        <v/>
      </c>
      <c r="AD80" s="67" t="str">
        <f t="shared" si="71"/>
        <v/>
      </c>
      <c r="AE80" s="48" t="str">
        <f t="shared" si="72"/>
        <v/>
      </c>
      <c r="AF80" s="46" t="str">
        <f t="shared" si="73"/>
        <v/>
      </c>
      <c r="AG80" s="46" t="str">
        <f t="shared" si="74"/>
        <v/>
      </c>
      <c r="AH80" s="50" t="str">
        <f t="shared" si="75"/>
        <v/>
      </c>
      <c r="AI80" s="70" t="str">
        <f t="shared" si="23"/>
        <v/>
      </c>
      <c r="AJ80" s="54" t="str">
        <f t="shared" si="76"/>
        <v/>
      </c>
      <c r="AK80" s="54" t="str">
        <f t="shared" si="77"/>
        <v/>
      </c>
      <c r="AL80" s="54" t="str">
        <f t="shared" si="78"/>
        <v/>
      </c>
      <c r="AM80" s="54" t="str">
        <f t="shared" si="79"/>
        <v/>
      </c>
      <c r="AN80" s="54" t="str">
        <f t="shared" si="80"/>
        <v/>
      </c>
    </row>
    <row r="81" spans="2:40" ht="27.75" thickTop="1" thickBot="1" x14ac:dyDescent="0.4">
      <c r="C81" s="82"/>
      <c r="D81" s="85"/>
      <c r="E81" s="85"/>
      <c r="F81" s="85"/>
      <c r="G81" s="85"/>
      <c r="H81" s="85"/>
      <c r="I81" s="85"/>
      <c r="J81" s="85"/>
      <c r="K81" s="85"/>
      <c r="L81" s="83" t="s">
        <v>1859</v>
      </c>
      <c r="M81" s="63"/>
      <c r="N81" s="52"/>
      <c r="O81" s="61"/>
      <c r="P81" s="67"/>
      <c r="Q81" s="62"/>
      <c r="R81" s="46"/>
      <c r="S81" s="63"/>
      <c r="T81" s="64"/>
      <c r="U81" s="51"/>
      <c r="V81" s="54"/>
      <c r="W81" s="49"/>
      <c r="X81" s="54"/>
      <c r="Y81" s="54"/>
      <c r="Z81" s="63"/>
      <c r="AA81" s="47"/>
      <c r="AB81" s="52"/>
      <c r="AC81" s="53"/>
      <c r="AD81" s="67"/>
      <c r="AE81" s="48"/>
      <c r="AF81" s="46"/>
      <c r="AG81" s="46"/>
      <c r="AH81" s="50"/>
      <c r="AI81" s="70"/>
      <c r="AJ81" s="54"/>
      <c r="AK81" s="54"/>
      <c r="AL81" s="54"/>
      <c r="AM81" s="54"/>
      <c r="AN81" s="54"/>
    </row>
    <row r="82" spans="2:40" ht="25.5" thickTop="1" thickBot="1" x14ac:dyDescent="0.4">
      <c r="C82" s="12"/>
      <c r="D82" s="71"/>
      <c r="E82" s="71"/>
      <c r="F82" s="72"/>
      <c r="G82" s="72"/>
      <c r="H82" s="71"/>
      <c r="I82" s="71"/>
      <c r="J82" s="81"/>
      <c r="K82" s="81"/>
      <c r="L82" s="75" t="str">
        <f t="shared" ref="L82:L101" si="82">IF(C82="","",_xlfn.CONCAT("            { line: ","""",C82,", ",M82:AN82,""", sC: ","""",B82,"""},"))</f>
        <v/>
      </c>
      <c r="M82" s="63" t="str">
        <f t="shared" ref="M82:M101" si="83">IF(N82="","","(")</f>
        <v/>
      </c>
      <c r="N82" s="52" t="str">
        <f t="shared" ref="N82:N101" si="84">IF(D82="","",D82)</f>
        <v/>
      </c>
      <c r="O82" s="61" t="str">
        <f t="shared" ref="O82:O101" si="85">IF(N82="","",",")</f>
        <v/>
      </c>
      <c r="P82" s="67" t="str">
        <f t="shared" ref="P82:P101" si="86">IF(E82="","",E82)</f>
        <v/>
      </c>
      <c r="Q82" s="62" t="str">
        <f t="shared" ref="Q82:Q101" si="87">IF(N82="","",",")</f>
        <v/>
      </c>
      <c r="R82" s="46" t="str">
        <f t="shared" ref="R82:R101" si="88">IF(N82="","",15)</f>
        <v/>
      </c>
      <c r="S82" s="63" t="str">
        <f t="shared" ref="S82:S101" si="89">IF(N82="","",")")</f>
        <v/>
      </c>
      <c r="T82" s="64" t="str">
        <f t="shared" ref="T82:T101" si="90">IF(U82="","","(")</f>
        <v/>
      </c>
      <c r="U82" s="51" t="str">
        <f t="shared" ref="U82:U101" si="91">IF(F82="","",F82)</f>
        <v/>
      </c>
      <c r="V82" s="54" t="str">
        <f t="shared" ref="V82:V101" si="92">IF(U82="","",",")</f>
        <v/>
      </c>
      <c r="W82" s="49" t="str">
        <f t="shared" ref="W82:W101" si="93">IF(G82="","",G82)</f>
        <v/>
      </c>
      <c r="X82" s="54" t="str">
        <f t="shared" ref="X82:X101" si="94">IF(U82="","",",")</f>
        <v/>
      </c>
      <c r="Y82" s="54" t="str">
        <f t="shared" ref="Y82:Y101" si="95">IF(U82="","",250)</f>
        <v/>
      </c>
      <c r="Z82" s="63" t="str">
        <f t="shared" ref="Z82:Z101" si="96">IF(U82="","",")")</f>
        <v/>
      </c>
      <c r="AA82" s="47" t="str">
        <f t="shared" ref="AA82:AA101" si="97">IF(AB82="","","(")</f>
        <v/>
      </c>
      <c r="AB82" s="52" t="str">
        <f t="shared" ref="AB82:AB101" si="98">IF(H82="","",H82)</f>
        <v/>
      </c>
      <c r="AC82" s="53" t="str">
        <f t="shared" ref="AC82:AC101" si="99">IF(AB82="","",",")</f>
        <v/>
      </c>
      <c r="AD82" s="67" t="str">
        <f t="shared" si="71"/>
        <v/>
      </c>
      <c r="AE82" s="48" t="str">
        <f t="shared" ref="AE82:AE101" si="100">IF(AB82="","",",")</f>
        <v/>
      </c>
      <c r="AF82" s="46" t="str">
        <f t="shared" ref="AF82:AF101" si="101">IF(AB82="","",350)</f>
        <v/>
      </c>
      <c r="AG82" s="46" t="str">
        <f t="shared" ref="AG82:AG101" si="102">IF(AB82="","",")")</f>
        <v/>
      </c>
      <c r="AH82" s="50" t="str">
        <f t="shared" ref="AH82:AH101" si="103">IF(AI82="","","(")</f>
        <v/>
      </c>
      <c r="AI82" s="70" t="str">
        <f t="shared" ref="AI82:AI101" si="104">IF(J82="","",J82)</f>
        <v/>
      </c>
      <c r="AJ82" s="54" t="str">
        <f t="shared" ref="AJ82:AJ101" si="105">IF(AI82="","",",")</f>
        <v/>
      </c>
      <c r="AK82" s="54" t="str">
        <f t="shared" si="77"/>
        <v/>
      </c>
      <c r="AL82" s="54" t="str">
        <f t="shared" ref="AL82:AL101" si="106">IF(AI82="","",",")</f>
        <v/>
      </c>
      <c r="AM82" s="54" t="str">
        <f t="shared" ref="AM82:AM101" si="107">IF(AI82="","",450)</f>
        <v/>
      </c>
      <c r="AN82" s="54" t="str">
        <f t="shared" ref="AN82:AN101" si="108">IF(AI82="","",")")</f>
        <v/>
      </c>
    </row>
    <row r="83" spans="2:40" ht="27.75" thickTop="1" thickBot="1" x14ac:dyDescent="0.4">
      <c r="C83" s="82"/>
      <c r="D83" s="85"/>
      <c r="E83" s="85"/>
      <c r="F83" s="85"/>
      <c r="G83" s="85"/>
      <c r="H83" s="85"/>
      <c r="I83" s="85"/>
      <c r="J83" s="85"/>
      <c r="K83" s="85"/>
      <c r="L83" s="83" t="s">
        <v>1859</v>
      </c>
      <c r="M83" s="63"/>
      <c r="N83" s="52"/>
      <c r="O83" s="61"/>
      <c r="P83" s="67"/>
      <c r="Q83" s="62"/>
      <c r="R83" s="46"/>
      <c r="S83" s="63"/>
      <c r="T83" s="64"/>
      <c r="U83" s="51"/>
      <c r="V83" s="54"/>
      <c r="W83" s="49"/>
      <c r="X83" s="54"/>
      <c r="Y83" s="54"/>
      <c r="Z83" s="63"/>
      <c r="AA83" s="47"/>
      <c r="AB83" s="52"/>
      <c r="AC83" s="53"/>
      <c r="AD83" s="67"/>
      <c r="AE83" s="48"/>
      <c r="AF83" s="46"/>
      <c r="AG83" s="46"/>
      <c r="AH83" s="50"/>
      <c r="AI83" s="70"/>
      <c r="AJ83" s="54"/>
      <c r="AK83" s="54"/>
      <c r="AL83" s="54"/>
      <c r="AM83" s="54"/>
      <c r="AN83" s="54"/>
    </row>
    <row r="84" spans="2:40" ht="25.5" thickTop="1" thickBot="1" x14ac:dyDescent="0.4">
      <c r="C84" s="55" t="s">
        <v>1857</v>
      </c>
      <c r="D84" s="66"/>
      <c r="E84" s="66"/>
      <c r="F84" s="66"/>
      <c r="G84" s="66"/>
      <c r="H84" s="66"/>
      <c r="I84" s="66"/>
      <c r="J84" s="66"/>
      <c r="K84" s="66"/>
      <c r="L84" s="56" t="s">
        <v>1856</v>
      </c>
      <c r="M84" s="63" t="str">
        <f t="shared" ref="M84:M100" si="109">IF(N84="","","(")</f>
        <v/>
      </c>
      <c r="N84" s="52" t="str">
        <f t="shared" ref="N84:N100" si="110">IF(D84="","",D84)</f>
        <v/>
      </c>
      <c r="O84" s="61" t="str">
        <f t="shared" ref="O84:O100" si="111">IF(N84="","",",")</f>
        <v/>
      </c>
      <c r="P84" s="67" t="str">
        <f t="shared" ref="P84:P100" si="112">IF(E84="","",E84)</f>
        <v/>
      </c>
      <c r="Q84" s="62" t="str">
        <f t="shared" ref="Q84:Q100" si="113">IF(N84="","",",")</f>
        <v/>
      </c>
      <c r="R84" s="46" t="str">
        <f t="shared" ref="R84:R100" si="114">IF(N84="","",15)</f>
        <v/>
      </c>
      <c r="S84" s="63" t="str">
        <f t="shared" ref="S84:S100" si="115">IF(N84="","",")")</f>
        <v/>
      </c>
      <c r="T84" s="64" t="str">
        <f t="shared" ref="T84:T100" si="116">IF(U84="","","(")</f>
        <v/>
      </c>
      <c r="U84" s="51" t="str">
        <f t="shared" ref="U84:U100" si="117">IF(F84="","",F84)</f>
        <v/>
      </c>
      <c r="V84" s="54" t="str">
        <f t="shared" ref="V84:V100" si="118">IF(U84="","",",")</f>
        <v/>
      </c>
      <c r="W84" s="49" t="str">
        <f t="shared" ref="W84:W100" si="119">IF(G84="","",G84)</f>
        <v/>
      </c>
      <c r="X84" s="54" t="str">
        <f t="shared" ref="X84:X100" si="120">IF(U84="","",",")</f>
        <v/>
      </c>
      <c r="Y84" s="54" t="str">
        <f t="shared" ref="Y84:Y100" si="121">IF(U84="","",250)</f>
        <v/>
      </c>
      <c r="Z84" s="63" t="str">
        <f t="shared" ref="Z84:Z100" si="122">IF(U84="","",")")</f>
        <v/>
      </c>
      <c r="AA84" s="47" t="str">
        <f t="shared" ref="AA84:AA100" si="123">IF(AB84="","","(")</f>
        <v/>
      </c>
      <c r="AB84" s="52" t="str">
        <f t="shared" ref="AB84:AB100" si="124">IF(H84="","",H84)</f>
        <v/>
      </c>
      <c r="AC84" s="53" t="str">
        <f t="shared" ref="AC84:AC100" si="125">IF(AB84="","",",")</f>
        <v/>
      </c>
      <c r="AD84" s="67" t="str">
        <f t="shared" ref="AD84:AD100" si="126">IF(I84="","",I84)</f>
        <v/>
      </c>
      <c r="AE84" s="48" t="str">
        <f t="shared" ref="AE84:AE100" si="127">IF(AB84="","",",")</f>
        <v/>
      </c>
      <c r="AF84" s="46" t="str">
        <f t="shared" ref="AF84:AF100" si="128">IF(AB84="","",350)</f>
        <v/>
      </c>
      <c r="AG84" s="46" t="str">
        <f t="shared" ref="AG84:AG100" si="129">IF(AB84="","",")")</f>
        <v/>
      </c>
      <c r="AH84" s="50" t="str">
        <f t="shared" ref="AH84:AH100" si="130">IF(AI84="","","(")</f>
        <v/>
      </c>
      <c r="AI84" s="70" t="str">
        <f t="shared" ref="AI84:AI100" si="131">IF(J84="","",J84)</f>
        <v/>
      </c>
      <c r="AJ84" s="54" t="str">
        <f t="shared" ref="AJ84:AJ100" si="132">IF(AI84="","",",")</f>
        <v/>
      </c>
      <c r="AK84" s="54" t="str">
        <f t="shared" ref="AK84:AK100" si="133">IF(K84="","",K84)</f>
        <v/>
      </c>
      <c r="AL84" s="54" t="str">
        <f t="shared" ref="AL84:AL100" si="134">IF(AI84="","",",")</f>
        <v/>
      </c>
      <c r="AM84" s="54" t="str">
        <f t="shared" ref="AM84:AM100" si="135">IF(AI84="","",450)</f>
        <v/>
      </c>
      <c r="AN84" s="54" t="str">
        <f t="shared" ref="AN84:AN100" si="136">IF(AI84="","",")")</f>
        <v/>
      </c>
    </row>
    <row r="85" spans="2:40" ht="25.5" thickTop="1" thickBot="1" x14ac:dyDescent="0.4">
      <c r="B85" t="s">
        <v>1861</v>
      </c>
      <c r="C85" s="92" t="s">
        <v>1866</v>
      </c>
      <c r="D85" s="88"/>
      <c r="E85" s="88"/>
      <c r="F85" s="88"/>
      <c r="G85" s="88"/>
      <c r="H85" s="88"/>
      <c r="I85" s="88"/>
      <c r="J85" s="88"/>
      <c r="K85" s="88"/>
      <c r="L85" s="89" t="str">
        <f>IF(C85="","",_xlfn.CONCAT("       triggerLine: ","""",C85,", ",M85:AN85,""", sC: ","""",B85,""", lines: ["))</f>
        <v xml:space="preserve">       triggerLine: "ASAMBLEA UNO, ", sC: "ta as", lines: [</v>
      </c>
      <c r="M85" s="63" t="str">
        <f t="shared" si="109"/>
        <v/>
      </c>
      <c r="N85" s="52" t="str">
        <f t="shared" si="110"/>
        <v/>
      </c>
      <c r="O85" s="61" t="str">
        <f t="shared" si="111"/>
        <v/>
      </c>
      <c r="P85" s="67" t="str">
        <f t="shared" si="112"/>
        <v/>
      </c>
      <c r="Q85" s="62" t="str">
        <f t="shared" si="113"/>
        <v/>
      </c>
      <c r="R85" s="46" t="str">
        <f t="shared" si="114"/>
        <v/>
      </c>
      <c r="S85" s="63" t="str">
        <f t="shared" si="115"/>
        <v/>
      </c>
      <c r="T85" s="64" t="str">
        <f t="shared" si="116"/>
        <v/>
      </c>
      <c r="U85" s="51" t="str">
        <f t="shared" si="117"/>
        <v/>
      </c>
      <c r="V85" s="54" t="str">
        <f t="shared" si="118"/>
        <v/>
      </c>
      <c r="W85" s="49" t="str">
        <f t="shared" si="119"/>
        <v/>
      </c>
      <c r="X85" s="54" t="str">
        <f t="shared" si="120"/>
        <v/>
      </c>
      <c r="Y85" s="54" t="str">
        <f t="shared" si="121"/>
        <v/>
      </c>
      <c r="Z85" s="63" t="str">
        <f t="shared" si="122"/>
        <v/>
      </c>
      <c r="AA85" s="47" t="str">
        <f t="shared" si="123"/>
        <v/>
      </c>
      <c r="AB85" s="52" t="str">
        <f t="shared" si="124"/>
        <v/>
      </c>
      <c r="AC85" s="53" t="str">
        <f t="shared" si="125"/>
        <v/>
      </c>
      <c r="AD85" s="67" t="str">
        <f t="shared" si="126"/>
        <v/>
      </c>
      <c r="AE85" s="48" t="str">
        <f t="shared" si="127"/>
        <v/>
      </c>
      <c r="AF85" s="46" t="str">
        <f t="shared" si="128"/>
        <v/>
      </c>
      <c r="AG85" s="46" t="str">
        <f t="shared" si="129"/>
        <v/>
      </c>
      <c r="AH85" s="50" t="str">
        <f t="shared" si="130"/>
        <v/>
      </c>
      <c r="AI85" s="70" t="str">
        <f t="shared" si="131"/>
        <v/>
      </c>
      <c r="AJ85" s="54" t="str">
        <f t="shared" si="132"/>
        <v/>
      </c>
      <c r="AK85" s="54" t="str">
        <f t="shared" si="133"/>
        <v/>
      </c>
      <c r="AL85" s="54" t="str">
        <f t="shared" si="134"/>
        <v/>
      </c>
      <c r="AM85" s="54" t="str">
        <f t="shared" si="135"/>
        <v/>
      </c>
      <c r="AN85" s="54" t="str">
        <f t="shared" si="136"/>
        <v/>
      </c>
    </row>
    <row r="86" spans="2:40" ht="25.5" thickTop="1" thickBot="1" x14ac:dyDescent="0.4">
      <c r="B86" t="s">
        <v>1849</v>
      </c>
      <c r="C86" s="78" t="s">
        <v>1867</v>
      </c>
      <c r="D86" s="90"/>
      <c r="E86" s="90"/>
      <c r="F86" s="90"/>
      <c r="G86" s="90"/>
      <c r="H86" s="87"/>
      <c r="I86" s="87"/>
      <c r="J86" s="87"/>
      <c r="K86" s="87"/>
      <c r="L86" s="77" t="str">
        <f>IF(C86="","",_xlfn.CONCAT("            { line: ","""",C86,", ",M86:AN86,""", sC: ","""",B86,"""},"))</f>
        <v xml:space="preserve">            { line: "ASAMBLEA DOS, ", sC: "as"},</v>
      </c>
      <c r="M86" s="63" t="str">
        <f t="shared" si="109"/>
        <v/>
      </c>
      <c r="N86" s="52" t="str">
        <f t="shared" si="110"/>
        <v/>
      </c>
      <c r="O86" s="61" t="str">
        <f t="shared" si="111"/>
        <v/>
      </c>
      <c r="P86" s="67" t="str">
        <f t="shared" si="112"/>
        <v/>
      </c>
      <c r="Q86" s="62" t="str">
        <f t="shared" si="113"/>
        <v/>
      </c>
      <c r="R86" s="46" t="str">
        <f t="shared" si="114"/>
        <v/>
      </c>
      <c r="S86" s="63" t="str">
        <f t="shared" si="115"/>
        <v/>
      </c>
      <c r="T86" s="64" t="str">
        <f t="shared" si="116"/>
        <v/>
      </c>
      <c r="U86" s="51" t="str">
        <f t="shared" si="117"/>
        <v/>
      </c>
      <c r="V86" s="54" t="str">
        <f t="shared" si="118"/>
        <v/>
      </c>
      <c r="W86" s="49" t="str">
        <f t="shared" si="119"/>
        <v/>
      </c>
      <c r="X86" s="54" t="str">
        <f t="shared" si="120"/>
        <v/>
      </c>
      <c r="Y86" s="54" t="str">
        <f t="shared" si="121"/>
        <v/>
      </c>
      <c r="Z86" s="63" t="str">
        <f t="shared" si="122"/>
        <v/>
      </c>
      <c r="AA86" s="47" t="str">
        <f t="shared" si="123"/>
        <v/>
      </c>
      <c r="AB86" s="52" t="str">
        <f t="shared" si="124"/>
        <v/>
      </c>
      <c r="AC86" s="53" t="str">
        <f t="shared" si="125"/>
        <v/>
      </c>
      <c r="AD86" s="67" t="str">
        <f t="shared" si="126"/>
        <v/>
      </c>
      <c r="AE86" s="48" t="str">
        <f t="shared" si="127"/>
        <v/>
      </c>
      <c r="AF86" s="46" t="str">
        <f t="shared" si="128"/>
        <v/>
      </c>
      <c r="AG86" s="46" t="str">
        <f t="shared" si="129"/>
        <v/>
      </c>
      <c r="AH86" s="50" t="str">
        <f t="shared" si="130"/>
        <v/>
      </c>
      <c r="AI86" s="70" t="str">
        <f t="shared" si="131"/>
        <v/>
      </c>
      <c r="AJ86" s="54" t="str">
        <f t="shared" si="132"/>
        <v/>
      </c>
      <c r="AK86" s="54" t="str">
        <f t="shared" si="133"/>
        <v/>
      </c>
      <c r="AL86" s="54" t="str">
        <f t="shared" si="134"/>
        <v/>
      </c>
      <c r="AM86" s="54" t="str">
        <f t="shared" si="135"/>
        <v/>
      </c>
      <c r="AN86" s="54" t="str">
        <f t="shared" si="136"/>
        <v/>
      </c>
    </row>
    <row r="87" spans="2:40" ht="25.5" thickTop="1" thickBot="1" x14ac:dyDescent="0.4">
      <c r="B87" t="s">
        <v>1849</v>
      </c>
      <c r="C87" s="78" t="s">
        <v>1868</v>
      </c>
      <c r="D87" s="79"/>
      <c r="E87" s="79"/>
      <c r="F87" s="79"/>
      <c r="G87" s="79"/>
      <c r="H87" s="69"/>
      <c r="I87" s="69"/>
      <c r="J87" s="69"/>
      <c r="K87" s="69"/>
      <c r="L87" s="77" t="str">
        <f>IF(C87="","",_xlfn.CONCAT("            { line: ","""",C87,", ",M87:AN87,""", sC: ","""",B87,"""},"))</f>
        <v xml:space="preserve">            { line: "ASAMBLEA TRES, ", sC: "as"},</v>
      </c>
      <c r="M87" s="63" t="str">
        <f t="shared" si="109"/>
        <v/>
      </c>
      <c r="N87" s="52" t="str">
        <f t="shared" si="110"/>
        <v/>
      </c>
      <c r="O87" s="61" t="str">
        <f t="shared" si="111"/>
        <v/>
      </c>
      <c r="P87" s="67" t="str">
        <f t="shared" si="112"/>
        <v/>
      </c>
      <c r="Q87" s="62" t="str">
        <f t="shared" si="113"/>
        <v/>
      </c>
      <c r="R87" s="46" t="str">
        <f t="shared" si="114"/>
        <v/>
      </c>
      <c r="S87" s="63" t="str">
        <f t="shared" si="115"/>
        <v/>
      </c>
      <c r="T87" s="64" t="str">
        <f t="shared" si="116"/>
        <v/>
      </c>
      <c r="U87" s="51" t="str">
        <f t="shared" si="117"/>
        <v/>
      </c>
      <c r="V87" s="54" t="str">
        <f t="shared" si="118"/>
        <v/>
      </c>
      <c r="W87" s="49" t="str">
        <f t="shared" si="119"/>
        <v/>
      </c>
      <c r="X87" s="54" t="str">
        <f t="shared" si="120"/>
        <v/>
      </c>
      <c r="Y87" s="54" t="str">
        <f t="shared" si="121"/>
        <v/>
      </c>
      <c r="Z87" s="63" t="str">
        <f t="shared" si="122"/>
        <v/>
      </c>
      <c r="AA87" s="47" t="str">
        <f t="shared" si="123"/>
        <v/>
      </c>
      <c r="AB87" s="52" t="str">
        <f t="shared" si="124"/>
        <v/>
      </c>
      <c r="AC87" s="53" t="str">
        <f t="shared" si="125"/>
        <v/>
      </c>
      <c r="AD87" s="67" t="str">
        <f t="shared" si="126"/>
        <v/>
      </c>
      <c r="AE87" s="48" t="str">
        <f t="shared" si="127"/>
        <v/>
      </c>
      <c r="AF87" s="46" t="str">
        <f t="shared" si="128"/>
        <v/>
      </c>
      <c r="AG87" s="46" t="str">
        <f t="shared" si="129"/>
        <v/>
      </c>
      <c r="AH87" s="50" t="str">
        <f t="shared" si="130"/>
        <v/>
      </c>
      <c r="AI87" s="70" t="str">
        <f t="shared" si="131"/>
        <v/>
      </c>
      <c r="AJ87" s="54" t="str">
        <f t="shared" si="132"/>
        <v/>
      </c>
      <c r="AK87" s="54" t="str">
        <f t="shared" si="133"/>
        <v/>
      </c>
      <c r="AL87" s="54" t="str">
        <f t="shared" si="134"/>
        <v/>
      </c>
      <c r="AM87" s="54" t="str">
        <f t="shared" si="135"/>
        <v/>
      </c>
      <c r="AN87" s="54" t="str">
        <f t="shared" si="136"/>
        <v/>
      </c>
    </row>
    <row r="88" spans="2:40" ht="25.5" thickTop="1" thickBot="1" x14ac:dyDescent="0.4">
      <c r="B88" t="s">
        <v>1849</v>
      </c>
      <c r="C88" s="78" t="s">
        <v>1869</v>
      </c>
      <c r="D88" s="90"/>
      <c r="E88" s="90"/>
      <c r="F88" s="90"/>
      <c r="G88" s="90"/>
      <c r="H88" s="87"/>
      <c r="I88" s="87"/>
      <c r="J88" s="87"/>
      <c r="K88" s="87"/>
      <c r="L88" s="77" t="str">
        <f>IF(C88="","",_xlfn.CONCAT("            { line: ","""",C88,", ",M88:AN88,""", sC: ","""",B88,"""},"))</f>
        <v xml:space="preserve">            { line: "ASAMBLEA CUATRO, ", sC: "as"},</v>
      </c>
      <c r="M88" s="63" t="str">
        <f t="shared" si="109"/>
        <v/>
      </c>
      <c r="N88" s="52" t="str">
        <f t="shared" si="110"/>
        <v/>
      </c>
      <c r="O88" s="61" t="str">
        <f t="shared" si="111"/>
        <v/>
      </c>
      <c r="P88" s="67" t="str">
        <f t="shared" si="112"/>
        <v/>
      </c>
      <c r="Q88" s="62" t="str">
        <f t="shared" si="113"/>
        <v/>
      </c>
      <c r="R88" s="46" t="str">
        <f t="shared" si="114"/>
        <v/>
      </c>
      <c r="S88" s="63" t="str">
        <f t="shared" si="115"/>
        <v/>
      </c>
      <c r="T88" s="64" t="str">
        <f t="shared" si="116"/>
        <v/>
      </c>
      <c r="U88" s="51" t="str">
        <f t="shared" si="117"/>
        <v/>
      </c>
      <c r="V88" s="54" t="str">
        <f t="shared" si="118"/>
        <v/>
      </c>
      <c r="W88" s="49" t="str">
        <f t="shared" si="119"/>
        <v/>
      </c>
      <c r="X88" s="54" t="str">
        <f t="shared" si="120"/>
        <v/>
      </c>
      <c r="Y88" s="54" t="str">
        <f t="shared" si="121"/>
        <v/>
      </c>
      <c r="Z88" s="63" t="str">
        <f t="shared" si="122"/>
        <v/>
      </c>
      <c r="AA88" s="47" t="str">
        <f t="shared" si="123"/>
        <v/>
      </c>
      <c r="AB88" s="52" t="str">
        <f t="shared" si="124"/>
        <v/>
      </c>
      <c r="AC88" s="53" t="str">
        <f t="shared" si="125"/>
        <v/>
      </c>
      <c r="AD88" s="67" t="str">
        <f t="shared" si="126"/>
        <v/>
      </c>
      <c r="AE88" s="48" t="str">
        <f t="shared" si="127"/>
        <v/>
      </c>
      <c r="AF88" s="46" t="str">
        <f t="shared" si="128"/>
        <v/>
      </c>
      <c r="AG88" s="46" t="str">
        <f t="shared" si="129"/>
        <v/>
      </c>
      <c r="AH88" s="50" t="str">
        <f t="shared" si="130"/>
        <v/>
      </c>
      <c r="AI88" s="70" t="str">
        <f t="shared" si="131"/>
        <v/>
      </c>
      <c r="AJ88" s="54" t="str">
        <f t="shared" si="132"/>
        <v/>
      </c>
      <c r="AK88" s="54" t="str">
        <f t="shared" si="133"/>
        <v/>
      </c>
      <c r="AL88" s="54" t="str">
        <f t="shared" si="134"/>
        <v/>
      </c>
      <c r="AM88" s="54" t="str">
        <f t="shared" si="135"/>
        <v/>
      </c>
      <c r="AN88" s="54" t="str">
        <f t="shared" si="136"/>
        <v/>
      </c>
    </row>
    <row r="89" spans="2:40" ht="25.5" thickTop="1" thickBot="1" x14ac:dyDescent="0.4">
      <c r="B89" t="s">
        <v>1849</v>
      </c>
      <c r="C89" s="78" t="s">
        <v>1870</v>
      </c>
      <c r="D89" s="79"/>
      <c r="E89" s="79"/>
      <c r="F89" s="79"/>
      <c r="G89" s="79"/>
      <c r="H89" s="69"/>
      <c r="I89" s="69"/>
      <c r="J89" s="69"/>
      <c r="K89" s="69"/>
      <c r="L89" s="77" t="str">
        <f>IF(C89="","",_xlfn.CONCAT("            { line: ","""",C89,", ",M89:AN89,""", sC: ","""",B89,"""},"))</f>
        <v xml:space="preserve">            { line: "ASAMBLEA CISCO, ", sC: "as"},</v>
      </c>
      <c r="M89" s="63" t="str">
        <f t="shared" si="109"/>
        <v/>
      </c>
      <c r="N89" s="52" t="str">
        <f t="shared" si="110"/>
        <v/>
      </c>
      <c r="O89" s="61" t="str">
        <f t="shared" si="111"/>
        <v/>
      </c>
      <c r="P89" s="67" t="str">
        <f t="shared" si="112"/>
        <v/>
      </c>
      <c r="Q89" s="62" t="str">
        <f t="shared" si="113"/>
        <v/>
      </c>
      <c r="R89" s="46" t="str">
        <f t="shared" si="114"/>
        <v/>
      </c>
      <c r="S89" s="63" t="str">
        <f t="shared" si="115"/>
        <v/>
      </c>
      <c r="T89" s="64" t="str">
        <f t="shared" si="116"/>
        <v/>
      </c>
      <c r="U89" s="51" t="str">
        <f t="shared" si="117"/>
        <v/>
      </c>
      <c r="V89" s="54" t="str">
        <f t="shared" si="118"/>
        <v/>
      </c>
      <c r="W89" s="49" t="str">
        <f t="shared" si="119"/>
        <v/>
      </c>
      <c r="X89" s="54" t="str">
        <f t="shared" si="120"/>
        <v/>
      </c>
      <c r="Y89" s="54" t="str">
        <f t="shared" si="121"/>
        <v/>
      </c>
      <c r="Z89" s="63" t="str">
        <f t="shared" si="122"/>
        <v/>
      </c>
      <c r="AA89" s="47" t="str">
        <f t="shared" si="123"/>
        <v/>
      </c>
      <c r="AB89" s="52" t="str">
        <f t="shared" si="124"/>
        <v/>
      </c>
      <c r="AC89" s="53" t="str">
        <f t="shared" si="125"/>
        <v/>
      </c>
      <c r="AD89" s="67" t="str">
        <f t="shared" si="126"/>
        <v/>
      </c>
      <c r="AE89" s="48" t="str">
        <f t="shared" si="127"/>
        <v/>
      </c>
      <c r="AF89" s="46" t="str">
        <f t="shared" si="128"/>
        <v/>
      </c>
      <c r="AG89" s="46" t="str">
        <f t="shared" si="129"/>
        <v/>
      </c>
      <c r="AH89" s="50" t="str">
        <f t="shared" si="130"/>
        <v/>
      </c>
      <c r="AI89" s="70" t="str">
        <f t="shared" si="131"/>
        <v/>
      </c>
      <c r="AJ89" s="54" t="str">
        <f t="shared" si="132"/>
        <v/>
      </c>
      <c r="AK89" s="54" t="str">
        <f t="shared" si="133"/>
        <v/>
      </c>
      <c r="AL89" s="54" t="str">
        <f t="shared" si="134"/>
        <v/>
      </c>
      <c r="AM89" s="54" t="str">
        <f t="shared" si="135"/>
        <v/>
      </c>
      <c r="AN89" s="54" t="str">
        <f t="shared" si="136"/>
        <v/>
      </c>
    </row>
    <row r="90" spans="2:40" ht="25.5" thickTop="1" thickBot="1" x14ac:dyDescent="0.4">
      <c r="B90" t="s">
        <v>1849</v>
      </c>
      <c r="C90" s="78" t="s">
        <v>1871</v>
      </c>
      <c r="D90" s="95"/>
      <c r="E90" s="95"/>
      <c r="F90" s="95"/>
      <c r="G90" s="95"/>
      <c r="H90" s="96"/>
      <c r="I90" s="96"/>
      <c r="J90" s="96"/>
      <c r="K90" s="96"/>
      <c r="L90" s="77" t="str">
        <f>IF(C90="","",_xlfn.CONCAT("            { line: ","""",C90,", ",M90:AN90,""", sC: ","""",B90,"""},"))</f>
        <v xml:space="preserve">            { line: "ASAMBLEA SEIS, ", sC: "as"},</v>
      </c>
      <c r="M90" s="63" t="str">
        <f t="shared" si="109"/>
        <v/>
      </c>
      <c r="N90" s="52" t="str">
        <f t="shared" si="110"/>
        <v/>
      </c>
      <c r="O90" s="61" t="str">
        <f t="shared" si="111"/>
        <v/>
      </c>
      <c r="P90" s="67" t="str">
        <f t="shared" si="112"/>
        <v/>
      </c>
      <c r="Q90" s="62" t="str">
        <f t="shared" si="113"/>
        <v/>
      </c>
      <c r="R90" s="46" t="str">
        <f t="shared" si="114"/>
        <v/>
      </c>
      <c r="S90" s="63" t="str">
        <f t="shared" si="115"/>
        <v/>
      </c>
      <c r="T90" s="64" t="str">
        <f t="shared" si="116"/>
        <v/>
      </c>
      <c r="U90" s="51" t="str">
        <f t="shared" si="117"/>
        <v/>
      </c>
      <c r="V90" s="54" t="str">
        <f t="shared" si="118"/>
        <v/>
      </c>
      <c r="W90" s="49" t="str">
        <f t="shared" si="119"/>
        <v/>
      </c>
      <c r="X90" s="54" t="str">
        <f t="shared" si="120"/>
        <v/>
      </c>
      <c r="Y90" s="54" t="str">
        <f t="shared" si="121"/>
        <v/>
      </c>
      <c r="Z90" s="63" t="str">
        <f t="shared" si="122"/>
        <v/>
      </c>
      <c r="AA90" s="47" t="str">
        <f t="shared" si="123"/>
        <v/>
      </c>
      <c r="AB90" s="52" t="str">
        <f t="shared" si="124"/>
        <v/>
      </c>
      <c r="AC90" s="53" t="str">
        <f t="shared" si="125"/>
        <v/>
      </c>
      <c r="AD90" s="67" t="str">
        <f t="shared" si="126"/>
        <v/>
      </c>
      <c r="AE90" s="48" t="str">
        <f t="shared" si="127"/>
        <v/>
      </c>
      <c r="AF90" s="46" t="str">
        <f t="shared" si="128"/>
        <v/>
      </c>
      <c r="AG90" s="46" t="str">
        <f t="shared" si="129"/>
        <v/>
      </c>
      <c r="AH90" s="50" t="str">
        <f t="shared" si="130"/>
        <v/>
      </c>
      <c r="AI90" s="70" t="str">
        <f t="shared" si="131"/>
        <v/>
      </c>
      <c r="AJ90" s="54" t="str">
        <f t="shared" si="132"/>
        <v/>
      </c>
      <c r="AK90" s="54" t="str">
        <f t="shared" si="133"/>
        <v/>
      </c>
      <c r="AL90" s="54" t="str">
        <f t="shared" si="134"/>
        <v/>
      </c>
      <c r="AM90" s="54" t="str">
        <f t="shared" si="135"/>
        <v/>
      </c>
      <c r="AN90" s="54" t="str">
        <f t="shared" si="136"/>
        <v/>
      </c>
    </row>
    <row r="91" spans="2:40" ht="25.5" thickTop="1" thickBot="1" x14ac:dyDescent="0.4">
      <c r="B91" t="s">
        <v>1849</v>
      </c>
      <c r="C91" s="93" t="s">
        <v>1872</v>
      </c>
      <c r="D91" s="88"/>
      <c r="E91" s="88"/>
      <c r="F91" s="88"/>
      <c r="G91" s="88"/>
      <c r="H91" s="88"/>
      <c r="I91" s="88"/>
      <c r="J91" s="88"/>
      <c r="K91" s="88"/>
      <c r="L91" s="94" t="str">
        <f>IF(C91="","",_xlfn.CONCAT("            { line: ","""",C91,", ",M91:AN91,""", sC: ","""",B91,"""},  ]},"))</f>
        <v xml:space="preserve">            { line: "ASAMBLEA CIERRE, ", sC: "as"},  ]},</v>
      </c>
      <c r="M91" s="63" t="str">
        <f t="shared" si="109"/>
        <v/>
      </c>
      <c r="N91" s="52" t="str">
        <f t="shared" si="110"/>
        <v/>
      </c>
      <c r="O91" s="61" t="str">
        <f t="shared" si="111"/>
        <v/>
      </c>
      <c r="P91" s="67" t="str">
        <f t="shared" si="112"/>
        <v/>
      </c>
      <c r="Q91" s="62" t="str">
        <f t="shared" si="113"/>
        <v/>
      </c>
      <c r="R91" s="46" t="str">
        <f t="shared" si="114"/>
        <v/>
      </c>
      <c r="S91" s="63" t="str">
        <f t="shared" si="115"/>
        <v/>
      </c>
      <c r="T91" s="64" t="str">
        <f t="shared" si="116"/>
        <v/>
      </c>
      <c r="U91" s="51" t="str">
        <f t="shared" si="117"/>
        <v/>
      </c>
      <c r="V91" s="54" t="str">
        <f t="shared" si="118"/>
        <v/>
      </c>
      <c r="W91" s="49" t="str">
        <f t="shared" si="119"/>
        <v/>
      </c>
      <c r="X91" s="54" t="str">
        <f t="shared" si="120"/>
        <v/>
      </c>
      <c r="Y91" s="54" t="str">
        <f t="shared" si="121"/>
        <v/>
      </c>
      <c r="Z91" s="63" t="str">
        <f t="shared" si="122"/>
        <v/>
      </c>
      <c r="AA91" s="47" t="str">
        <f t="shared" si="123"/>
        <v/>
      </c>
      <c r="AB91" s="52" t="str">
        <f t="shared" si="124"/>
        <v/>
      </c>
      <c r="AC91" s="53" t="str">
        <f t="shared" si="125"/>
        <v/>
      </c>
      <c r="AD91" s="67" t="str">
        <f t="shared" si="126"/>
        <v/>
      </c>
      <c r="AE91" s="48" t="str">
        <f t="shared" si="127"/>
        <v/>
      </c>
      <c r="AF91" s="46" t="str">
        <f t="shared" si="128"/>
        <v/>
      </c>
      <c r="AG91" s="46" t="str">
        <f t="shared" si="129"/>
        <v/>
      </c>
      <c r="AH91" s="50" t="str">
        <f t="shared" si="130"/>
        <v/>
      </c>
      <c r="AI91" s="70" t="str">
        <f t="shared" si="131"/>
        <v/>
      </c>
      <c r="AJ91" s="54" t="str">
        <f t="shared" si="132"/>
        <v/>
      </c>
      <c r="AK91" s="54" t="str">
        <f t="shared" si="133"/>
        <v/>
      </c>
      <c r="AL91" s="54" t="str">
        <f t="shared" si="134"/>
        <v/>
      </c>
      <c r="AM91" s="54" t="str">
        <f t="shared" si="135"/>
        <v/>
      </c>
      <c r="AN91" s="54" t="str">
        <f t="shared" si="136"/>
        <v/>
      </c>
    </row>
    <row r="92" spans="2:40" ht="24.95" customHeight="1" thickTop="1" thickBot="1" x14ac:dyDescent="0.3">
      <c r="B92" s="57"/>
      <c r="C92" s="57"/>
      <c r="D92" s="65"/>
      <c r="E92" s="65"/>
      <c r="F92" s="65"/>
      <c r="G92" s="65"/>
      <c r="H92" s="65"/>
      <c r="I92" s="65"/>
      <c r="J92" s="65"/>
      <c r="K92" s="65"/>
      <c r="L92" s="57" t="s">
        <v>1853</v>
      </c>
      <c r="M92" s="63" t="str">
        <f t="shared" si="109"/>
        <v/>
      </c>
      <c r="N92" s="52" t="str">
        <f t="shared" si="110"/>
        <v/>
      </c>
      <c r="O92" s="61" t="str">
        <f t="shared" si="111"/>
        <v/>
      </c>
      <c r="P92" s="67" t="str">
        <f t="shared" si="112"/>
        <v/>
      </c>
      <c r="Q92" s="62" t="str">
        <f t="shared" si="113"/>
        <v/>
      </c>
      <c r="R92" s="46" t="str">
        <f t="shared" si="114"/>
        <v/>
      </c>
      <c r="S92" s="63" t="str">
        <f t="shared" si="115"/>
        <v/>
      </c>
      <c r="T92" s="64" t="str">
        <f t="shared" si="116"/>
        <v/>
      </c>
      <c r="U92" s="51" t="str">
        <f t="shared" si="117"/>
        <v/>
      </c>
      <c r="V92" s="54" t="str">
        <f t="shared" si="118"/>
        <v/>
      </c>
      <c r="W92" s="49" t="str">
        <f t="shared" si="119"/>
        <v/>
      </c>
      <c r="X92" s="54" t="str">
        <f t="shared" si="120"/>
        <v/>
      </c>
      <c r="Y92" s="54" t="str">
        <f t="shared" si="121"/>
        <v/>
      </c>
      <c r="Z92" s="63" t="str">
        <f t="shared" si="122"/>
        <v/>
      </c>
      <c r="AA92" s="47" t="str">
        <f t="shared" si="123"/>
        <v/>
      </c>
      <c r="AB92" s="52" t="str">
        <f t="shared" si="124"/>
        <v/>
      </c>
      <c r="AC92" s="53" t="str">
        <f t="shared" si="125"/>
        <v/>
      </c>
      <c r="AD92" s="67" t="str">
        <f t="shared" si="126"/>
        <v/>
      </c>
      <c r="AE92" s="48" t="str">
        <f t="shared" si="127"/>
        <v/>
      </c>
      <c r="AF92" s="46" t="str">
        <f t="shared" si="128"/>
        <v/>
      </c>
      <c r="AG92" s="46" t="str">
        <f t="shared" si="129"/>
        <v/>
      </c>
      <c r="AH92" s="50" t="str">
        <f t="shared" si="130"/>
        <v/>
      </c>
      <c r="AI92" s="70" t="str">
        <f t="shared" si="131"/>
        <v/>
      </c>
      <c r="AJ92" s="54" t="str">
        <f t="shared" si="132"/>
        <v/>
      </c>
      <c r="AK92" s="54" t="str">
        <f t="shared" si="133"/>
        <v/>
      </c>
      <c r="AL92" s="54" t="str">
        <f t="shared" si="134"/>
        <v/>
      </c>
      <c r="AM92" s="54" t="str">
        <f t="shared" si="135"/>
        <v/>
      </c>
      <c r="AN92" s="54" t="str">
        <f t="shared" si="136"/>
        <v/>
      </c>
    </row>
    <row r="93" spans="2:40" ht="25.5" thickTop="1" thickBot="1" x14ac:dyDescent="0.4">
      <c r="C93" s="55" t="s">
        <v>1851</v>
      </c>
      <c r="D93" s="66"/>
      <c r="E93" s="66"/>
      <c r="F93" s="66"/>
      <c r="G93" s="66"/>
      <c r="H93" s="66"/>
      <c r="I93" s="66"/>
      <c r="J93" s="66"/>
      <c r="K93" s="66"/>
      <c r="L93" s="56" t="s">
        <v>1856</v>
      </c>
      <c r="M93" s="63" t="str">
        <f t="shared" si="109"/>
        <v/>
      </c>
      <c r="N93" s="52" t="str">
        <f t="shared" si="110"/>
        <v/>
      </c>
      <c r="O93" s="61" t="str">
        <f t="shared" si="111"/>
        <v/>
      </c>
      <c r="P93" s="67" t="str">
        <f t="shared" si="112"/>
        <v/>
      </c>
      <c r="Q93" s="62" t="str">
        <f t="shared" si="113"/>
        <v/>
      </c>
      <c r="R93" s="46" t="str">
        <f t="shared" si="114"/>
        <v/>
      </c>
      <c r="S93" s="63" t="str">
        <f t="shared" si="115"/>
        <v/>
      </c>
      <c r="T93" s="64" t="str">
        <f t="shared" si="116"/>
        <v/>
      </c>
      <c r="U93" s="51" t="str">
        <f t="shared" si="117"/>
        <v/>
      </c>
      <c r="V93" s="54" t="str">
        <f t="shared" si="118"/>
        <v/>
      </c>
      <c r="W93" s="49" t="str">
        <f t="shared" si="119"/>
        <v/>
      </c>
      <c r="X93" s="54" t="str">
        <f t="shared" si="120"/>
        <v/>
      </c>
      <c r="Y93" s="54" t="str">
        <f t="shared" si="121"/>
        <v/>
      </c>
      <c r="Z93" s="63" t="str">
        <f t="shared" si="122"/>
        <v/>
      </c>
      <c r="AA93" s="47" t="str">
        <f t="shared" si="123"/>
        <v/>
      </c>
      <c r="AB93" s="52" t="str">
        <f t="shared" si="124"/>
        <v/>
      </c>
      <c r="AC93" s="53" t="str">
        <f t="shared" si="125"/>
        <v/>
      </c>
      <c r="AD93" s="67" t="str">
        <f t="shared" si="126"/>
        <v/>
      </c>
      <c r="AE93" s="48" t="str">
        <f t="shared" si="127"/>
        <v/>
      </c>
      <c r="AF93" s="46" t="str">
        <f t="shared" si="128"/>
        <v/>
      </c>
      <c r="AG93" s="46" t="str">
        <f t="shared" si="129"/>
        <v/>
      </c>
      <c r="AH93" s="50" t="str">
        <f t="shared" si="130"/>
        <v/>
      </c>
      <c r="AI93" s="70" t="str">
        <f t="shared" si="131"/>
        <v/>
      </c>
      <c r="AJ93" s="54" t="str">
        <f t="shared" si="132"/>
        <v/>
      </c>
      <c r="AK93" s="54" t="str">
        <f t="shared" si="133"/>
        <v/>
      </c>
      <c r="AL93" s="54" t="str">
        <f t="shared" si="134"/>
        <v/>
      </c>
      <c r="AM93" s="54" t="str">
        <f t="shared" si="135"/>
        <v/>
      </c>
      <c r="AN93" s="54" t="str">
        <f t="shared" si="136"/>
        <v/>
      </c>
    </row>
    <row r="94" spans="2:40" ht="25.5" thickTop="1" thickBot="1" x14ac:dyDescent="0.4">
      <c r="B94" t="s">
        <v>1861</v>
      </c>
      <c r="C94" s="92" t="s">
        <v>1866</v>
      </c>
      <c r="D94" s="91"/>
      <c r="E94" s="91"/>
      <c r="F94" s="91"/>
      <c r="G94" s="91"/>
      <c r="H94" s="88"/>
      <c r="I94" s="88"/>
      <c r="J94" s="88"/>
      <c r="K94" s="88"/>
      <c r="L94" s="89" t="str">
        <f>IF(C94="","",_xlfn.CONCAT("       triggerLine: ","""",C94,", ",M94:AN94,""", sC: ","""",B94,""", lines: ["))</f>
        <v xml:space="preserve">       triggerLine: "ASAMBLEA UNO, ", sC: "ta as", lines: [</v>
      </c>
      <c r="M94" s="63" t="str">
        <f t="shared" si="109"/>
        <v/>
      </c>
      <c r="N94" s="52" t="str">
        <f t="shared" si="110"/>
        <v/>
      </c>
      <c r="O94" s="61" t="str">
        <f t="shared" si="111"/>
        <v/>
      </c>
      <c r="P94" s="67" t="str">
        <f t="shared" si="112"/>
        <v/>
      </c>
      <c r="Q94" s="62" t="str">
        <f t="shared" si="113"/>
        <v/>
      </c>
      <c r="R94" s="46" t="str">
        <f t="shared" si="114"/>
        <v/>
      </c>
      <c r="S94" s="63" t="str">
        <f t="shared" si="115"/>
        <v/>
      </c>
      <c r="T94" s="64" t="str">
        <f t="shared" si="116"/>
        <v/>
      </c>
      <c r="U94" s="51" t="str">
        <f t="shared" si="117"/>
        <v/>
      </c>
      <c r="V94" s="54" t="str">
        <f t="shared" si="118"/>
        <v/>
      </c>
      <c r="W94" s="49" t="str">
        <f t="shared" si="119"/>
        <v/>
      </c>
      <c r="X94" s="54" t="str">
        <f t="shared" si="120"/>
        <v/>
      </c>
      <c r="Y94" s="54" t="str">
        <f t="shared" si="121"/>
        <v/>
      </c>
      <c r="Z94" s="63" t="str">
        <f t="shared" si="122"/>
        <v/>
      </c>
      <c r="AA94" s="47" t="str">
        <f t="shared" si="123"/>
        <v/>
      </c>
      <c r="AB94" s="52" t="str">
        <f t="shared" si="124"/>
        <v/>
      </c>
      <c r="AC94" s="53" t="str">
        <f t="shared" si="125"/>
        <v/>
      </c>
      <c r="AD94" s="67" t="str">
        <f t="shared" si="126"/>
        <v/>
      </c>
      <c r="AE94" s="48" t="str">
        <f t="shared" si="127"/>
        <v/>
      </c>
      <c r="AF94" s="46" t="str">
        <f t="shared" si="128"/>
        <v/>
      </c>
      <c r="AG94" s="46" t="str">
        <f t="shared" si="129"/>
        <v/>
      </c>
      <c r="AH94" s="50" t="str">
        <f t="shared" si="130"/>
        <v/>
      </c>
      <c r="AI94" s="70" t="str">
        <f t="shared" si="131"/>
        <v/>
      </c>
      <c r="AJ94" s="54" t="str">
        <f t="shared" si="132"/>
        <v/>
      </c>
      <c r="AK94" s="54" t="str">
        <f t="shared" si="133"/>
        <v/>
      </c>
      <c r="AL94" s="54" t="str">
        <f t="shared" si="134"/>
        <v/>
      </c>
      <c r="AM94" s="54" t="str">
        <f t="shared" si="135"/>
        <v/>
      </c>
      <c r="AN94" s="54" t="str">
        <f t="shared" si="136"/>
        <v/>
      </c>
    </row>
    <row r="95" spans="2:40" ht="25.5" thickTop="1" thickBot="1" x14ac:dyDescent="0.4">
      <c r="B95" t="s">
        <v>1849</v>
      </c>
      <c r="C95" s="78" t="s">
        <v>1867</v>
      </c>
      <c r="D95" s="90"/>
      <c r="E95" s="90"/>
      <c r="F95" s="90"/>
      <c r="G95" s="90"/>
      <c r="H95" s="87"/>
      <c r="I95" s="87"/>
      <c r="J95" s="87"/>
      <c r="K95" s="87"/>
      <c r="L95" s="77" t="str">
        <f>IF(C95="","",_xlfn.CONCAT("            { line: ","""",C95,", ",M95:AN95,""", sC: ","""",B95,"""},"))</f>
        <v xml:space="preserve">            { line: "ASAMBLEA DOS, ", sC: "as"},</v>
      </c>
      <c r="M95" s="63" t="str">
        <f t="shared" si="109"/>
        <v/>
      </c>
      <c r="N95" s="52" t="str">
        <f t="shared" si="110"/>
        <v/>
      </c>
      <c r="O95" s="61" t="str">
        <f t="shared" si="111"/>
        <v/>
      </c>
      <c r="P95" s="67" t="str">
        <f t="shared" si="112"/>
        <v/>
      </c>
      <c r="Q95" s="62" t="str">
        <f t="shared" si="113"/>
        <v/>
      </c>
      <c r="R95" s="46" t="str">
        <f t="shared" si="114"/>
        <v/>
      </c>
      <c r="S95" s="63" t="str">
        <f t="shared" si="115"/>
        <v/>
      </c>
      <c r="T95" s="64" t="str">
        <f t="shared" si="116"/>
        <v/>
      </c>
      <c r="U95" s="51" t="str">
        <f t="shared" si="117"/>
        <v/>
      </c>
      <c r="V95" s="54" t="str">
        <f t="shared" si="118"/>
        <v/>
      </c>
      <c r="W95" s="49" t="str">
        <f t="shared" si="119"/>
        <v/>
      </c>
      <c r="X95" s="54" t="str">
        <f t="shared" si="120"/>
        <v/>
      </c>
      <c r="Y95" s="54" t="str">
        <f t="shared" si="121"/>
        <v/>
      </c>
      <c r="Z95" s="63" t="str">
        <f t="shared" si="122"/>
        <v/>
      </c>
      <c r="AA95" s="47" t="str">
        <f t="shared" si="123"/>
        <v/>
      </c>
      <c r="AB95" s="52" t="str">
        <f t="shared" si="124"/>
        <v/>
      </c>
      <c r="AC95" s="53" t="str">
        <f t="shared" si="125"/>
        <v/>
      </c>
      <c r="AD95" s="67" t="str">
        <f t="shared" si="126"/>
        <v/>
      </c>
      <c r="AE95" s="48" t="str">
        <f t="shared" si="127"/>
        <v/>
      </c>
      <c r="AF95" s="46" t="str">
        <f t="shared" si="128"/>
        <v/>
      </c>
      <c r="AG95" s="46" t="str">
        <f t="shared" si="129"/>
        <v/>
      </c>
      <c r="AH95" s="50" t="str">
        <f t="shared" si="130"/>
        <v/>
      </c>
      <c r="AI95" s="70" t="str">
        <f t="shared" si="131"/>
        <v/>
      </c>
      <c r="AJ95" s="54" t="str">
        <f t="shared" si="132"/>
        <v/>
      </c>
      <c r="AK95" s="54" t="str">
        <f t="shared" si="133"/>
        <v/>
      </c>
      <c r="AL95" s="54" t="str">
        <f t="shared" si="134"/>
        <v/>
      </c>
      <c r="AM95" s="54" t="str">
        <f t="shared" si="135"/>
        <v/>
      </c>
      <c r="AN95" s="54" t="str">
        <f t="shared" si="136"/>
        <v/>
      </c>
    </row>
    <row r="96" spans="2:40" ht="25.5" thickTop="1" thickBot="1" x14ac:dyDescent="0.4">
      <c r="B96" t="s">
        <v>1849</v>
      </c>
      <c r="C96" s="78" t="s">
        <v>1868</v>
      </c>
      <c r="D96" s="79"/>
      <c r="E96" s="79"/>
      <c r="F96" s="79"/>
      <c r="G96" s="79"/>
      <c r="H96" s="69"/>
      <c r="I96" s="69"/>
      <c r="J96" s="69"/>
      <c r="K96" s="69"/>
      <c r="L96" s="77" t="str">
        <f>IF(C96="","",_xlfn.CONCAT("            { line: ","""",C96,", ",M96:AN96,""", sC: ","""",B96,"""},"))</f>
        <v xml:space="preserve">            { line: "ASAMBLEA TRES, ", sC: "as"},</v>
      </c>
      <c r="M96" s="63" t="str">
        <f t="shared" si="109"/>
        <v/>
      </c>
      <c r="N96" s="52" t="str">
        <f t="shared" si="110"/>
        <v/>
      </c>
      <c r="O96" s="61" t="str">
        <f t="shared" si="111"/>
        <v/>
      </c>
      <c r="P96" s="67" t="str">
        <f t="shared" si="112"/>
        <v/>
      </c>
      <c r="Q96" s="62" t="str">
        <f t="shared" si="113"/>
        <v/>
      </c>
      <c r="R96" s="46" t="str">
        <f t="shared" si="114"/>
        <v/>
      </c>
      <c r="S96" s="63" t="str">
        <f t="shared" si="115"/>
        <v/>
      </c>
      <c r="T96" s="64" t="str">
        <f t="shared" si="116"/>
        <v/>
      </c>
      <c r="U96" s="51" t="str">
        <f t="shared" si="117"/>
        <v/>
      </c>
      <c r="V96" s="54" t="str">
        <f t="shared" si="118"/>
        <v/>
      </c>
      <c r="W96" s="49" t="str">
        <f t="shared" si="119"/>
        <v/>
      </c>
      <c r="X96" s="54" t="str">
        <f t="shared" si="120"/>
        <v/>
      </c>
      <c r="Y96" s="54" t="str">
        <f t="shared" si="121"/>
        <v/>
      </c>
      <c r="Z96" s="63" t="str">
        <f t="shared" si="122"/>
        <v/>
      </c>
      <c r="AA96" s="47" t="str">
        <f t="shared" si="123"/>
        <v/>
      </c>
      <c r="AB96" s="52" t="str">
        <f t="shared" si="124"/>
        <v/>
      </c>
      <c r="AC96" s="53" t="str">
        <f t="shared" si="125"/>
        <v/>
      </c>
      <c r="AD96" s="67" t="str">
        <f t="shared" si="126"/>
        <v/>
      </c>
      <c r="AE96" s="48" t="str">
        <f t="shared" si="127"/>
        <v/>
      </c>
      <c r="AF96" s="46" t="str">
        <f t="shared" si="128"/>
        <v/>
      </c>
      <c r="AG96" s="46" t="str">
        <f t="shared" si="129"/>
        <v/>
      </c>
      <c r="AH96" s="50" t="str">
        <f t="shared" si="130"/>
        <v/>
      </c>
      <c r="AI96" s="70" t="str">
        <f t="shared" si="131"/>
        <v/>
      </c>
      <c r="AJ96" s="54" t="str">
        <f t="shared" si="132"/>
        <v/>
      </c>
      <c r="AK96" s="54" t="str">
        <f t="shared" si="133"/>
        <v/>
      </c>
      <c r="AL96" s="54" t="str">
        <f t="shared" si="134"/>
        <v/>
      </c>
      <c r="AM96" s="54" t="str">
        <f t="shared" si="135"/>
        <v/>
      </c>
      <c r="AN96" s="54" t="str">
        <f t="shared" si="136"/>
        <v/>
      </c>
    </row>
    <row r="97" spans="2:40" ht="25.5" thickTop="1" thickBot="1" x14ac:dyDescent="0.4">
      <c r="B97" t="s">
        <v>1849</v>
      </c>
      <c r="C97" s="78" t="s">
        <v>1869</v>
      </c>
      <c r="D97" s="90"/>
      <c r="E97" s="90"/>
      <c r="F97" s="90"/>
      <c r="G97" s="90"/>
      <c r="H97" s="87"/>
      <c r="I97" s="87"/>
      <c r="J97" s="87"/>
      <c r="K97" s="87"/>
      <c r="L97" s="77" t="str">
        <f>IF(C97="","",_xlfn.CONCAT("            { line: ","""",C97,", ",M97:AN97,""", sC: ","""",B97,"""},"))</f>
        <v xml:space="preserve">            { line: "ASAMBLEA CUATRO, ", sC: "as"},</v>
      </c>
      <c r="M97" s="63" t="str">
        <f t="shared" si="109"/>
        <v/>
      </c>
      <c r="N97" s="52" t="str">
        <f t="shared" si="110"/>
        <v/>
      </c>
      <c r="O97" s="61" t="str">
        <f t="shared" si="111"/>
        <v/>
      </c>
      <c r="P97" s="67" t="str">
        <f t="shared" si="112"/>
        <v/>
      </c>
      <c r="Q97" s="62" t="str">
        <f t="shared" si="113"/>
        <v/>
      </c>
      <c r="R97" s="46" t="str">
        <f t="shared" si="114"/>
        <v/>
      </c>
      <c r="S97" s="63" t="str">
        <f t="shared" si="115"/>
        <v/>
      </c>
      <c r="T97" s="64" t="str">
        <f t="shared" si="116"/>
        <v/>
      </c>
      <c r="U97" s="51" t="str">
        <f t="shared" si="117"/>
        <v/>
      </c>
      <c r="V97" s="54" t="str">
        <f t="shared" si="118"/>
        <v/>
      </c>
      <c r="W97" s="49" t="str">
        <f t="shared" si="119"/>
        <v/>
      </c>
      <c r="X97" s="54" t="str">
        <f t="shared" si="120"/>
        <v/>
      </c>
      <c r="Y97" s="54" t="str">
        <f t="shared" si="121"/>
        <v/>
      </c>
      <c r="Z97" s="63" t="str">
        <f t="shared" si="122"/>
        <v/>
      </c>
      <c r="AA97" s="47" t="str">
        <f t="shared" si="123"/>
        <v/>
      </c>
      <c r="AB97" s="52" t="str">
        <f t="shared" si="124"/>
        <v/>
      </c>
      <c r="AC97" s="53" t="str">
        <f t="shared" si="125"/>
        <v/>
      </c>
      <c r="AD97" s="67" t="str">
        <f t="shared" si="126"/>
        <v/>
      </c>
      <c r="AE97" s="48" t="str">
        <f t="shared" si="127"/>
        <v/>
      </c>
      <c r="AF97" s="46" t="str">
        <f t="shared" si="128"/>
        <v/>
      </c>
      <c r="AG97" s="46" t="str">
        <f t="shared" si="129"/>
        <v/>
      </c>
      <c r="AH97" s="50" t="str">
        <f t="shared" si="130"/>
        <v/>
      </c>
      <c r="AI97" s="70" t="str">
        <f t="shared" si="131"/>
        <v/>
      </c>
      <c r="AJ97" s="54" t="str">
        <f t="shared" si="132"/>
        <v/>
      </c>
      <c r="AK97" s="54" t="str">
        <f t="shared" si="133"/>
        <v/>
      </c>
      <c r="AL97" s="54" t="str">
        <f t="shared" si="134"/>
        <v/>
      </c>
      <c r="AM97" s="54" t="str">
        <f t="shared" si="135"/>
        <v/>
      </c>
      <c r="AN97" s="54" t="str">
        <f t="shared" si="136"/>
        <v/>
      </c>
    </row>
    <row r="98" spans="2:40" ht="25.5" thickTop="1" thickBot="1" x14ac:dyDescent="0.4">
      <c r="B98" t="s">
        <v>1849</v>
      </c>
      <c r="C98" s="78" t="s">
        <v>1870</v>
      </c>
      <c r="D98" s="79"/>
      <c r="E98" s="79"/>
      <c r="F98" s="79"/>
      <c r="G98" s="79"/>
      <c r="H98" s="69"/>
      <c r="I98" s="69"/>
      <c r="J98" s="69"/>
      <c r="K98" s="69"/>
      <c r="L98" s="77" t="str">
        <f>IF(C98="","",_xlfn.CONCAT("            { line: ","""",C98,", ",M98:AN98,""", sC: ","""",B98,"""},"))</f>
        <v xml:space="preserve">            { line: "ASAMBLEA CISCO, ", sC: "as"},</v>
      </c>
      <c r="M98" s="63" t="str">
        <f t="shared" si="109"/>
        <v/>
      </c>
      <c r="N98" s="52" t="str">
        <f t="shared" si="110"/>
        <v/>
      </c>
      <c r="O98" s="61" t="str">
        <f t="shared" si="111"/>
        <v/>
      </c>
      <c r="P98" s="67" t="str">
        <f t="shared" si="112"/>
        <v/>
      </c>
      <c r="Q98" s="62" t="str">
        <f t="shared" si="113"/>
        <v/>
      </c>
      <c r="R98" s="46" t="str">
        <f t="shared" si="114"/>
        <v/>
      </c>
      <c r="S98" s="63" t="str">
        <f t="shared" si="115"/>
        <v/>
      </c>
      <c r="T98" s="64" t="str">
        <f t="shared" si="116"/>
        <v/>
      </c>
      <c r="U98" s="51" t="str">
        <f t="shared" si="117"/>
        <v/>
      </c>
      <c r="V98" s="54" t="str">
        <f t="shared" si="118"/>
        <v/>
      </c>
      <c r="W98" s="49" t="str">
        <f t="shared" si="119"/>
        <v/>
      </c>
      <c r="X98" s="54" t="str">
        <f t="shared" si="120"/>
        <v/>
      </c>
      <c r="Y98" s="54" t="str">
        <f t="shared" si="121"/>
        <v/>
      </c>
      <c r="Z98" s="63" t="str">
        <f t="shared" si="122"/>
        <v/>
      </c>
      <c r="AA98" s="47" t="str">
        <f t="shared" si="123"/>
        <v/>
      </c>
      <c r="AB98" s="52" t="str">
        <f t="shared" si="124"/>
        <v/>
      </c>
      <c r="AC98" s="53" t="str">
        <f t="shared" si="125"/>
        <v/>
      </c>
      <c r="AD98" s="67" t="str">
        <f t="shared" si="126"/>
        <v/>
      </c>
      <c r="AE98" s="48" t="str">
        <f t="shared" si="127"/>
        <v/>
      </c>
      <c r="AF98" s="46" t="str">
        <f t="shared" si="128"/>
        <v/>
      </c>
      <c r="AG98" s="46" t="str">
        <f t="shared" si="129"/>
        <v/>
      </c>
      <c r="AH98" s="50" t="str">
        <f t="shared" si="130"/>
        <v/>
      </c>
      <c r="AI98" s="70" t="str">
        <f t="shared" si="131"/>
        <v/>
      </c>
      <c r="AJ98" s="54" t="str">
        <f t="shared" si="132"/>
        <v/>
      </c>
      <c r="AK98" s="54" t="str">
        <f t="shared" si="133"/>
        <v/>
      </c>
      <c r="AL98" s="54" t="str">
        <f t="shared" si="134"/>
        <v/>
      </c>
      <c r="AM98" s="54" t="str">
        <f t="shared" si="135"/>
        <v/>
      </c>
      <c r="AN98" s="54" t="str">
        <f t="shared" si="136"/>
        <v/>
      </c>
    </row>
    <row r="99" spans="2:40" ht="25.5" thickTop="1" thickBot="1" x14ac:dyDescent="0.4">
      <c r="B99" t="s">
        <v>1849</v>
      </c>
      <c r="C99" s="78" t="s">
        <v>1871</v>
      </c>
      <c r="D99" s="95"/>
      <c r="E99" s="95"/>
      <c r="F99" s="95"/>
      <c r="G99" s="95"/>
      <c r="H99" s="96"/>
      <c r="I99" s="96"/>
      <c r="J99" s="96"/>
      <c r="K99" s="96"/>
      <c r="L99" s="77" t="str">
        <f>IF(C99="","",_xlfn.CONCAT("            { line: ","""",C99,", ",M99:AN99,""", sC: ","""",B99,"""},"))</f>
        <v xml:space="preserve">            { line: "ASAMBLEA SEIS, ", sC: "as"},</v>
      </c>
      <c r="M99" s="63" t="str">
        <f t="shared" si="109"/>
        <v/>
      </c>
      <c r="N99" s="52" t="str">
        <f t="shared" si="110"/>
        <v/>
      </c>
      <c r="O99" s="61" t="str">
        <f t="shared" si="111"/>
        <v/>
      </c>
      <c r="P99" s="67" t="str">
        <f t="shared" si="112"/>
        <v/>
      </c>
      <c r="Q99" s="62" t="str">
        <f t="shared" si="113"/>
        <v/>
      </c>
      <c r="R99" s="46" t="str">
        <f t="shared" si="114"/>
        <v/>
      </c>
      <c r="S99" s="63" t="str">
        <f t="shared" si="115"/>
        <v/>
      </c>
      <c r="T99" s="64" t="str">
        <f t="shared" si="116"/>
        <v/>
      </c>
      <c r="U99" s="51" t="str">
        <f t="shared" si="117"/>
        <v/>
      </c>
      <c r="V99" s="54" t="str">
        <f t="shared" si="118"/>
        <v/>
      </c>
      <c r="W99" s="49" t="str">
        <f t="shared" si="119"/>
        <v/>
      </c>
      <c r="X99" s="54" t="str">
        <f t="shared" si="120"/>
        <v/>
      </c>
      <c r="Y99" s="54" t="str">
        <f t="shared" si="121"/>
        <v/>
      </c>
      <c r="Z99" s="63" t="str">
        <f t="shared" si="122"/>
        <v/>
      </c>
      <c r="AA99" s="47" t="str">
        <f t="shared" si="123"/>
        <v/>
      </c>
      <c r="AB99" s="52" t="str">
        <f t="shared" si="124"/>
        <v/>
      </c>
      <c r="AC99" s="53" t="str">
        <f t="shared" si="125"/>
        <v/>
      </c>
      <c r="AD99" s="67" t="str">
        <f t="shared" si="126"/>
        <v/>
      </c>
      <c r="AE99" s="48" t="str">
        <f t="shared" si="127"/>
        <v/>
      </c>
      <c r="AF99" s="46" t="str">
        <f t="shared" si="128"/>
        <v/>
      </c>
      <c r="AG99" s="46" t="str">
        <f t="shared" si="129"/>
        <v/>
      </c>
      <c r="AH99" s="50" t="str">
        <f t="shared" si="130"/>
        <v/>
      </c>
      <c r="AI99" s="70" t="str">
        <f t="shared" si="131"/>
        <v/>
      </c>
      <c r="AJ99" s="54" t="str">
        <f t="shared" si="132"/>
        <v/>
      </c>
      <c r="AK99" s="54" t="str">
        <f t="shared" si="133"/>
        <v/>
      </c>
      <c r="AL99" s="54" t="str">
        <f t="shared" si="134"/>
        <v/>
      </c>
      <c r="AM99" s="54" t="str">
        <f t="shared" si="135"/>
        <v/>
      </c>
      <c r="AN99" s="54" t="str">
        <f t="shared" si="136"/>
        <v/>
      </c>
    </row>
    <row r="100" spans="2:40" ht="25.5" thickTop="1" thickBot="1" x14ac:dyDescent="0.4">
      <c r="B100" t="s">
        <v>1849</v>
      </c>
      <c r="C100" s="97" t="s">
        <v>1872</v>
      </c>
      <c r="D100" s="91"/>
      <c r="E100" s="91"/>
      <c r="F100" s="91"/>
      <c r="G100" s="91"/>
      <c r="H100" s="88"/>
      <c r="I100" s="88"/>
      <c r="J100" s="88"/>
      <c r="K100" s="88"/>
      <c r="L100" s="89" t="str">
        <f>IF(C100="","",_xlfn.CONCAT("            { line: ","""",C100,", ",M100:AN100,""", sC: ","""",B100,"""},  ]},"))</f>
        <v xml:space="preserve">            { line: "ASAMBLEA CIERRE, ", sC: "as"},  ]},</v>
      </c>
      <c r="M100" s="63" t="str">
        <f t="shared" si="109"/>
        <v/>
      </c>
      <c r="N100" s="52" t="str">
        <f t="shared" si="110"/>
        <v/>
      </c>
      <c r="O100" s="61" t="str">
        <f t="shared" si="111"/>
        <v/>
      </c>
      <c r="P100" s="67" t="str">
        <f t="shared" si="112"/>
        <v/>
      </c>
      <c r="Q100" s="62" t="str">
        <f t="shared" si="113"/>
        <v/>
      </c>
      <c r="R100" s="46" t="str">
        <f t="shared" si="114"/>
        <v/>
      </c>
      <c r="S100" s="63" t="str">
        <f t="shared" si="115"/>
        <v/>
      </c>
      <c r="T100" s="64" t="str">
        <f t="shared" si="116"/>
        <v/>
      </c>
      <c r="U100" s="51" t="str">
        <f t="shared" si="117"/>
        <v/>
      </c>
      <c r="V100" s="54" t="str">
        <f t="shared" si="118"/>
        <v/>
      </c>
      <c r="W100" s="49" t="str">
        <f t="shared" si="119"/>
        <v/>
      </c>
      <c r="X100" s="54" t="str">
        <f t="shared" si="120"/>
        <v/>
      </c>
      <c r="Y100" s="54" t="str">
        <f t="shared" si="121"/>
        <v/>
      </c>
      <c r="Z100" s="63" t="str">
        <f t="shared" si="122"/>
        <v/>
      </c>
      <c r="AA100" s="47" t="str">
        <f t="shared" si="123"/>
        <v/>
      </c>
      <c r="AB100" s="52" t="str">
        <f t="shared" si="124"/>
        <v/>
      </c>
      <c r="AC100" s="53" t="str">
        <f t="shared" si="125"/>
        <v/>
      </c>
      <c r="AD100" s="67" t="str">
        <f t="shared" si="126"/>
        <v/>
      </c>
      <c r="AE100" s="48" t="str">
        <f t="shared" si="127"/>
        <v/>
      </c>
      <c r="AF100" s="46" t="str">
        <f t="shared" si="128"/>
        <v/>
      </c>
      <c r="AG100" s="46" t="str">
        <f t="shared" si="129"/>
        <v/>
      </c>
      <c r="AH100" s="50" t="str">
        <f t="shared" si="130"/>
        <v/>
      </c>
      <c r="AI100" s="70" t="str">
        <f t="shared" si="131"/>
        <v/>
      </c>
      <c r="AJ100" s="54" t="str">
        <f t="shared" si="132"/>
        <v/>
      </c>
      <c r="AK100" s="54" t="str">
        <f t="shared" si="133"/>
        <v/>
      </c>
      <c r="AL100" s="54" t="str">
        <f t="shared" si="134"/>
        <v/>
      </c>
      <c r="AM100" s="54" t="str">
        <f t="shared" si="135"/>
        <v/>
      </c>
      <c r="AN100" s="54" t="str">
        <f t="shared" si="136"/>
        <v/>
      </c>
    </row>
    <row r="101" spans="2:40" ht="25.5" thickTop="1" thickBot="1" x14ac:dyDescent="0.4">
      <c r="C101" s="12"/>
      <c r="D101" s="71"/>
      <c r="E101" s="71"/>
      <c r="F101" s="72"/>
      <c r="G101" s="72"/>
      <c r="H101" s="71"/>
      <c r="I101" s="71"/>
      <c r="J101" s="81"/>
      <c r="K101" s="81"/>
      <c r="L101" s="75" t="str">
        <f t="shared" si="82"/>
        <v/>
      </c>
      <c r="M101" s="63" t="str">
        <f t="shared" si="83"/>
        <v/>
      </c>
      <c r="N101" s="52" t="str">
        <f t="shared" si="84"/>
        <v/>
      </c>
      <c r="O101" s="61" t="str">
        <f t="shared" si="85"/>
        <v/>
      </c>
      <c r="P101" s="67" t="str">
        <f t="shared" si="86"/>
        <v/>
      </c>
      <c r="Q101" s="62" t="str">
        <f t="shared" si="87"/>
        <v/>
      </c>
      <c r="R101" s="46" t="str">
        <f t="shared" si="88"/>
        <v/>
      </c>
      <c r="S101" s="63" t="str">
        <f t="shared" si="89"/>
        <v/>
      </c>
      <c r="T101" s="64" t="str">
        <f t="shared" si="90"/>
        <v/>
      </c>
      <c r="U101" s="51" t="str">
        <f t="shared" si="91"/>
        <v/>
      </c>
      <c r="V101" s="54" t="str">
        <f t="shared" si="92"/>
        <v/>
      </c>
      <c r="W101" s="49" t="str">
        <f t="shared" si="93"/>
        <v/>
      </c>
      <c r="X101" s="54" t="str">
        <f t="shared" si="94"/>
        <v/>
      </c>
      <c r="Y101" s="54" t="str">
        <f t="shared" si="95"/>
        <v/>
      </c>
      <c r="Z101" s="63" t="str">
        <f t="shared" si="96"/>
        <v/>
      </c>
      <c r="AA101" s="47" t="str">
        <f t="shared" si="97"/>
        <v/>
      </c>
      <c r="AB101" s="52" t="str">
        <f t="shared" si="98"/>
        <v/>
      </c>
      <c r="AC101" s="53" t="str">
        <f t="shared" si="99"/>
        <v/>
      </c>
      <c r="AD101" s="67" t="str">
        <f t="shared" si="71"/>
        <v/>
      </c>
      <c r="AE101" s="48" t="str">
        <f t="shared" si="100"/>
        <v/>
      </c>
      <c r="AF101" s="46" t="str">
        <f t="shared" si="101"/>
        <v/>
      </c>
      <c r="AG101" s="46" t="str">
        <f t="shared" si="102"/>
        <v/>
      </c>
      <c r="AH101" s="50" t="str">
        <f t="shared" si="103"/>
        <v/>
      </c>
      <c r="AI101" s="70" t="str">
        <f t="shared" si="104"/>
        <v/>
      </c>
      <c r="AJ101" s="54" t="str">
        <f t="shared" si="105"/>
        <v/>
      </c>
      <c r="AK101" s="54" t="str">
        <f t="shared" si="77"/>
        <v/>
      </c>
      <c r="AL101" s="54" t="str">
        <f t="shared" si="106"/>
        <v/>
      </c>
      <c r="AM101" s="54" t="str">
        <f t="shared" si="107"/>
        <v/>
      </c>
      <c r="AN101" s="54" t="str">
        <f t="shared" si="108"/>
        <v/>
      </c>
    </row>
    <row r="102" spans="2:40" ht="24" customHeight="1" thickTop="1" x14ac:dyDescent="0.4">
      <c r="B102" s="57"/>
      <c r="C102" s="57"/>
      <c r="D102" s="57"/>
      <c r="E102" s="57"/>
      <c r="F102" s="57"/>
      <c r="G102" s="57"/>
      <c r="H102" s="57"/>
      <c r="I102" s="57"/>
      <c r="J102" s="57"/>
      <c r="K102" s="57"/>
      <c r="L102" s="59" t="str">
        <f>_xlfn.CONCAT("]}, // ULTIMA LINEA DEL CANTO: ",L1)</f>
        <v>]}, // ULTIMA LINEA DEL CANTO: CUANDO ISRAEL SALIÓ DE EGIPTO</v>
      </c>
      <c r="M102" s="57"/>
    </row>
    <row r="103" spans="2:40" ht="20.25" x14ac:dyDescent="0.25">
      <c r="L103" s="60" t="s">
        <v>1854</v>
      </c>
      <c r="M103" s="45"/>
    </row>
    <row r="104" spans="2:40" x14ac:dyDescent="0.25">
      <c r="M104"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406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1BAE-4282-4B9A-820B-470E1C8998ED}">
  <sheetPr codeName="Sheet68">
    <tabColor rgb="FF00B0F0"/>
  </sheetPr>
  <dimension ref="A1:AN124"/>
  <sheetViews>
    <sheetView zoomScaleNormal="100" workbookViewId="0">
      <pane xSplit="2" ySplit="1" topLeftCell="C2" activePane="bottomRight" state="frozen"/>
      <selection pane="topRight" activeCell="C1" sqref="C1"/>
      <selection pane="bottomLeft" activeCell="A2" sqref="A2"/>
      <selection pane="bottomRight" activeCell="C11" sqref="C1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18"/>
      <c r="C1" s="41" cm="1">
        <f t="array" aca="1" ref="C1" ca="1">SumarE1HojaAnterior()+1</f>
        <v>45</v>
      </c>
      <c r="E1" s="41"/>
      <c r="F1" s="41"/>
      <c r="G1" s="41"/>
      <c r="H1" s="41"/>
      <c r="I1" s="41"/>
      <c r="J1" s="41"/>
      <c r="K1" s="41"/>
      <c r="L1" s="44" t="str">
        <f ca="1">VLOOKUP(C1,'Codigo Canto'!A3:AQ236,38,FALSE)</f>
        <v>DAYENÚ</v>
      </c>
      <c r="O1" s="40"/>
      <c r="P1" s="40"/>
      <c r="Q1" s="13"/>
      <c r="AE1" s="13"/>
      <c r="AF1" s="13"/>
    </row>
    <row r="2" spans="2:32" ht="34.5" x14ac:dyDescent="0.4">
      <c r="B2" s="42" t="s">
        <v>1848</v>
      </c>
      <c r="C2" s="68"/>
      <c r="D2" s="68"/>
      <c r="E2" s="68"/>
      <c r="F2" s="68"/>
      <c r="G2" s="68"/>
      <c r="H2" s="68"/>
      <c r="I2" s="68"/>
      <c r="J2" s="68"/>
      <c r="K2" s="68"/>
      <c r="L2" s="14" t="s">
        <v>1351</v>
      </c>
    </row>
    <row r="3" spans="2:32" ht="23.25" x14ac:dyDescent="0.25">
      <c r="L3" s="14" t="s">
        <v>1864</v>
      </c>
    </row>
    <row r="4" spans="2:32" ht="23.25" x14ac:dyDescent="0.25">
      <c r="L4" s="14" t="str">
        <f ca="1">_xlfn.CONCAT("║           ",L1,"               ║")</f>
        <v>║           DAYENÚ               ║</v>
      </c>
    </row>
    <row r="5" spans="2:32" ht="23.25" x14ac:dyDescent="0.25">
      <c r="L5" s="14" t="s">
        <v>1865</v>
      </c>
    </row>
    <row r="6" spans="2:32" ht="23.25" x14ac:dyDescent="0.25">
      <c r="L6" s="24" t="s">
        <v>1837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dayenu</v>
      </c>
      <c r="L7" s="43" t="str">
        <f ca="1">_xlfn.CONCAT("        id: ","""",C7,"""",",")</f>
        <v xml:space="preserve">        id: "dayenu",</v>
      </c>
    </row>
    <row r="8" spans="2:32" ht="23.25" x14ac:dyDescent="0.25">
      <c r="C8" t="str">
        <f ca="1">PROPER(L1)</f>
        <v>Dayenú</v>
      </c>
      <c r="L8" s="43" t="str">
        <f ca="1">_xlfn.CONCAT("        tt: ","""",C8,"""",",")</f>
        <v xml:space="preserve">        tt: "Dayenú",</v>
      </c>
    </row>
    <row r="9" spans="2:32" ht="23.25" x14ac:dyDescent="0.25">
      <c r="C9" t="str">
        <f ca="1">PROPER(L1)</f>
        <v>Dayenú</v>
      </c>
      <c r="L9" s="43" t="str">
        <f ca="1">_xlfn.CONCAT("        title: ","""",C9,"""",",")</f>
        <v xml:space="preserve">        title: "Dayenú",</v>
      </c>
    </row>
    <row r="10" spans="2:32" ht="23.25" x14ac:dyDescent="0.25">
      <c r="C10" t="str">
        <f ca="1">VLOOKUP(C1,'Codigo Canto'!A3:AQ236,12,FALSE)</f>
        <v>De la Hagadá de Pésaj hebrea</v>
      </c>
      <c r="L10" s="43" t="str">
        <f ca="1">_xlfn.CONCAT("        ","subtitle: ","""",C10,"""",",")</f>
        <v xml:space="preserve">        subtitle: "De la Hagadá de Pésaj hebrea",</v>
      </c>
    </row>
    <row r="11" spans="2:32" ht="23.25" x14ac:dyDescent="0.25">
      <c r="C11" t="str">
        <f ca="1">VLOOKUP(C1,Codigo!A3:AP240,42,FALSE)</f>
        <v>category: ["PreCatecumenado","Cuaresma","Antiguo Testamento"],</v>
      </c>
      <c r="L11" s="43" t="str">
        <f ca="1">_xlfn.CONCAT("        ",C11)</f>
        <v xml:space="preserve">        category: ["PreCatecumenado","Cuaresma","Antiguo Testamento"],</v>
      </c>
    </row>
    <row r="12" spans="2:32" ht="23.25" x14ac:dyDescent="0.25">
      <c r="C12" t="s">
        <v>1102</v>
      </c>
      <c r="L12" s="43" t="str">
        <f>_xlfn.CONCAT("        catCanto: ","""",C12,"""",",   // Precatecumenado | Catecumenado | Liturgia | Eleccion")</f>
        <v xml:space="preserve">        catCanto: "Precatecumenado",   // Precatecumenado | Catecumenado | Liturgia | Eleccion</v>
      </c>
    </row>
    <row r="13" spans="2:32" ht="23.25" x14ac:dyDescent="0.25">
      <c r="L13" s="43" t="str">
        <f>_xlfn.CONCAT("        cejilla: ","""",C13,"""",",")</f>
        <v xml:space="preserve">        cejilla: "",</v>
      </c>
    </row>
    <row r="14" spans="2:32" ht="23.25" x14ac:dyDescent="0.25">
      <c r="L14" s="43" t="str">
        <f>_xlfn.CONCAT("        nCan: ","""",C14,"""",",")</f>
        <v xml:space="preserve">        nCan: "",</v>
      </c>
    </row>
    <row r="15" spans="2:32" ht="23.25" x14ac:dyDescent="0.25">
      <c r="L15" s="43" t="str">
        <f>_xlfn.CONCAT("        nCanURL: ","""",C15,"""",",")</f>
        <v xml:space="preserve">        nCanURL: "",</v>
      </c>
    </row>
    <row r="16" spans="2:32" ht="23.25" x14ac:dyDescent="0.25">
      <c r="C16">
        <f ca="1">VLOOKUP(C1,'Codigo Canto'!A3:AP240,1,FALSE)</f>
        <v>45</v>
      </c>
      <c r="L16" s="43" t="str">
        <f ca="1">_xlfn.CONCAT("        dbno: ","""",C16,"""",",")</f>
        <v xml:space="preserve">        dbno: "45",</v>
      </c>
    </row>
    <row r="17" spans="2:40" ht="23.25" x14ac:dyDescent="0.25">
      <c r="L17" s="43" t="str">
        <f>_xlfn.CONCAT("        notes: ","""",C17,"""",",")</f>
        <v xml:space="preserve">        notes: "",</v>
      </c>
    </row>
    <row r="18" spans="2:40" ht="23.25" x14ac:dyDescent="0.25">
      <c r="C18" t="s">
        <v>1855</v>
      </c>
      <c r="L18" s="43" t="str">
        <f>_xlfn.CONCAT("        mant: ","""",C18,"""",",")</f>
        <v xml:space="preserve">        mant: "Si",</v>
      </c>
    </row>
    <row r="19" spans="2:40" ht="23.25" x14ac:dyDescent="0.25">
      <c r="C19" t="str">
        <f ca="1">C7</f>
        <v>dayenu</v>
      </c>
      <c r="L19" s="43" t="str">
        <f ca="1">_xlfn.CONCAT("        audioSrc: ","""/audio/",C19,".mp3""",",")</f>
        <v xml:space="preserve">        audioSrc: "/audio/dayenu.mp3",</v>
      </c>
    </row>
    <row r="20" spans="2:40" ht="23.25" x14ac:dyDescent="0.25">
      <c r="L20" s="14" t="s">
        <v>1846</v>
      </c>
    </row>
    <row r="21" spans="2:40" ht="23.25" x14ac:dyDescent="0.25">
      <c r="L21" s="43" t="s">
        <v>1843</v>
      </c>
    </row>
    <row r="22" spans="2:40" ht="23.25" x14ac:dyDescent="0.25">
      <c r="L22" s="43" t="s">
        <v>1844</v>
      </c>
    </row>
    <row r="23" spans="2:40" ht="23.25" x14ac:dyDescent="0.25">
      <c r="L23" s="43" t="s">
        <v>1845</v>
      </c>
    </row>
    <row r="24" spans="2:40" ht="23.25" x14ac:dyDescent="0.25">
      <c r="L24" s="43" t="s">
        <v>1863</v>
      </c>
    </row>
    <row r="25" spans="2:40" ht="23.25" x14ac:dyDescent="0.25">
      <c r="L25" s="43" t="s">
        <v>1862</v>
      </c>
    </row>
    <row r="26" spans="2:40" ht="23.25" x14ac:dyDescent="0.25">
      <c r="B26">
        <f ca="1">+C1-1</f>
        <v>44</v>
      </c>
      <c r="C26" t="str">
        <f ca="1">VLOOKUP(B26,Buscador!A3:AP240,31,FALSE)</f>
        <v>/resucito/src/index.html?canto=cuandoisraelsaliodeegipto</v>
      </c>
      <c r="L26" s="43" t="str">
        <f ca="1">_xlfn.CONCAT("        ant: ","""",C26,"""",",")</f>
        <v xml:space="preserve">        ant: "/resucito/src/index.html?canto=cuandoisraelsaliodeegipto",</v>
      </c>
    </row>
    <row r="27" spans="2:40" ht="23.25" x14ac:dyDescent="0.25">
      <c r="B27">
        <f ca="1">+C1+1-1</f>
        <v>45</v>
      </c>
      <c r="C27" t="str">
        <f ca="1">VLOOKUP(B27,Buscador!A3:AP240,31,FALSE)</f>
        <v>/resucito/src/index.html?canto=dayenu</v>
      </c>
      <c r="L27" s="43" t="str">
        <f ca="1">_xlfn.CONCAT("        sig: ","""",C27,"""",",")</f>
        <v xml:space="preserve">        sig: "/resucito/src/index.html?canto=dayenu",</v>
      </c>
    </row>
    <row r="28" spans="2:40" ht="23.25" x14ac:dyDescent="0.25">
      <c r="L28" s="14" t="s">
        <v>1847</v>
      </c>
    </row>
    <row r="29" spans="2:40" ht="36" thickBot="1" x14ac:dyDescent="0.3">
      <c r="C29" s="86"/>
      <c r="D29" s="86"/>
      <c r="E29" s="86"/>
      <c r="F29" s="86"/>
      <c r="G29" s="86"/>
      <c r="H29" s="86"/>
      <c r="I29" s="86"/>
      <c r="J29" s="86"/>
      <c r="K29" s="86"/>
      <c r="L29" s="58" t="s">
        <v>1852</v>
      </c>
    </row>
    <row r="30" spans="2:40" ht="25.5" thickTop="1" thickBot="1" x14ac:dyDescent="0.4">
      <c r="B30" t="s">
        <v>1860</v>
      </c>
      <c r="C30" s="12" t="s">
        <v>1873</v>
      </c>
      <c r="D30" s="71" t="s">
        <v>1077</v>
      </c>
      <c r="E30" s="71" t="s">
        <v>1081</v>
      </c>
      <c r="F30" s="72" t="s">
        <v>1078</v>
      </c>
      <c r="G30" s="72" t="s">
        <v>1081</v>
      </c>
      <c r="H30" s="71" t="s">
        <v>1077</v>
      </c>
      <c r="I30" s="71" t="s">
        <v>1081</v>
      </c>
      <c r="J30" s="81"/>
      <c r="K30" s="81"/>
      <c r="L30" s="75" t="str">
        <f t="shared" ref="L30:L52" si="0">IF(C30="","",_xlfn.CONCAT("            { line: ","""",C30,", ",M30:AN30,""", sC: ","""",B30,"""},"))</f>
        <v xml:space="preserve">            { line: "Cuántos bienes nos ha dado el Señor., (Mi,m,15)(La,m,250)(Mi,m,350)", sC: "tc"},</v>
      </c>
      <c r="M30" s="63" t="str">
        <f t="shared" ref="M30:M60" si="1">IF(N30="","","(")</f>
        <v>(</v>
      </c>
      <c r="N30" s="52" t="str">
        <f t="shared" ref="N30:N116" si="2">IF(D30="","",D30)</f>
        <v>Mi</v>
      </c>
      <c r="O30" s="61" t="str">
        <f t="shared" ref="O30:O60" si="3">IF(N30="","",",")</f>
        <v>,</v>
      </c>
      <c r="P30" s="67" t="str">
        <f t="shared" ref="P30:P116" si="4">IF(E30="","",E30)</f>
        <v>m</v>
      </c>
      <c r="Q30" s="62" t="str">
        <f t="shared" ref="Q30:Q60" si="5">IF(N30="","",",")</f>
        <v>,</v>
      </c>
      <c r="R30" s="46">
        <f t="shared" ref="R30:R60" si="6">IF(N30="","",15)</f>
        <v>15</v>
      </c>
      <c r="S30" s="63" t="str">
        <f t="shared" ref="S30:S60" si="7">IF(N30="","",")")</f>
        <v>)</v>
      </c>
      <c r="T30" s="64" t="str">
        <f t="shared" ref="T30:T60" si="8">IF(U30="","","(")</f>
        <v>(</v>
      </c>
      <c r="U30" s="51" t="str">
        <f t="shared" ref="U30:U116" si="9">IF(F30="","",F30)</f>
        <v>La</v>
      </c>
      <c r="V30" s="54" t="str">
        <f t="shared" ref="V30:V60" si="10">IF(U30="","",",")</f>
        <v>,</v>
      </c>
      <c r="W30" s="49" t="str">
        <f t="shared" ref="W30:W116" si="11">IF(G30="","",G30)</f>
        <v>m</v>
      </c>
      <c r="X30" s="54" t="str">
        <f t="shared" ref="X30:X60" si="12">IF(U30="","",",")</f>
        <v>,</v>
      </c>
      <c r="Y30" s="54">
        <f t="shared" ref="Y30:Y60" si="13">IF(U30="","",250)</f>
        <v>250</v>
      </c>
      <c r="Z30" s="63" t="str">
        <f t="shared" ref="Z30:Z60" si="14">IF(U30="","",")")</f>
        <v>)</v>
      </c>
      <c r="AA30" s="47" t="str">
        <f t="shared" ref="AA30:AA60" si="15">IF(AB30="","","(")</f>
        <v>(</v>
      </c>
      <c r="AB30" s="52" t="str">
        <f t="shared" ref="AB30:AB116" si="16">IF(H30="","",H30)</f>
        <v>Mi</v>
      </c>
      <c r="AC30" s="53" t="str">
        <f t="shared" ref="AC30:AC60" si="17">IF(AB30="","",",")</f>
        <v>,</v>
      </c>
      <c r="AD30" s="67" t="str">
        <f t="shared" ref="AD30:AD60" si="18">IF(I30="","",I30)</f>
        <v>m</v>
      </c>
      <c r="AE30" s="48" t="str">
        <f t="shared" ref="AE30:AE60" si="19">IF(AB30="","",",")</f>
        <v>,</v>
      </c>
      <c r="AF30" s="46">
        <f t="shared" ref="AF30:AF60" si="20">IF(AB30="","",350)</f>
        <v>350</v>
      </c>
      <c r="AG30" s="46" t="str">
        <f t="shared" ref="AG30:AG60" si="21">IF(AB30="","",")")</f>
        <v>)</v>
      </c>
      <c r="AH30" s="50" t="str">
        <f t="shared" ref="AH30:AH60" si="22">IF(AI30="","","(")</f>
        <v/>
      </c>
      <c r="AI30" s="70" t="str">
        <f t="shared" ref="AI30:AI116" si="23">IF(J30="","",J30)</f>
        <v/>
      </c>
      <c r="AJ30" s="54" t="str">
        <f t="shared" ref="AJ30:AJ60" si="24">IF(AI30="","",",")</f>
        <v/>
      </c>
      <c r="AK30" s="54" t="str">
        <f t="shared" ref="AK30:AK60" si="25">IF(K30="","",K30)</f>
        <v/>
      </c>
      <c r="AL30" s="54" t="str">
        <f t="shared" ref="AL30:AL60" si="26">IF(AI30="","",",")</f>
        <v/>
      </c>
      <c r="AM30" s="54" t="str">
        <f t="shared" ref="AM30:AM60" si="27">IF(AI30="","",450)</f>
        <v/>
      </c>
      <c r="AN30" s="54" t="str">
        <f t="shared" ref="AN30:AN60" si="28">IF(AI30="","",")")</f>
        <v/>
      </c>
    </row>
    <row r="31" spans="2:40" ht="25.5" thickTop="1" thickBot="1" x14ac:dyDescent="0.4">
      <c r="B31" t="s">
        <v>1861</v>
      </c>
      <c r="C31" s="12" t="s">
        <v>1874</v>
      </c>
      <c r="D31" s="71" t="s">
        <v>1078</v>
      </c>
      <c r="E31" s="71" t="s">
        <v>1081</v>
      </c>
      <c r="F31" s="72"/>
      <c r="G31" s="72"/>
      <c r="H31" s="71"/>
      <c r="I31" s="71"/>
      <c r="J31" s="81"/>
      <c r="K31" s="81"/>
      <c r="L31" s="75" t="str">
        <f t="shared" si="0"/>
        <v xml:space="preserve">            { line: "CUÁNTOS BIENES, (La,m,15)", sC: "ta as"},</v>
      </c>
      <c r="M31" s="63" t="str">
        <f t="shared" si="1"/>
        <v>(</v>
      </c>
      <c r="N31" s="52" t="str">
        <f t="shared" si="2"/>
        <v>La</v>
      </c>
      <c r="O31" s="61" t="str">
        <f t="shared" si="3"/>
        <v>,</v>
      </c>
      <c r="P31" s="67" t="str">
        <f t="shared" si="4"/>
        <v>m</v>
      </c>
      <c r="Q31" s="62" t="str">
        <f t="shared" si="5"/>
        <v>,</v>
      </c>
      <c r="R31" s="46">
        <f t="shared" si="6"/>
        <v>15</v>
      </c>
      <c r="S31" s="63" t="str">
        <f t="shared" si="7"/>
        <v>)</v>
      </c>
      <c r="T31" s="64" t="str">
        <f t="shared" si="8"/>
        <v/>
      </c>
      <c r="U31" s="51" t="str">
        <f t="shared" si="9"/>
        <v/>
      </c>
      <c r="V31" s="54" t="str">
        <f t="shared" si="10"/>
        <v/>
      </c>
      <c r="W31" s="49" t="str">
        <f t="shared" si="11"/>
        <v/>
      </c>
      <c r="X31" s="54" t="str">
        <f t="shared" si="12"/>
        <v/>
      </c>
      <c r="Y31" s="54" t="str">
        <f t="shared" si="13"/>
        <v/>
      </c>
      <c r="Z31" s="63" t="str">
        <f t="shared" si="14"/>
        <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5.5" thickTop="1" thickBot="1" x14ac:dyDescent="0.4">
      <c r="B32" t="s">
        <v>1849</v>
      </c>
      <c r="C32" s="12" t="s">
        <v>1875</v>
      </c>
      <c r="D32" s="71" t="s">
        <v>1077</v>
      </c>
      <c r="E32" s="71" t="s">
        <v>1081</v>
      </c>
      <c r="F32" s="72"/>
      <c r="G32" s="72"/>
      <c r="H32" s="71"/>
      <c r="I32" s="71"/>
      <c r="J32" s="81"/>
      <c r="K32" s="81"/>
      <c r="L32" s="75" t="str">
        <f>IF(C32="","",_xlfn.CONCAT("            { line: ","""",C32,", ",M32:AN32,""", sC: ","""",B32,"""},"))</f>
        <v xml:space="preserve">            { line: "NOS HA DADO EL SEÑOR., (Mi,m,15)", sC: "as"},</v>
      </c>
      <c r="M32" s="63" t="str">
        <f t="shared" si="1"/>
        <v>(</v>
      </c>
      <c r="N32" s="52" t="str">
        <f t="shared" si="2"/>
        <v>Mi</v>
      </c>
      <c r="O32" s="61" t="str">
        <f t="shared" si="3"/>
        <v>,</v>
      </c>
      <c r="P32" s="67" t="str">
        <f t="shared" si="4"/>
        <v>m</v>
      </c>
      <c r="Q32" s="62" t="str">
        <f t="shared" si="5"/>
        <v>,</v>
      </c>
      <c r="R32" s="46">
        <f t="shared" si="6"/>
        <v>15</v>
      </c>
      <c r="S32" s="63" t="str">
        <f t="shared" si="7"/>
        <v>)</v>
      </c>
      <c r="T32" s="64" t="str">
        <f t="shared" si="8"/>
        <v/>
      </c>
      <c r="U32" s="51" t="str">
        <f t="shared" si="9"/>
        <v/>
      </c>
      <c r="V32" s="54" t="str">
        <f t="shared" si="10"/>
        <v/>
      </c>
      <c r="W32" s="49" t="str">
        <f t="shared" si="11"/>
        <v/>
      </c>
      <c r="X32" s="54" t="str">
        <f t="shared" si="12"/>
        <v/>
      </c>
      <c r="Y32" s="54" t="str">
        <f t="shared" si="13"/>
        <v/>
      </c>
      <c r="Z32" s="63" t="str">
        <f t="shared" si="14"/>
        <v/>
      </c>
      <c r="AA32" s="47" t="str">
        <f t="shared" si="15"/>
        <v/>
      </c>
      <c r="AB32" s="52" t="str">
        <f t="shared" si="16"/>
        <v/>
      </c>
      <c r="AC32" s="53" t="str">
        <f t="shared" si="17"/>
        <v/>
      </c>
      <c r="AD32" s="67" t="str">
        <f t="shared" si="18"/>
        <v/>
      </c>
      <c r="AE32" s="48" t="str">
        <f t="shared" si="19"/>
        <v/>
      </c>
      <c r="AF32" s="46" t="str">
        <f t="shared" si="20"/>
        <v/>
      </c>
      <c r="AG32" s="46" t="str">
        <f t="shared" si="21"/>
        <v/>
      </c>
      <c r="AH32" s="50" t="str">
        <f t="shared" si="22"/>
        <v/>
      </c>
      <c r="AI32" s="70" t="str">
        <f t="shared" si="23"/>
        <v/>
      </c>
      <c r="AJ32" s="54" t="str">
        <f t="shared" si="24"/>
        <v/>
      </c>
      <c r="AK32" s="54" t="str">
        <f t="shared" si="25"/>
        <v/>
      </c>
      <c r="AL32" s="54" t="str">
        <f t="shared" si="26"/>
        <v/>
      </c>
      <c r="AM32" s="54" t="str">
        <f t="shared" si="27"/>
        <v/>
      </c>
      <c r="AN32" s="54" t="str">
        <f t="shared" si="28"/>
        <v/>
      </c>
    </row>
    <row r="33" spans="2:40" ht="25.5" thickTop="1" thickBot="1" x14ac:dyDescent="0.4">
      <c r="B33" t="s">
        <v>1860</v>
      </c>
      <c r="C33" s="12" t="s">
        <v>1873</v>
      </c>
      <c r="D33" s="71" t="s">
        <v>1080</v>
      </c>
      <c r="E33" s="71"/>
      <c r="F33" s="72" t="s">
        <v>1083</v>
      </c>
      <c r="G33" s="72"/>
      <c r="H33" s="71" t="s">
        <v>1077</v>
      </c>
      <c r="I33" s="71" t="s">
        <v>1081</v>
      </c>
      <c r="J33" s="81"/>
      <c r="K33" s="81"/>
      <c r="L33" s="75" t="str">
        <f>IF(C33="","",_xlfn.CONCAT("            { line: ","""",C33,", ",M33:AN33,""", sC: ","""",B33,"""},"))</f>
        <v xml:space="preserve">            { line: "Cuántos bienes nos ha dado el Señor., (Re,,15)(Do,,250)(Mi,m,350)", sC: "tc"},</v>
      </c>
      <c r="M33" s="63" t="str">
        <f t="shared" si="1"/>
        <v>(</v>
      </c>
      <c r="N33" s="52" t="str">
        <f t="shared" si="2"/>
        <v>Re</v>
      </c>
      <c r="O33" s="61" t="str">
        <f t="shared" si="3"/>
        <v>,</v>
      </c>
      <c r="P33" s="67" t="str">
        <f t="shared" si="4"/>
        <v/>
      </c>
      <c r="Q33" s="62" t="str">
        <f t="shared" si="5"/>
        <v>,</v>
      </c>
      <c r="R33" s="46">
        <f t="shared" si="6"/>
        <v>15</v>
      </c>
      <c r="S33" s="63" t="str">
        <f t="shared" si="7"/>
        <v>)</v>
      </c>
      <c r="T33" s="64" t="str">
        <f t="shared" si="8"/>
        <v>(</v>
      </c>
      <c r="U33" s="51" t="str">
        <f t="shared" si="9"/>
        <v>Do</v>
      </c>
      <c r="V33" s="54" t="str">
        <f t="shared" si="10"/>
        <v>,</v>
      </c>
      <c r="W33" s="49" t="str">
        <f t="shared" si="11"/>
        <v/>
      </c>
      <c r="X33" s="54" t="str">
        <f t="shared" si="12"/>
        <v>,</v>
      </c>
      <c r="Y33" s="54">
        <f t="shared" si="13"/>
        <v>250</v>
      </c>
      <c r="Z33" s="63" t="str">
        <f t="shared" si="14"/>
        <v>)</v>
      </c>
      <c r="AA33" s="47" t="str">
        <f t="shared" si="15"/>
        <v>(</v>
      </c>
      <c r="AB33" s="52" t="str">
        <f t="shared" si="16"/>
        <v>Mi</v>
      </c>
      <c r="AC33" s="53" t="str">
        <f t="shared" si="17"/>
        <v>,</v>
      </c>
      <c r="AD33" s="67" t="str">
        <f t="shared" si="18"/>
        <v>m</v>
      </c>
      <c r="AE33" s="48" t="str">
        <f t="shared" si="19"/>
        <v>,</v>
      </c>
      <c r="AF33" s="46">
        <f t="shared" si="20"/>
        <v>350</v>
      </c>
      <c r="AG33" s="46" t="str">
        <f t="shared" si="21"/>
        <v>)</v>
      </c>
      <c r="AH33" s="50" t="str">
        <f t="shared" si="22"/>
        <v/>
      </c>
      <c r="AI33" s="70" t="str">
        <f t="shared" si="23"/>
        <v/>
      </c>
      <c r="AJ33" s="54" t="str">
        <f t="shared" si="24"/>
        <v/>
      </c>
      <c r="AK33" s="54" t="str">
        <f t="shared" si="25"/>
        <v/>
      </c>
      <c r="AL33" s="54" t="str">
        <f t="shared" si="26"/>
        <v/>
      </c>
      <c r="AM33" s="54" t="str">
        <f t="shared" si="27"/>
        <v/>
      </c>
      <c r="AN33" s="54" t="str">
        <f t="shared" si="28"/>
        <v/>
      </c>
    </row>
    <row r="34" spans="2:40" ht="25.5" thickTop="1" thickBot="1" x14ac:dyDescent="0.4">
      <c r="B34" t="s">
        <v>1861</v>
      </c>
      <c r="C34" s="12" t="s">
        <v>1874</v>
      </c>
      <c r="D34" s="71" t="s">
        <v>1080</v>
      </c>
      <c r="E34" s="71"/>
      <c r="F34" s="72"/>
      <c r="G34" s="72"/>
      <c r="H34" s="71"/>
      <c r="I34" s="71"/>
      <c r="J34" s="81"/>
      <c r="K34" s="81"/>
      <c r="L34" s="75" t="str">
        <f t="shared" ref="L34:L51" si="29">IF(C34="","",_xlfn.CONCAT("            { line: ","""",C34,", ",M34:AN34,""", sC: ","""",B34,"""},"))</f>
        <v xml:space="preserve">            { line: "CUÁNTOS BIENES, (Re,,15)", sC: "ta as"},</v>
      </c>
      <c r="M34" s="63" t="str">
        <f t="shared" si="1"/>
        <v>(</v>
      </c>
      <c r="N34" s="52" t="str">
        <f t="shared" si="2"/>
        <v>Re</v>
      </c>
      <c r="O34" s="61" t="str">
        <f t="shared" si="3"/>
        <v>,</v>
      </c>
      <c r="P34" s="67" t="str">
        <f t="shared" si="4"/>
        <v/>
      </c>
      <c r="Q34" s="62" t="str">
        <f t="shared" si="5"/>
        <v>,</v>
      </c>
      <c r="R34" s="46">
        <f t="shared" si="6"/>
        <v>15</v>
      </c>
      <c r="S34" s="63" t="str">
        <f t="shared" si="7"/>
        <v>)</v>
      </c>
      <c r="T34" s="64" t="str">
        <f t="shared" si="8"/>
        <v/>
      </c>
      <c r="U34" s="51" t="str">
        <f t="shared" si="9"/>
        <v/>
      </c>
      <c r="V34" s="54" t="str">
        <f t="shared" si="10"/>
        <v/>
      </c>
      <c r="W34" s="49" t="str">
        <f t="shared" si="11"/>
        <v/>
      </c>
      <c r="X34" s="54" t="str">
        <f t="shared" si="12"/>
        <v/>
      </c>
      <c r="Y34" s="54" t="str">
        <f t="shared" si="13"/>
        <v/>
      </c>
      <c r="Z34" s="63" t="str">
        <f t="shared" si="14"/>
        <v/>
      </c>
      <c r="AA34" s="47" t="str">
        <f t="shared" si="15"/>
        <v/>
      </c>
      <c r="AB34" s="52" t="str">
        <f t="shared" si="16"/>
        <v/>
      </c>
      <c r="AC34" s="53" t="str">
        <f t="shared" si="17"/>
        <v/>
      </c>
      <c r="AD34" s="67" t="str">
        <f t="shared" si="18"/>
        <v/>
      </c>
      <c r="AE34" s="48" t="str">
        <f t="shared" si="19"/>
        <v/>
      </c>
      <c r="AF34" s="46" t="str">
        <f t="shared" si="20"/>
        <v/>
      </c>
      <c r="AG34" s="46" t="str">
        <f t="shared" si="21"/>
        <v/>
      </c>
      <c r="AH34" s="50" t="str">
        <f t="shared" si="22"/>
        <v/>
      </c>
      <c r="AI34" s="70" t="str">
        <f t="shared" si="23"/>
        <v/>
      </c>
      <c r="AJ34" s="54" t="str">
        <f t="shared" si="24"/>
        <v/>
      </c>
      <c r="AK34" s="54" t="str">
        <f t="shared" si="25"/>
        <v/>
      </c>
      <c r="AL34" s="54" t="str">
        <f t="shared" si="26"/>
        <v/>
      </c>
      <c r="AM34" s="54" t="str">
        <f t="shared" si="27"/>
        <v/>
      </c>
      <c r="AN34" s="54" t="str">
        <f t="shared" si="28"/>
        <v/>
      </c>
    </row>
    <row r="35" spans="2:40" ht="25.5" thickTop="1" thickBot="1" x14ac:dyDescent="0.4">
      <c r="B35" t="s">
        <v>1849</v>
      </c>
      <c r="C35" s="12" t="s">
        <v>1875</v>
      </c>
      <c r="D35" s="71" t="s">
        <v>1083</v>
      </c>
      <c r="E35" s="71"/>
      <c r="F35" s="72" t="s">
        <v>1077</v>
      </c>
      <c r="G35" s="72" t="s">
        <v>1081</v>
      </c>
      <c r="H35" s="71"/>
      <c r="I35" s="71"/>
      <c r="J35" s="81"/>
      <c r="K35" s="81"/>
      <c r="L35" s="75" t="str">
        <f t="shared" si="29"/>
        <v xml:space="preserve">            { line: "NOS HA DADO EL SEÑOR., (Do,,15)(Mi,m,250)", sC: "as"},</v>
      </c>
      <c r="M35" s="63" t="str">
        <f>IF(N35="","","(")</f>
        <v>(</v>
      </c>
      <c r="N35" s="52" t="str">
        <f>IF(D35="","",D35)</f>
        <v>Do</v>
      </c>
      <c r="O35" s="61" t="str">
        <f>IF(N35="","",",")</f>
        <v>,</v>
      </c>
      <c r="P35" s="67" t="str">
        <f>IF(E35="","",E35)</f>
        <v/>
      </c>
      <c r="Q35" s="62" t="str">
        <f>IF(N35="","",",")</f>
        <v>,</v>
      </c>
      <c r="R35" s="46">
        <f>IF(N35="","",15)</f>
        <v>15</v>
      </c>
      <c r="S35" s="63" t="str">
        <f>IF(N35="","",")")</f>
        <v>)</v>
      </c>
      <c r="T35" s="64" t="str">
        <f>IF(U35="","","(")</f>
        <v>(</v>
      </c>
      <c r="U35" s="51" t="str">
        <f>IF(F35="","",F35)</f>
        <v>Mi</v>
      </c>
      <c r="V35" s="54" t="str">
        <f>IF(U35="","",",")</f>
        <v>,</v>
      </c>
      <c r="W35" s="49" t="str">
        <f>IF(G35="","",G35)</f>
        <v>m</v>
      </c>
      <c r="X35" s="54" t="str">
        <f>IF(U35="","",",")</f>
        <v>,</v>
      </c>
      <c r="Y35" s="54">
        <f>IF(U35="","",250)</f>
        <v>250</v>
      </c>
      <c r="Z35" s="63" t="str">
        <f>IF(U35="","",")")</f>
        <v>)</v>
      </c>
      <c r="AA35" s="47" t="str">
        <f>IF(AB35="","","(")</f>
        <v/>
      </c>
      <c r="AB35" s="52" t="str">
        <f>IF(H35="","",H35)</f>
        <v/>
      </c>
      <c r="AC35" s="53" t="str">
        <f>IF(AB35="","",",")</f>
        <v/>
      </c>
      <c r="AD35" s="67" t="str">
        <f>IF(I35="","",I35)</f>
        <v/>
      </c>
      <c r="AE35" s="48" t="str">
        <f>IF(AB35="","",",")</f>
        <v/>
      </c>
      <c r="AF35" s="46" t="str">
        <f>IF(AB35="","",350)</f>
        <v/>
      </c>
      <c r="AG35" s="46" t="str">
        <f>IF(AB35="","",")")</f>
        <v/>
      </c>
      <c r="AH35" s="50" t="str">
        <f>IF(AI35="","","(")</f>
        <v/>
      </c>
      <c r="AI35" s="70" t="str">
        <f>IF(J35="","",J35)</f>
        <v/>
      </c>
      <c r="AJ35" s="54" t="str">
        <f>IF(AI35="","",",")</f>
        <v/>
      </c>
      <c r="AK35" s="54" t="str">
        <f>IF(K35="","",K35)</f>
        <v/>
      </c>
      <c r="AL35" s="54" t="str">
        <f>IF(AI35="","",",")</f>
        <v/>
      </c>
      <c r="AM35" s="54" t="str">
        <f>IF(AI35="","",450)</f>
        <v/>
      </c>
      <c r="AN35" s="54" t="str">
        <f>IF(AI35="","",")")</f>
        <v/>
      </c>
    </row>
    <row r="36" spans="2:40" ht="27.75" thickTop="1" thickBot="1" x14ac:dyDescent="0.4">
      <c r="C36" s="82"/>
      <c r="D36" s="85"/>
      <c r="E36" s="85"/>
      <c r="F36" s="85"/>
      <c r="G36" s="85"/>
      <c r="H36" s="85"/>
      <c r="I36" s="85"/>
      <c r="J36" s="85"/>
      <c r="K36" s="85"/>
      <c r="L36" s="83" t="s">
        <v>1859</v>
      </c>
      <c r="M36" s="63"/>
      <c r="N36" s="52"/>
      <c r="O36" s="61"/>
      <c r="P36" s="67"/>
      <c r="Q36" s="62"/>
      <c r="R36" s="46"/>
      <c r="S36" s="63"/>
      <c r="T36" s="64"/>
      <c r="U36" s="51"/>
      <c r="V36" s="54"/>
      <c r="W36" s="49"/>
      <c r="X36" s="54"/>
      <c r="Y36" s="54"/>
      <c r="Z36" s="63"/>
      <c r="AA36" s="47"/>
      <c r="AB36" s="52"/>
      <c r="AC36" s="53"/>
      <c r="AD36" s="67"/>
      <c r="AE36" s="48"/>
      <c r="AF36" s="46"/>
      <c r="AG36" s="46"/>
      <c r="AH36" s="50"/>
      <c r="AI36" s="70"/>
      <c r="AJ36" s="54"/>
      <c r="AK36" s="54"/>
      <c r="AL36" s="54"/>
      <c r="AM36" s="54"/>
      <c r="AN36" s="54"/>
    </row>
    <row r="37" spans="2:40" ht="25.5" thickTop="1" thickBot="1" x14ac:dyDescent="0.4">
      <c r="B37" t="s">
        <v>1860</v>
      </c>
      <c r="C37" s="12" t="s">
        <v>1876</v>
      </c>
      <c r="D37" s="71" t="s">
        <v>1078</v>
      </c>
      <c r="E37" s="71" t="s">
        <v>1081</v>
      </c>
      <c r="F37" s="72" t="s">
        <v>1855</v>
      </c>
      <c r="G37" s="72">
        <v>7</v>
      </c>
      <c r="H37" s="71"/>
      <c r="I37" s="71"/>
      <c r="J37" s="81"/>
      <c r="K37" s="81"/>
      <c r="L37" s="75" t="str">
        <f t="shared" si="29"/>
        <v xml:space="preserve">            { line: "Si Cristo nos hubiera hecho salir de Egipto, (La,m,15)(Si,7,250)", sC: "tc"},</v>
      </c>
      <c r="M37" s="63" t="str">
        <f>IF(N37="","","(")</f>
        <v>(</v>
      </c>
      <c r="N37" s="52" t="str">
        <f>IF(D37="","",D37)</f>
        <v>La</v>
      </c>
      <c r="O37" s="61" t="str">
        <f>IF(N37="","",",")</f>
        <v>,</v>
      </c>
      <c r="P37" s="67" t="str">
        <f>IF(E37="","",E37)</f>
        <v>m</v>
      </c>
      <c r="Q37" s="62" t="str">
        <f>IF(N37="","",",")</f>
        <v>,</v>
      </c>
      <c r="R37" s="46">
        <f>IF(N37="","",15)</f>
        <v>15</v>
      </c>
      <c r="S37" s="63" t="str">
        <f>IF(N37="","",")")</f>
        <v>)</v>
      </c>
      <c r="T37" s="64" t="str">
        <f>IF(U37="","","(")</f>
        <v>(</v>
      </c>
      <c r="U37" s="51" t="str">
        <f>IF(F37="","",F37)</f>
        <v>Si</v>
      </c>
      <c r="V37" s="54" t="str">
        <f>IF(U37="","",",")</f>
        <v>,</v>
      </c>
      <c r="W37" s="49">
        <f>IF(G37="","",G37)</f>
        <v>7</v>
      </c>
      <c r="X37" s="54" t="str">
        <f>IF(U37="","",",")</f>
        <v>,</v>
      </c>
      <c r="Y37" s="54">
        <f>IF(U37="","",250)</f>
        <v>250</v>
      </c>
      <c r="Z37" s="63" t="str">
        <f>IF(U37="","",")")</f>
        <v>)</v>
      </c>
      <c r="AA37" s="47" t="str">
        <f>IF(AB37="","","(")</f>
        <v/>
      </c>
      <c r="AB37" s="52" t="str">
        <f>IF(H37="","",H37)</f>
        <v/>
      </c>
      <c r="AC37" s="53" t="str">
        <f>IF(AB37="","",",")</f>
        <v/>
      </c>
      <c r="AD37" s="67" t="str">
        <f>IF(I37="","",I37)</f>
        <v/>
      </c>
      <c r="AE37" s="48" t="str">
        <f>IF(AB37="","",",")</f>
        <v/>
      </c>
      <c r="AF37" s="46" t="str">
        <f>IF(AB37="","",350)</f>
        <v/>
      </c>
      <c r="AG37" s="46" t="str">
        <f>IF(AB37="","",")")</f>
        <v/>
      </c>
      <c r="AH37" s="50" t="str">
        <f>IF(AI37="","","(")</f>
        <v/>
      </c>
      <c r="AI37" s="70" t="str">
        <f>IF(J37="","",J37)</f>
        <v/>
      </c>
      <c r="AJ37" s="54" t="str">
        <f>IF(AI37="","",",")</f>
        <v/>
      </c>
      <c r="AK37" s="54" t="str">
        <f>IF(K37="","",K37)</f>
        <v/>
      </c>
      <c r="AL37" s="54" t="str">
        <f>IF(AI37="","",",")</f>
        <v/>
      </c>
      <c r="AM37" s="54" t="str">
        <f>IF(AI37="","",450)</f>
        <v/>
      </c>
      <c r="AN37" s="54" t="str">
        <f>IF(AI37="","",")")</f>
        <v/>
      </c>
    </row>
    <row r="38" spans="2:40" ht="25.5" thickTop="1" thickBot="1" x14ac:dyDescent="0.4">
      <c r="C38" s="12" t="s">
        <v>1877</v>
      </c>
      <c r="D38" s="71" t="s">
        <v>1077</v>
      </c>
      <c r="E38" s="71" t="s">
        <v>1081</v>
      </c>
      <c r="F38" s="72"/>
      <c r="G38" s="72"/>
      <c r="H38" s="71"/>
      <c r="I38" s="71"/>
      <c r="J38" s="81"/>
      <c r="K38" s="81"/>
      <c r="L38" s="75" t="str">
        <f t="shared" si="29"/>
        <v xml:space="preserve">            { line: "y no hubiera hecho justicia del Faraón:, (Mi,m,15)", sC: ""},</v>
      </c>
      <c r="M38" s="63" t="str">
        <f>IF(N38="","","(")</f>
        <v>(</v>
      </c>
      <c r="N38" s="52" t="str">
        <f>IF(D38="","",D38)</f>
        <v>Mi</v>
      </c>
      <c r="O38" s="61" t="str">
        <f>IF(N38="","",",")</f>
        <v>,</v>
      </c>
      <c r="P38" s="67" t="str">
        <f>IF(E38="","",E38)</f>
        <v>m</v>
      </c>
      <c r="Q38" s="62" t="str">
        <f>IF(N38="","",",")</f>
        <v>,</v>
      </c>
      <c r="R38" s="46">
        <f>IF(N38="","",15)</f>
        <v>15</v>
      </c>
      <c r="S38" s="63" t="str">
        <f>IF(N38="","",")")</f>
        <v>)</v>
      </c>
      <c r="T38" s="64" t="str">
        <f>IF(U38="","","(")</f>
        <v/>
      </c>
      <c r="U38" s="51" t="str">
        <f>IF(F38="","",F38)</f>
        <v/>
      </c>
      <c r="V38" s="54" t="str">
        <f>IF(U38="","",",")</f>
        <v/>
      </c>
      <c r="W38" s="49" t="str">
        <f>IF(G38="","",G38)</f>
        <v/>
      </c>
      <c r="X38" s="54" t="str">
        <f>IF(U38="","",",")</f>
        <v/>
      </c>
      <c r="Y38" s="54" t="str">
        <f>IF(U38="","",250)</f>
        <v/>
      </c>
      <c r="Z38" s="63" t="str">
        <f>IF(U38="","",")")</f>
        <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2:40" ht="25.5" thickTop="1" thickBot="1" x14ac:dyDescent="0.4">
      <c r="B39" t="s">
        <v>1861</v>
      </c>
      <c r="C39" s="12" t="s">
        <v>1878</v>
      </c>
      <c r="D39" s="71" t="s">
        <v>1080</v>
      </c>
      <c r="E39" s="71"/>
      <c r="F39" s="72" t="s">
        <v>1083</v>
      </c>
      <c r="G39" s="72"/>
      <c r="H39" s="71"/>
      <c r="I39" s="71"/>
      <c r="J39" s="81"/>
      <c r="K39" s="81"/>
      <c r="L39" s="75" t="str">
        <f t="shared" si="29"/>
        <v xml:space="preserve">            { line: "ESO NOS HABRÍA BASTADO,, (Re,,15)(Do,,250)", sC: "ta as"},</v>
      </c>
      <c r="M39" s="63" t="str">
        <f>IF(N39="","","(")</f>
        <v>(</v>
      </c>
      <c r="N39" s="52" t="str">
        <f>IF(D39="","",D39)</f>
        <v>Re</v>
      </c>
      <c r="O39" s="61" t="str">
        <f>IF(N39="","",",")</f>
        <v>,</v>
      </c>
      <c r="P39" s="67" t="str">
        <f>IF(E39="","",E39)</f>
        <v/>
      </c>
      <c r="Q39" s="62" t="str">
        <f>IF(N39="","",",")</f>
        <v>,</v>
      </c>
      <c r="R39" s="46">
        <f>IF(N39="","",15)</f>
        <v>15</v>
      </c>
      <c r="S39" s="63" t="str">
        <f>IF(N39="","",")")</f>
        <v>)</v>
      </c>
      <c r="T39" s="64" t="str">
        <f>IF(U39="","","(")</f>
        <v>(</v>
      </c>
      <c r="U39" s="51" t="str">
        <f>IF(F39="","",F39)</f>
        <v>Do</v>
      </c>
      <c r="V39" s="54" t="str">
        <f>IF(U39="","",",")</f>
        <v>,</v>
      </c>
      <c r="W39" s="49" t="str">
        <f>IF(G39="","",G39)</f>
        <v/>
      </c>
      <c r="X39" s="54" t="str">
        <f>IF(U39="","",",")</f>
        <v>,</v>
      </c>
      <c r="Y39" s="54">
        <f>IF(U39="","",250)</f>
        <v>250</v>
      </c>
      <c r="Z39" s="63" t="str">
        <f>IF(U39="","",")")</f>
        <v>)</v>
      </c>
      <c r="AA39" s="47" t="str">
        <f>IF(AB39="","","(")</f>
        <v/>
      </c>
      <c r="AB39" s="52" t="str">
        <f>IF(H39="","",H39)</f>
        <v/>
      </c>
      <c r="AC39" s="53" t="str">
        <f>IF(AB39="","",",")</f>
        <v/>
      </c>
      <c r="AD39" s="67" t="str">
        <f>IF(I39="","",I39)</f>
        <v/>
      </c>
      <c r="AE39" s="48" t="str">
        <f>IF(AB39="","",",")</f>
        <v/>
      </c>
      <c r="AF39" s="46" t="str">
        <f>IF(AB39="","",350)</f>
        <v/>
      </c>
      <c r="AG39" s="46" t="str">
        <f>IF(AB39="","",")")</f>
        <v/>
      </c>
      <c r="AH39" s="50" t="str">
        <f>IF(AI39="","","(")</f>
        <v/>
      </c>
      <c r="AI39" s="70" t="str">
        <f>IF(J39="","",J39)</f>
        <v/>
      </c>
      <c r="AJ39" s="54" t="str">
        <f>IF(AI39="","",",")</f>
        <v/>
      </c>
      <c r="AK39" s="54" t="str">
        <f>IF(K39="","",K39)</f>
        <v/>
      </c>
      <c r="AL39" s="54" t="str">
        <f>IF(AI39="","",",")</f>
        <v/>
      </c>
      <c r="AM39" s="54" t="str">
        <f>IF(AI39="","",450)</f>
        <v/>
      </c>
      <c r="AN39" s="54" t="str">
        <f>IF(AI39="","",")")</f>
        <v/>
      </c>
    </row>
    <row r="40" spans="2:40" ht="25.5" thickTop="1" thickBot="1" x14ac:dyDescent="0.4">
      <c r="B40" t="s">
        <v>1849</v>
      </c>
      <c r="C40" s="12" t="s">
        <v>1879</v>
      </c>
      <c r="D40" s="71" t="s">
        <v>1077</v>
      </c>
      <c r="E40" s="71" t="s">
        <v>1081</v>
      </c>
      <c r="F40" s="72"/>
      <c r="G40" s="72"/>
      <c r="H40" s="71"/>
      <c r="I40" s="71"/>
      <c r="J40" s="81"/>
      <c r="K40" s="81"/>
      <c r="L40" s="75" t="str">
        <f t="shared" si="29"/>
        <v xml:space="preserve">            { line: "NOS HABRÍA BASTADO., (Mi,m,15)", sC: "as"},</v>
      </c>
      <c r="M40" s="63" t="str">
        <f>IF(N40="","","(")</f>
        <v>(</v>
      </c>
      <c r="N40" s="52" t="str">
        <f>IF(D40="","",D40)</f>
        <v>Mi</v>
      </c>
      <c r="O40" s="61" t="str">
        <f>IF(N40="","",",")</f>
        <v>,</v>
      </c>
      <c r="P40" s="67" t="str">
        <f>IF(E40="","",E40)</f>
        <v>m</v>
      </c>
      <c r="Q40" s="62" t="str">
        <f>IF(N40="","",",")</f>
        <v>,</v>
      </c>
      <c r="R40" s="46">
        <f>IF(N40="","",15)</f>
        <v>15</v>
      </c>
      <c r="S40" s="63" t="str">
        <f>IF(N40="","",")")</f>
        <v>)</v>
      </c>
      <c r="T40" s="64" t="str">
        <f>IF(U40="","","(")</f>
        <v/>
      </c>
      <c r="U40" s="51" t="str">
        <f>IF(F40="","",F40)</f>
        <v/>
      </c>
      <c r="V40" s="54" t="str">
        <f>IF(U40="","",",")</f>
        <v/>
      </c>
      <c r="W40" s="49" t="str">
        <f>IF(G40="","",G40)</f>
        <v/>
      </c>
      <c r="X40" s="54" t="str">
        <f>IF(U40="","",",")</f>
        <v/>
      </c>
      <c r="Y40" s="54" t="str">
        <f>IF(U40="","",250)</f>
        <v/>
      </c>
      <c r="Z40" s="63" t="str">
        <f>IF(U40="","",")")</f>
        <v/>
      </c>
      <c r="AA40" s="47" t="str">
        <f>IF(AB40="","","(")</f>
        <v/>
      </c>
      <c r="AB40" s="52" t="str">
        <f>IF(H40="","",H40)</f>
        <v/>
      </c>
      <c r="AC40" s="53" t="str">
        <f>IF(AB40="","",",")</f>
        <v/>
      </c>
      <c r="AD40" s="67" t="str">
        <f>IF(I40="","",I40)</f>
        <v/>
      </c>
      <c r="AE40" s="48" t="str">
        <f>IF(AB40="","",",")</f>
        <v/>
      </c>
      <c r="AF40" s="46" t="str">
        <f>IF(AB40="","",350)</f>
        <v/>
      </c>
      <c r="AG40" s="46" t="str">
        <f>IF(AB40="","",")")</f>
        <v/>
      </c>
      <c r="AH40" s="50" t="str">
        <f>IF(AI40="","","(")</f>
        <v/>
      </c>
      <c r="AI40" s="70" t="str">
        <f>IF(J40="","",J40)</f>
        <v/>
      </c>
      <c r="AJ40" s="54" t="str">
        <f>IF(AI40="","",",")</f>
        <v/>
      </c>
      <c r="AK40" s="54" t="str">
        <f>IF(K40="","",K40)</f>
        <v/>
      </c>
      <c r="AL40" s="54" t="str">
        <f>IF(AI40="","",",")</f>
        <v/>
      </c>
      <c r="AM40" s="54" t="str">
        <f>IF(AI40="","",450)</f>
        <v/>
      </c>
      <c r="AN40" s="54" t="str">
        <f>IF(AI40="","",")")</f>
        <v/>
      </c>
    </row>
    <row r="41" spans="2:40" ht="25.5" thickTop="1" thickBot="1" x14ac:dyDescent="0.4">
      <c r="B41" t="s">
        <v>1849</v>
      </c>
      <c r="C41" s="12" t="s">
        <v>1880</v>
      </c>
      <c r="D41" s="71" t="s">
        <v>1080</v>
      </c>
      <c r="E41" s="71"/>
      <c r="F41" s="72" t="s">
        <v>1083</v>
      </c>
      <c r="G41" s="72"/>
      <c r="H41" s="71" t="s">
        <v>1077</v>
      </c>
      <c r="I41" s="71" t="s">
        <v>1081</v>
      </c>
      <c r="J41" s="81"/>
      <c r="K41" s="81"/>
      <c r="L41" s="75" t="str">
        <f t="shared" si="29"/>
        <v xml:space="preserve">            { line: "DAYENÚ,DAYENÚ,DAYENÚ., (Re,,15)(Do,,250)(Mi,m,350)", sC: "as"},</v>
      </c>
      <c r="M41" s="63" t="str">
        <f t="shared" ref="M41:M51" si="30">IF(N41="","","(")</f>
        <v>(</v>
      </c>
      <c r="N41" s="52" t="str">
        <f t="shared" ref="N41:N51" si="31">IF(D41="","",D41)</f>
        <v>Re</v>
      </c>
      <c r="O41" s="61" t="str">
        <f t="shared" ref="O41:O51" si="32">IF(N41="","",",")</f>
        <v>,</v>
      </c>
      <c r="P41" s="67" t="str">
        <f t="shared" ref="P41:P51" si="33">IF(E41="","",E41)</f>
        <v/>
      </c>
      <c r="Q41" s="62" t="str">
        <f t="shared" ref="Q41:Q51" si="34">IF(N41="","",",")</f>
        <v>,</v>
      </c>
      <c r="R41" s="46">
        <f t="shared" ref="R41:R51" si="35">IF(N41="","",15)</f>
        <v>15</v>
      </c>
      <c r="S41" s="63" t="str">
        <f t="shared" ref="S41:S51" si="36">IF(N41="","",")")</f>
        <v>)</v>
      </c>
      <c r="T41" s="64" t="str">
        <f t="shared" ref="T41:T51" si="37">IF(U41="","","(")</f>
        <v>(</v>
      </c>
      <c r="U41" s="51" t="str">
        <f t="shared" ref="U41:U51" si="38">IF(F41="","",F41)</f>
        <v>Do</v>
      </c>
      <c r="V41" s="54" t="str">
        <f t="shared" ref="V41:V51" si="39">IF(U41="","",",")</f>
        <v>,</v>
      </c>
      <c r="W41" s="49" t="str">
        <f t="shared" ref="W41:W51" si="40">IF(G41="","",G41)</f>
        <v/>
      </c>
      <c r="X41" s="54" t="str">
        <f t="shared" ref="X41:X51" si="41">IF(U41="","",",")</f>
        <v>,</v>
      </c>
      <c r="Y41" s="54">
        <f t="shared" ref="Y41:Y51" si="42">IF(U41="","",250)</f>
        <v>250</v>
      </c>
      <c r="Z41" s="63" t="str">
        <f t="shared" ref="Z41:Z51" si="43">IF(U41="","",")")</f>
        <v>)</v>
      </c>
      <c r="AA41" s="47" t="str">
        <f t="shared" ref="AA41:AA51" si="44">IF(AB41="","","(")</f>
        <v>(</v>
      </c>
      <c r="AB41" s="52" t="str">
        <f t="shared" ref="AB41:AB51" si="45">IF(H41="","",H41)</f>
        <v>Mi</v>
      </c>
      <c r="AC41" s="53" t="str">
        <f t="shared" ref="AC41:AC51" si="46">IF(AB41="","",",")</f>
        <v>,</v>
      </c>
      <c r="AD41" s="67" t="str">
        <f t="shared" ref="AD41:AD51" si="47">IF(I41="","",I41)</f>
        <v>m</v>
      </c>
      <c r="AE41" s="48" t="str">
        <f t="shared" ref="AE41:AE51" si="48">IF(AB41="","",",")</f>
        <v>,</v>
      </c>
      <c r="AF41" s="46">
        <f t="shared" ref="AF41:AF51" si="49">IF(AB41="","",350)</f>
        <v>350</v>
      </c>
      <c r="AG41" s="46" t="str">
        <f t="shared" ref="AG41:AG51" si="50">IF(AB41="","",")")</f>
        <v>)</v>
      </c>
      <c r="AH41" s="50" t="str">
        <f t="shared" ref="AH41:AH51" si="51">IF(AI41="","","(")</f>
        <v/>
      </c>
      <c r="AI41" s="70" t="str">
        <f t="shared" ref="AI41:AI51" si="52">IF(J41="","",J41)</f>
        <v/>
      </c>
      <c r="AJ41" s="54" t="str">
        <f t="shared" ref="AJ41:AJ51" si="53">IF(AI41="","",",")</f>
        <v/>
      </c>
      <c r="AK41" s="54" t="str">
        <f t="shared" ref="AK41:AK51" si="54">IF(K41="","",K41)</f>
        <v/>
      </c>
      <c r="AL41" s="54" t="str">
        <f t="shared" ref="AL41:AL51" si="55">IF(AI41="","",",")</f>
        <v/>
      </c>
      <c r="AM41" s="54" t="str">
        <f t="shared" ref="AM41:AM51" si="56">IF(AI41="","",450)</f>
        <v/>
      </c>
      <c r="AN41" s="54" t="str">
        <f t="shared" ref="AN41:AN51" si="57">IF(AI41="","",")")</f>
        <v/>
      </c>
    </row>
    <row r="42" spans="2:40" ht="27.75" thickTop="1" thickBot="1" x14ac:dyDescent="0.4">
      <c r="C42" s="82"/>
      <c r="D42" s="85"/>
      <c r="E42" s="85"/>
      <c r="F42" s="85"/>
      <c r="G42" s="85"/>
      <c r="H42" s="85"/>
      <c r="I42" s="85"/>
      <c r="J42" s="85"/>
      <c r="K42" s="85"/>
      <c r="L42" s="83" t="s">
        <v>1859</v>
      </c>
      <c r="M42" s="63"/>
      <c r="N42" s="52"/>
      <c r="O42" s="61"/>
      <c r="P42" s="67"/>
      <c r="Q42" s="62"/>
      <c r="R42" s="46"/>
      <c r="S42" s="63"/>
      <c r="T42" s="64"/>
      <c r="U42" s="51"/>
      <c r="V42" s="54"/>
      <c r="W42" s="49"/>
      <c r="X42" s="54"/>
      <c r="Y42" s="54"/>
      <c r="Z42" s="63"/>
      <c r="AA42" s="47"/>
      <c r="AB42" s="52"/>
      <c r="AC42" s="53"/>
      <c r="AD42" s="67"/>
      <c r="AE42" s="48"/>
      <c r="AF42" s="46"/>
      <c r="AG42" s="46"/>
      <c r="AH42" s="50"/>
      <c r="AI42" s="70"/>
      <c r="AJ42" s="54"/>
      <c r="AK42" s="54"/>
      <c r="AL42" s="54"/>
      <c r="AM42" s="54"/>
      <c r="AN42" s="54"/>
    </row>
    <row r="43" spans="2:40" ht="25.5" thickTop="1" thickBot="1" x14ac:dyDescent="0.4">
      <c r="B43" t="s">
        <v>1860</v>
      </c>
      <c r="C43" s="12" t="s">
        <v>1881</v>
      </c>
      <c r="D43" s="71" t="s">
        <v>1080</v>
      </c>
      <c r="E43" s="71"/>
      <c r="F43" s="72" t="s">
        <v>1083</v>
      </c>
      <c r="G43" s="72"/>
      <c r="H43" s="71"/>
      <c r="I43" s="71"/>
      <c r="J43" s="81"/>
      <c r="K43" s="81"/>
      <c r="L43" s="75" t="str">
        <f t="shared" si="29"/>
        <v xml:space="preserve">            { line: "Si hubiera hecho justicia del Faraón, (Re,,15)(Do,,250)", sC: "tc"},</v>
      </c>
      <c r="M43" s="63" t="str">
        <f t="shared" si="30"/>
        <v>(</v>
      </c>
      <c r="N43" s="52" t="str">
        <f t="shared" si="31"/>
        <v>Re</v>
      </c>
      <c r="O43" s="61" t="str">
        <f t="shared" si="32"/>
        <v>,</v>
      </c>
      <c r="P43" s="67" t="str">
        <f t="shared" si="33"/>
        <v/>
      </c>
      <c r="Q43" s="62" t="str">
        <f t="shared" si="34"/>
        <v>,</v>
      </c>
      <c r="R43" s="46">
        <f t="shared" si="35"/>
        <v>15</v>
      </c>
      <c r="S43" s="63" t="str">
        <f t="shared" si="36"/>
        <v>)</v>
      </c>
      <c r="T43" s="64" t="str">
        <f t="shared" si="37"/>
        <v>(</v>
      </c>
      <c r="U43" s="51" t="str">
        <f t="shared" si="38"/>
        <v>Do</v>
      </c>
      <c r="V43" s="54" t="str">
        <f t="shared" si="39"/>
        <v>,</v>
      </c>
      <c r="W43" s="49" t="str">
        <f t="shared" si="40"/>
        <v/>
      </c>
      <c r="X43" s="54" t="str">
        <f t="shared" si="41"/>
        <v>,</v>
      </c>
      <c r="Y43" s="54">
        <f t="shared" si="42"/>
        <v>250</v>
      </c>
      <c r="Z43" s="63" t="str">
        <f t="shared" si="43"/>
        <v>)</v>
      </c>
      <c r="AA43" s="47" t="str">
        <f t="shared" si="44"/>
        <v/>
      </c>
      <c r="AB43" s="52" t="str">
        <f t="shared" si="45"/>
        <v/>
      </c>
      <c r="AC43" s="53" t="str">
        <f t="shared" si="46"/>
        <v/>
      </c>
      <c r="AD43" s="67" t="str">
        <f t="shared" si="47"/>
        <v/>
      </c>
      <c r="AE43" s="48" t="str">
        <f t="shared" si="48"/>
        <v/>
      </c>
      <c r="AF43" s="46" t="str">
        <f t="shared" si="49"/>
        <v/>
      </c>
      <c r="AG43" s="46" t="str">
        <f t="shared" si="50"/>
        <v/>
      </c>
      <c r="AH43" s="50" t="str">
        <f t="shared" si="51"/>
        <v/>
      </c>
      <c r="AI43" s="70" t="str">
        <f t="shared" si="52"/>
        <v/>
      </c>
      <c r="AJ43" s="54" t="str">
        <f t="shared" si="53"/>
        <v/>
      </c>
      <c r="AK43" s="54" t="str">
        <f t="shared" si="54"/>
        <v/>
      </c>
      <c r="AL43" s="54" t="str">
        <f t="shared" si="55"/>
        <v/>
      </c>
      <c r="AM43" s="54" t="str">
        <f t="shared" si="56"/>
        <v/>
      </c>
      <c r="AN43" s="54" t="str">
        <f t="shared" si="57"/>
        <v/>
      </c>
    </row>
    <row r="44" spans="2:40" ht="25.5" thickTop="1" thickBot="1" x14ac:dyDescent="0.4">
      <c r="C44" s="12" t="s">
        <v>1882</v>
      </c>
      <c r="D44" s="71" t="s">
        <v>1855</v>
      </c>
      <c r="E44" s="71">
        <v>7</v>
      </c>
      <c r="F44" s="72" t="s">
        <v>1077</v>
      </c>
      <c r="G44" s="72" t="s">
        <v>1081</v>
      </c>
      <c r="H44" s="71"/>
      <c r="I44" s="71"/>
      <c r="J44" s="81"/>
      <c r="K44" s="81"/>
      <c r="L44" s="75" t="str">
        <f t="shared" si="29"/>
        <v xml:space="preserve">            { line: "y no nos hubiera librado de todos los ídolos:, (Si,7,15)(Mi,m,250)", sC: ""},</v>
      </c>
      <c r="M44" s="63" t="str">
        <f t="shared" si="30"/>
        <v>(</v>
      </c>
      <c r="N44" s="52" t="str">
        <f t="shared" si="31"/>
        <v>Si</v>
      </c>
      <c r="O44" s="61" t="str">
        <f t="shared" si="32"/>
        <v>,</v>
      </c>
      <c r="P44" s="67">
        <f t="shared" si="33"/>
        <v>7</v>
      </c>
      <c r="Q44" s="62" t="str">
        <f t="shared" si="34"/>
        <v>,</v>
      </c>
      <c r="R44" s="46">
        <f t="shared" si="35"/>
        <v>15</v>
      </c>
      <c r="S44" s="63" t="str">
        <f t="shared" si="36"/>
        <v>)</v>
      </c>
      <c r="T44" s="64" t="str">
        <f t="shared" si="37"/>
        <v>(</v>
      </c>
      <c r="U44" s="51" t="str">
        <f t="shared" si="38"/>
        <v>Mi</v>
      </c>
      <c r="V44" s="54" t="str">
        <f t="shared" si="39"/>
        <v>,</v>
      </c>
      <c r="W44" s="49" t="str">
        <f t="shared" si="40"/>
        <v>m</v>
      </c>
      <c r="X44" s="54" t="str">
        <f t="shared" si="41"/>
        <v>,</v>
      </c>
      <c r="Y44" s="54">
        <f t="shared" si="42"/>
        <v>250</v>
      </c>
      <c r="Z44" s="63" t="str">
        <f t="shared" si="43"/>
        <v>)</v>
      </c>
      <c r="AA44" s="47" t="str">
        <f t="shared" si="44"/>
        <v/>
      </c>
      <c r="AB44" s="52" t="str">
        <f t="shared" si="45"/>
        <v/>
      </c>
      <c r="AC44" s="53" t="str">
        <f t="shared" si="46"/>
        <v/>
      </c>
      <c r="AD44" s="67" t="str">
        <f t="shared" si="47"/>
        <v/>
      </c>
      <c r="AE44" s="48" t="str">
        <f t="shared" si="48"/>
        <v/>
      </c>
      <c r="AF44" s="46" t="str">
        <f t="shared" si="49"/>
        <v/>
      </c>
      <c r="AG44" s="46" t="str">
        <f t="shared" si="50"/>
        <v/>
      </c>
      <c r="AH44" s="50" t="str">
        <f t="shared" si="51"/>
        <v/>
      </c>
      <c r="AI44" s="70" t="str">
        <f t="shared" si="52"/>
        <v/>
      </c>
      <c r="AJ44" s="54" t="str">
        <f t="shared" si="53"/>
        <v/>
      </c>
      <c r="AK44" s="54" t="str">
        <f t="shared" si="54"/>
        <v/>
      </c>
      <c r="AL44" s="54" t="str">
        <f t="shared" si="55"/>
        <v/>
      </c>
      <c r="AM44" s="54" t="str">
        <f t="shared" si="56"/>
        <v/>
      </c>
      <c r="AN44" s="54" t="str">
        <f t="shared" si="57"/>
        <v/>
      </c>
    </row>
    <row r="45" spans="2:40" ht="25.5" thickTop="1" thickBot="1" x14ac:dyDescent="0.4">
      <c r="C45" s="55" t="s">
        <v>1857</v>
      </c>
      <c r="D45" s="66"/>
      <c r="E45" s="66"/>
      <c r="F45" s="66"/>
      <c r="G45" s="66"/>
      <c r="H45" s="66"/>
      <c r="I45" s="66"/>
      <c r="J45" s="66"/>
      <c r="K45" s="66"/>
      <c r="L45" s="56" t="s">
        <v>1856</v>
      </c>
      <c r="M45" s="63" t="str">
        <f t="shared" si="30"/>
        <v/>
      </c>
      <c r="N45" s="52" t="str">
        <f t="shared" si="31"/>
        <v/>
      </c>
      <c r="O45" s="61" t="str">
        <f t="shared" si="32"/>
        <v/>
      </c>
      <c r="P45" s="67" t="str">
        <f t="shared" si="33"/>
        <v/>
      </c>
      <c r="Q45" s="62" t="str">
        <f t="shared" si="34"/>
        <v/>
      </c>
      <c r="R45" s="46" t="str">
        <f t="shared" si="35"/>
        <v/>
      </c>
      <c r="S45" s="63" t="str">
        <f t="shared" si="36"/>
        <v/>
      </c>
      <c r="T45" s="64" t="str">
        <f t="shared" si="37"/>
        <v/>
      </c>
      <c r="U45" s="51" t="str">
        <f t="shared" si="38"/>
        <v/>
      </c>
      <c r="V45" s="54" t="str">
        <f t="shared" si="39"/>
        <v/>
      </c>
      <c r="W45" s="49" t="str">
        <f t="shared" si="40"/>
        <v/>
      </c>
      <c r="X45" s="54" t="str">
        <f t="shared" si="41"/>
        <v/>
      </c>
      <c r="Y45" s="54" t="str">
        <f t="shared" si="42"/>
        <v/>
      </c>
      <c r="Z45" s="63" t="str">
        <f t="shared" si="43"/>
        <v/>
      </c>
      <c r="AA45" s="47" t="str">
        <f t="shared" si="44"/>
        <v/>
      </c>
      <c r="AB45" s="52" t="str">
        <f t="shared" si="45"/>
        <v/>
      </c>
      <c r="AC45" s="53" t="str">
        <f t="shared" si="46"/>
        <v/>
      </c>
      <c r="AD45" s="67" t="str">
        <f t="shared" si="47"/>
        <v/>
      </c>
      <c r="AE45" s="48" t="str">
        <f t="shared" si="48"/>
        <v/>
      </c>
      <c r="AF45" s="46" t="str">
        <f t="shared" si="49"/>
        <v/>
      </c>
      <c r="AG45" s="46" t="str">
        <f t="shared" si="50"/>
        <v/>
      </c>
      <c r="AH45" s="50" t="str">
        <f t="shared" si="51"/>
        <v/>
      </c>
      <c r="AI45" s="70" t="str">
        <f t="shared" si="52"/>
        <v/>
      </c>
      <c r="AJ45" s="54" t="str">
        <f t="shared" si="53"/>
        <v/>
      </c>
      <c r="AK45" s="54" t="str">
        <f t="shared" si="54"/>
        <v/>
      </c>
      <c r="AL45" s="54" t="str">
        <f t="shared" si="55"/>
        <v/>
      </c>
      <c r="AM45" s="54" t="str">
        <f t="shared" si="56"/>
        <v/>
      </c>
      <c r="AN45" s="54" t="str">
        <f t="shared" si="57"/>
        <v/>
      </c>
    </row>
    <row r="46" spans="2:40" ht="25.5" thickTop="1" thickBot="1" x14ac:dyDescent="0.4">
      <c r="B46" t="s">
        <v>1861</v>
      </c>
      <c r="C46" s="92" t="s">
        <v>1878</v>
      </c>
      <c r="D46" s="88" t="s">
        <v>1080</v>
      </c>
      <c r="E46" s="88"/>
      <c r="F46" s="88" t="s">
        <v>1083</v>
      </c>
      <c r="G46" s="88"/>
      <c r="H46" s="88"/>
      <c r="I46" s="88"/>
      <c r="J46" s="88"/>
      <c r="K46" s="88"/>
      <c r="L46" s="89" t="str">
        <f>IF(C46="","",_xlfn.CONCAT("       triggerLine: ","""",C46,", ",M46:AN46,""", sC: ","""",B46,""", lines: ["))</f>
        <v xml:space="preserve">       triggerLine: "ESO NOS HABRÍA BASTADO,, (Re,,15)(Do,,250)", sC: "ta as", lines: [</v>
      </c>
      <c r="M46" s="63" t="str">
        <f t="shared" si="30"/>
        <v>(</v>
      </c>
      <c r="N46" s="52" t="str">
        <f t="shared" si="31"/>
        <v>Re</v>
      </c>
      <c r="O46" s="61" t="str">
        <f t="shared" si="32"/>
        <v>,</v>
      </c>
      <c r="P46" s="67" t="str">
        <f t="shared" si="33"/>
        <v/>
      </c>
      <c r="Q46" s="62" t="str">
        <f t="shared" si="34"/>
        <v>,</v>
      </c>
      <c r="R46" s="46">
        <f t="shared" si="35"/>
        <v>15</v>
      </c>
      <c r="S46" s="63" t="str">
        <f t="shared" si="36"/>
        <v>)</v>
      </c>
      <c r="T46" s="64" t="str">
        <f t="shared" si="37"/>
        <v>(</v>
      </c>
      <c r="U46" s="51" t="str">
        <f t="shared" si="38"/>
        <v>Do</v>
      </c>
      <c r="V46" s="54" t="str">
        <f t="shared" si="39"/>
        <v>,</v>
      </c>
      <c r="W46" s="49" t="str">
        <f t="shared" si="40"/>
        <v/>
      </c>
      <c r="X46" s="54" t="str">
        <f t="shared" si="41"/>
        <v>,</v>
      </c>
      <c r="Y46" s="54">
        <f t="shared" si="42"/>
        <v>250</v>
      </c>
      <c r="Z46" s="63" t="str">
        <f t="shared" si="43"/>
        <v>)</v>
      </c>
      <c r="AA46" s="47" t="str">
        <f t="shared" si="44"/>
        <v/>
      </c>
      <c r="AB46" s="52" t="str">
        <f t="shared" si="45"/>
        <v/>
      </c>
      <c r="AC46" s="53" t="str">
        <f t="shared" si="46"/>
        <v/>
      </c>
      <c r="AD46" s="67" t="str">
        <f t="shared" si="47"/>
        <v/>
      </c>
      <c r="AE46" s="48" t="str">
        <f t="shared" si="48"/>
        <v/>
      </c>
      <c r="AF46" s="46" t="str">
        <f t="shared" si="49"/>
        <v/>
      </c>
      <c r="AG46" s="46" t="str">
        <f t="shared" si="50"/>
        <v/>
      </c>
      <c r="AH46" s="50" t="str">
        <f t="shared" si="51"/>
        <v/>
      </c>
      <c r="AI46" s="70" t="str">
        <f t="shared" si="52"/>
        <v/>
      </c>
      <c r="AJ46" s="54" t="str">
        <f t="shared" si="53"/>
        <v/>
      </c>
      <c r="AK46" s="54" t="str">
        <f t="shared" si="54"/>
        <v/>
      </c>
      <c r="AL46" s="54" t="str">
        <f t="shared" si="55"/>
        <v/>
      </c>
      <c r="AM46" s="54" t="str">
        <f t="shared" si="56"/>
        <v/>
      </c>
      <c r="AN46" s="54" t="str">
        <f t="shared" si="57"/>
        <v/>
      </c>
    </row>
    <row r="47" spans="2:40" ht="25.5" thickTop="1" thickBot="1" x14ac:dyDescent="0.4">
      <c r="B47" t="s">
        <v>1849</v>
      </c>
      <c r="C47" s="78" t="s">
        <v>1879</v>
      </c>
      <c r="D47" s="90" t="s">
        <v>1077</v>
      </c>
      <c r="E47" s="90" t="s">
        <v>1081</v>
      </c>
      <c r="F47" s="90"/>
      <c r="G47" s="90"/>
      <c r="H47" s="87"/>
      <c r="I47" s="87"/>
      <c r="J47" s="87"/>
      <c r="K47" s="87"/>
      <c r="L47" s="77" t="str">
        <f>IF(C47="","",_xlfn.CONCAT("            { line: ","""",C47,", ",M47:AN47,""", sC: ","""",B47,"""},"))</f>
        <v xml:space="preserve">            { line: "NOS HABRÍA BASTADO., (Mi,m,15)", sC: "as"},</v>
      </c>
      <c r="M47" s="63" t="str">
        <f t="shared" si="30"/>
        <v>(</v>
      </c>
      <c r="N47" s="52" t="str">
        <f t="shared" si="31"/>
        <v>Mi</v>
      </c>
      <c r="O47" s="61" t="str">
        <f t="shared" si="32"/>
        <v>,</v>
      </c>
      <c r="P47" s="67" t="str">
        <f t="shared" si="33"/>
        <v>m</v>
      </c>
      <c r="Q47" s="62" t="str">
        <f t="shared" si="34"/>
        <v>,</v>
      </c>
      <c r="R47" s="46">
        <f t="shared" si="35"/>
        <v>15</v>
      </c>
      <c r="S47" s="63" t="str">
        <f t="shared" si="36"/>
        <v>)</v>
      </c>
      <c r="T47" s="64" t="str">
        <f t="shared" si="37"/>
        <v/>
      </c>
      <c r="U47" s="51" t="str">
        <f t="shared" si="38"/>
        <v/>
      </c>
      <c r="V47" s="54" t="str">
        <f t="shared" si="39"/>
        <v/>
      </c>
      <c r="W47" s="49" t="str">
        <f t="shared" si="40"/>
        <v/>
      </c>
      <c r="X47" s="54" t="str">
        <f t="shared" si="41"/>
        <v/>
      </c>
      <c r="Y47" s="54" t="str">
        <f t="shared" si="42"/>
        <v/>
      </c>
      <c r="Z47" s="63" t="str">
        <f t="shared" si="43"/>
        <v/>
      </c>
      <c r="AA47" s="47" t="str">
        <f t="shared" si="44"/>
        <v/>
      </c>
      <c r="AB47" s="52" t="str">
        <f t="shared" si="45"/>
        <v/>
      </c>
      <c r="AC47" s="53" t="str">
        <f t="shared" si="46"/>
        <v/>
      </c>
      <c r="AD47" s="67" t="str">
        <f t="shared" si="47"/>
        <v/>
      </c>
      <c r="AE47" s="48" t="str">
        <f t="shared" si="48"/>
        <v/>
      </c>
      <c r="AF47" s="46" t="str">
        <f t="shared" si="49"/>
        <v/>
      </c>
      <c r="AG47" s="46" t="str">
        <f t="shared" si="50"/>
        <v/>
      </c>
      <c r="AH47" s="50" t="str">
        <f t="shared" si="51"/>
        <v/>
      </c>
      <c r="AI47" s="70" t="str">
        <f t="shared" si="52"/>
        <v/>
      </c>
      <c r="AJ47" s="54" t="str">
        <f t="shared" si="53"/>
        <v/>
      </c>
      <c r="AK47" s="54" t="str">
        <f t="shared" si="54"/>
        <v/>
      </c>
      <c r="AL47" s="54" t="str">
        <f t="shared" si="55"/>
        <v/>
      </c>
      <c r="AM47" s="54" t="str">
        <f t="shared" si="56"/>
        <v/>
      </c>
      <c r="AN47" s="54" t="str">
        <f t="shared" si="57"/>
        <v/>
      </c>
    </row>
    <row r="48" spans="2:40" ht="25.5" thickTop="1" thickBot="1" x14ac:dyDescent="0.4">
      <c r="B48" t="s">
        <v>1849</v>
      </c>
      <c r="C48" s="78" t="s">
        <v>1880</v>
      </c>
      <c r="D48" s="79" t="s">
        <v>1080</v>
      </c>
      <c r="E48" s="79"/>
      <c r="F48" s="79" t="s">
        <v>1083</v>
      </c>
      <c r="G48" s="79"/>
      <c r="H48" s="69" t="s">
        <v>1077</v>
      </c>
      <c r="I48" s="69" t="s">
        <v>1081</v>
      </c>
      <c r="J48" s="69"/>
      <c r="K48" s="69"/>
      <c r="L48" s="77" t="str">
        <f>IF(C48="","",_xlfn.CONCAT("            { line: ","""",C48,", ",M48:AN48,""", sC: ","""",B48,"""},"))</f>
        <v xml:space="preserve">            { line: "DAYENÚ,DAYENÚ,DAYENÚ., (Re,,15)(Do,,250)(Mi,m,350)", sC: "as"},</v>
      </c>
      <c r="M48" s="63" t="str">
        <f t="shared" si="30"/>
        <v>(</v>
      </c>
      <c r="N48" s="52" t="str">
        <f t="shared" si="31"/>
        <v>Re</v>
      </c>
      <c r="O48" s="61" t="str">
        <f t="shared" si="32"/>
        <v>,</v>
      </c>
      <c r="P48" s="67" t="str">
        <f t="shared" si="33"/>
        <v/>
      </c>
      <c r="Q48" s="62" t="str">
        <f t="shared" si="34"/>
        <v>,</v>
      </c>
      <c r="R48" s="46">
        <f t="shared" si="35"/>
        <v>15</v>
      </c>
      <c r="S48" s="63" t="str">
        <f t="shared" si="36"/>
        <v>)</v>
      </c>
      <c r="T48" s="64" t="str">
        <f t="shared" si="37"/>
        <v>(</v>
      </c>
      <c r="U48" s="51" t="str">
        <f t="shared" si="38"/>
        <v>Do</v>
      </c>
      <c r="V48" s="54" t="str">
        <f t="shared" si="39"/>
        <v>,</v>
      </c>
      <c r="W48" s="49" t="str">
        <f t="shared" si="40"/>
        <v/>
      </c>
      <c r="X48" s="54" t="str">
        <f t="shared" si="41"/>
        <v>,</v>
      </c>
      <c r="Y48" s="54">
        <f t="shared" si="42"/>
        <v>250</v>
      </c>
      <c r="Z48" s="63" t="str">
        <f t="shared" si="43"/>
        <v>)</v>
      </c>
      <c r="AA48" s="47" t="str">
        <f t="shared" si="44"/>
        <v>(</v>
      </c>
      <c r="AB48" s="52" t="str">
        <f t="shared" si="45"/>
        <v>Mi</v>
      </c>
      <c r="AC48" s="53" t="str">
        <f t="shared" si="46"/>
        <v>,</v>
      </c>
      <c r="AD48" s="67" t="str">
        <f t="shared" si="47"/>
        <v>m</v>
      </c>
      <c r="AE48" s="48" t="str">
        <f t="shared" si="48"/>
        <v>,</v>
      </c>
      <c r="AF48" s="46">
        <f t="shared" si="49"/>
        <v>350</v>
      </c>
      <c r="AG48" s="46" t="str">
        <f t="shared" si="50"/>
        <v>)</v>
      </c>
      <c r="AH48" s="50" t="str">
        <f t="shared" si="51"/>
        <v/>
      </c>
      <c r="AI48" s="70" t="str">
        <f t="shared" si="52"/>
        <v/>
      </c>
      <c r="AJ48" s="54" t="str">
        <f t="shared" si="53"/>
        <v/>
      </c>
      <c r="AK48" s="54" t="str">
        <f t="shared" si="54"/>
        <v/>
      </c>
      <c r="AL48" s="54" t="str">
        <f t="shared" si="55"/>
        <v/>
      </c>
      <c r="AM48" s="54" t="str">
        <f t="shared" si="56"/>
        <v/>
      </c>
      <c r="AN48" s="54" t="str">
        <f t="shared" si="57"/>
        <v/>
      </c>
    </row>
    <row r="49" spans="2:40" ht="25.5" thickTop="1" thickBot="1" x14ac:dyDescent="0.4">
      <c r="B49" t="s">
        <v>1849</v>
      </c>
      <c r="C49" s="93" t="s">
        <v>1880</v>
      </c>
      <c r="D49" s="88" t="s">
        <v>1080</v>
      </c>
      <c r="E49" s="88"/>
      <c r="F49" s="88" t="s">
        <v>1083</v>
      </c>
      <c r="G49" s="88"/>
      <c r="H49" s="88" t="s">
        <v>1077</v>
      </c>
      <c r="I49" s="88" t="s">
        <v>1081</v>
      </c>
      <c r="J49" s="88"/>
      <c r="K49" s="88"/>
      <c r="L49" s="94" t="str">
        <f>IF(C49="","",_xlfn.CONCAT("            { line: ","""",C49,", ",M49:AN49,""", sC: ","""",B49,"""},  ]},"))</f>
        <v xml:space="preserve">            { line: "DAYENÚ,DAYENÚ,DAYENÚ., (Re,,15)(Do,,250)(Mi,m,350)", sC: "as"},  ]},</v>
      </c>
      <c r="M49" s="63" t="str">
        <f t="shared" si="30"/>
        <v>(</v>
      </c>
      <c r="N49" s="52" t="str">
        <f t="shared" si="31"/>
        <v>Re</v>
      </c>
      <c r="O49" s="61" t="str">
        <f t="shared" si="32"/>
        <v>,</v>
      </c>
      <c r="P49" s="67" t="str">
        <f t="shared" si="33"/>
        <v/>
      </c>
      <c r="Q49" s="62" t="str">
        <f t="shared" si="34"/>
        <v>,</v>
      </c>
      <c r="R49" s="46">
        <f t="shared" si="35"/>
        <v>15</v>
      </c>
      <c r="S49" s="63" t="str">
        <f t="shared" si="36"/>
        <v>)</v>
      </c>
      <c r="T49" s="64" t="str">
        <f t="shared" si="37"/>
        <v>(</v>
      </c>
      <c r="U49" s="51" t="str">
        <f t="shared" si="38"/>
        <v>Do</v>
      </c>
      <c r="V49" s="54" t="str">
        <f t="shared" si="39"/>
        <v>,</v>
      </c>
      <c r="W49" s="49" t="str">
        <f t="shared" si="40"/>
        <v/>
      </c>
      <c r="X49" s="54" t="str">
        <f t="shared" si="41"/>
        <v>,</v>
      </c>
      <c r="Y49" s="54">
        <f t="shared" si="42"/>
        <v>250</v>
      </c>
      <c r="Z49" s="63" t="str">
        <f t="shared" si="43"/>
        <v>)</v>
      </c>
      <c r="AA49" s="47" t="str">
        <f t="shared" si="44"/>
        <v>(</v>
      </c>
      <c r="AB49" s="52" t="str">
        <f t="shared" si="45"/>
        <v>Mi</v>
      </c>
      <c r="AC49" s="53" t="str">
        <f t="shared" si="46"/>
        <v>,</v>
      </c>
      <c r="AD49" s="67" t="str">
        <f t="shared" si="47"/>
        <v>m</v>
      </c>
      <c r="AE49" s="48" t="str">
        <f t="shared" si="48"/>
        <v>,</v>
      </c>
      <c r="AF49" s="46">
        <f t="shared" si="49"/>
        <v>350</v>
      </c>
      <c r="AG49" s="46" t="str">
        <f t="shared" si="50"/>
        <v>)</v>
      </c>
      <c r="AH49" s="50" t="str">
        <f t="shared" si="51"/>
        <v/>
      </c>
      <c r="AI49" s="70" t="str">
        <f t="shared" si="52"/>
        <v/>
      </c>
      <c r="AJ49" s="54" t="str">
        <f t="shared" si="53"/>
        <v/>
      </c>
      <c r="AK49" s="54" t="str">
        <f t="shared" si="54"/>
        <v/>
      </c>
      <c r="AL49" s="54" t="str">
        <f t="shared" si="55"/>
        <v/>
      </c>
      <c r="AM49" s="54" t="str">
        <f t="shared" si="56"/>
        <v/>
      </c>
      <c r="AN49" s="54" t="str">
        <f t="shared" si="57"/>
        <v/>
      </c>
    </row>
    <row r="50" spans="2:40" ht="27.75" thickTop="1" thickBot="1" x14ac:dyDescent="0.4">
      <c r="C50" s="82"/>
      <c r="D50" s="85"/>
      <c r="E50" s="85"/>
      <c r="F50" s="85"/>
      <c r="G50" s="85"/>
      <c r="H50" s="85"/>
      <c r="I50" s="85"/>
      <c r="J50" s="85"/>
      <c r="K50" s="85"/>
      <c r="L50" s="83" t="s">
        <v>1859</v>
      </c>
      <c r="M50" s="63"/>
      <c r="N50" s="52"/>
      <c r="O50" s="61"/>
      <c r="P50" s="67"/>
      <c r="Q50" s="62"/>
      <c r="R50" s="46"/>
      <c r="S50" s="63"/>
      <c r="T50" s="64"/>
      <c r="U50" s="51"/>
      <c r="V50" s="54"/>
      <c r="W50" s="49"/>
      <c r="X50" s="54"/>
      <c r="Y50" s="54"/>
      <c r="Z50" s="63"/>
      <c r="AA50" s="47"/>
      <c r="AB50" s="52"/>
      <c r="AC50" s="53"/>
      <c r="AD50" s="67"/>
      <c r="AE50" s="48"/>
      <c r="AF50" s="46"/>
      <c r="AG50" s="46"/>
      <c r="AH50" s="50"/>
      <c r="AI50" s="70"/>
      <c r="AJ50" s="54"/>
      <c r="AK50" s="54"/>
      <c r="AL50" s="54"/>
      <c r="AM50" s="54"/>
      <c r="AN50" s="54"/>
    </row>
    <row r="51" spans="2:40" ht="25.5" thickTop="1" thickBot="1" x14ac:dyDescent="0.4">
      <c r="C51" s="12" t="s">
        <v>1883</v>
      </c>
      <c r="D51" s="71" t="s">
        <v>1077</v>
      </c>
      <c r="E51" s="71" t="s">
        <v>1081</v>
      </c>
      <c r="F51" s="72" t="s">
        <v>1078</v>
      </c>
      <c r="G51" s="72" t="s">
        <v>1081</v>
      </c>
      <c r="H51" s="71" t="s">
        <v>1855</v>
      </c>
      <c r="I51" s="71">
        <v>7</v>
      </c>
      <c r="J51" s="81"/>
      <c r="K51" s="81"/>
      <c r="L51" s="75" t="str">
        <f t="shared" si="29"/>
        <v xml:space="preserve">            { line: "Si nos hubiera librado de todos los ídolos, (Mi,m,15)(La,m,250)(Si,7,350)", sC: ""},</v>
      </c>
      <c r="M51" s="63" t="str">
        <f t="shared" si="30"/>
        <v>(</v>
      </c>
      <c r="N51" s="52" t="str">
        <f t="shared" si="31"/>
        <v>Mi</v>
      </c>
      <c r="O51" s="61" t="str">
        <f t="shared" si="32"/>
        <v>,</v>
      </c>
      <c r="P51" s="67" t="str">
        <f t="shared" si="33"/>
        <v>m</v>
      </c>
      <c r="Q51" s="62" t="str">
        <f t="shared" si="34"/>
        <v>,</v>
      </c>
      <c r="R51" s="46">
        <f t="shared" si="35"/>
        <v>15</v>
      </c>
      <c r="S51" s="63" t="str">
        <f t="shared" si="36"/>
        <v>)</v>
      </c>
      <c r="T51" s="64" t="str">
        <f t="shared" si="37"/>
        <v>(</v>
      </c>
      <c r="U51" s="51" t="str">
        <f t="shared" si="38"/>
        <v>La</v>
      </c>
      <c r="V51" s="54" t="str">
        <f t="shared" si="39"/>
        <v>,</v>
      </c>
      <c r="W51" s="49" t="str">
        <f t="shared" si="40"/>
        <v>m</v>
      </c>
      <c r="X51" s="54" t="str">
        <f t="shared" si="41"/>
        <v>,</v>
      </c>
      <c r="Y51" s="54">
        <f t="shared" si="42"/>
        <v>250</v>
      </c>
      <c r="Z51" s="63" t="str">
        <f t="shared" si="43"/>
        <v>)</v>
      </c>
      <c r="AA51" s="47" t="str">
        <f t="shared" si="44"/>
        <v>(</v>
      </c>
      <c r="AB51" s="52" t="str">
        <f t="shared" si="45"/>
        <v>Si</v>
      </c>
      <c r="AC51" s="53" t="str">
        <f t="shared" si="46"/>
        <v>,</v>
      </c>
      <c r="AD51" s="67">
        <f t="shared" si="47"/>
        <v>7</v>
      </c>
      <c r="AE51" s="48" t="str">
        <f t="shared" si="48"/>
        <v>,</v>
      </c>
      <c r="AF51" s="46">
        <f t="shared" si="49"/>
        <v>350</v>
      </c>
      <c r="AG51" s="46" t="str">
        <f t="shared" si="50"/>
        <v>)</v>
      </c>
      <c r="AH51" s="50" t="str">
        <f t="shared" si="51"/>
        <v/>
      </c>
      <c r="AI51" s="70" t="str">
        <f t="shared" si="52"/>
        <v/>
      </c>
      <c r="AJ51" s="54" t="str">
        <f t="shared" si="53"/>
        <v/>
      </c>
      <c r="AK51" s="54" t="str">
        <f t="shared" si="54"/>
        <v/>
      </c>
      <c r="AL51" s="54" t="str">
        <f t="shared" si="55"/>
        <v/>
      </c>
      <c r="AM51" s="54" t="str">
        <f t="shared" si="56"/>
        <v/>
      </c>
      <c r="AN51" s="54" t="str">
        <f t="shared" si="57"/>
        <v/>
      </c>
    </row>
    <row r="52" spans="2:40" ht="25.5" thickTop="1" thickBot="1" x14ac:dyDescent="0.4">
      <c r="C52" s="12" t="s">
        <v>1884</v>
      </c>
      <c r="D52" s="71" t="s">
        <v>1077</v>
      </c>
      <c r="E52" s="71" t="s">
        <v>1081</v>
      </c>
      <c r="F52" s="72"/>
      <c r="G52" s="72"/>
      <c r="H52" s="71"/>
      <c r="I52" s="71"/>
      <c r="J52" s="81"/>
      <c r="K52" s="81"/>
      <c r="L52" s="75" t="str">
        <f t="shared" si="0"/>
        <v xml:space="preserve">            { line: "y no nos hubiera dado todas sus riquezas:, (Mi,m,15)", sC: ""},</v>
      </c>
      <c r="M52" s="63" t="str">
        <f t="shared" si="1"/>
        <v>(</v>
      </c>
      <c r="N52" s="52" t="str">
        <f t="shared" si="2"/>
        <v>Mi</v>
      </c>
      <c r="O52" s="61" t="str">
        <f t="shared" si="3"/>
        <v>,</v>
      </c>
      <c r="P52" s="67" t="str">
        <f t="shared" si="4"/>
        <v>m</v>
      </c>
      <c r="Q52" s="62" t="str">
        <f t="shared" si="5"/>
        <v>,</v>
      </c>
      <c r="R52" s="46">
        <f t="shared" si="6"/>
        <v>15</v>
      </c>
      <c r="S52" s="63" t="str">
        <f t="shared" si="7"/>
        <v>)</v>
      </c>
      <c r="T52" s="64" t="str">
        <f t="shared" si="8"/>
        <v/>
      </c>
      <c r="U52" s="51" t="str">
        <f t="shared" si="9"/>
        <v/>
      </c>
      <c r="V52" s="54" t="str">
        <f t="shared" si="10"/>
        <v/>
      </c>
      <c r="W52" s="49" t="str">
        <f t="shared" si="11"/>
        <v/>
      </c>
      <c r="X52" s="54" t="str">
        <f t="shared" si="12"/>
        <v/>
      </c>
      <c r="Y52" s="54" t="str">
        <f t="shared" si="13"/>
        <v/>
      </c>
      <c r="Z52" s="63" t="str">
        <f t="shared" si="14"/>
        <v/>
      </c>
      <c r="AA52" s="47" t="str">
        <f t="shared" si="15"/>
        <v/>
      </c>
      <c r="AB52" s="52" t="str">
        <f t="shared" si="16"/>
        <v/>
      </c>
      <c r="AC52" s="53" t="str">
        <f t="shared" si="17"/>
        <v/>
      </c>
      <c r="AD52" s="67" t="str">
        <f t="shared" si="18"/>
        <v/>
      </c>
      <c r="AE52" s="48" t="str">
        <f t="shared" si="19"/>
        <v/>
      </c>
      <c r="AF52" s="46" t="str">
        <f t="shared" si="20"/>
        <v/>
      </c>
      <c r="AG52" s="46" t="str">
        <f t="shared" si="21"/>
        <v/>
      </c>
      <c r="AH52" s="50" t="str">
        <f t="shared" si="22"/>
        <v/>
      </c>
      <c r="AI52" s="70" t="str">
        <f t="shared" si="23"/>
        <v/>
      </c>
      <c r="AJ52" s="54" t="str">
        <f t="shared" si="24"/>
        <v/>
      </c>
      <c r="AK52" s="54" t="str">
        <f t="shared" si="25"/>
        <v/>
      </c>
      <c r="AL52" s="54" t="str">
        <f t="shared" si="26"/>
        <v/>
      </c>
      <c r="AM52" s="54" t="str">
        <f t="shared" si="27"/>
        <v/>
      </c>
      <c r="AN52" s="54" t="str">
        <f t="shared" si="28"/>
        <v/>
      </c>
    </row>
    <row r="53" spans="2:40" ht="25.5" thickTop="1" thickBot="1" x14ac:dyDescent="0.4">
      <c r="C53" s="55" t="s">
        <v>1857</v>
      </c>
      <c r="D53" s="66"/>
      <c r="E53" s="66"/>
      <c r="F53" s="66"/>
      <c r="G53" s="66"/>
      <c r="H53" s="66"/>
      <c r="I53" s="66"/>
      <c r="J53" s="66"/>
      <c r="K53" s="66"/>
      <c r="L53" s="56" t="s">
        <v>1856</v>
      </c>
      <c r="M53" s="63" t="str">
        <f t="shared" si="1"/>
        <v/>
      </c>
      <c r="N53" s="52" t="str">
        <f t="shared" si="2"/>
        <v/>
      </c>
      <c r="O53" s="61" t="str">
        <f t="shared" si="3"/>
        <v/>
      </c>
      <c r="P53" s="67" t="str">
        <f t="shared" si="4"/>
        <v/>
      </c>
      <c r="Q53" s="62" t="str">
        <f t="shared" si="5"/>
        <v/>
      </c>
      <c r="R53" s="46" t="str">
        <f t="shared" si="6"/>
        <v/>
      </c>
      <c r="S53" s="63" t="str">
        <f t="shared" si="7"/>
        <v/>
      </c>
      <c r="T53" s="64" t="str">
        <f t="shared" si="8"/>
        <v/>
      </c>
      <c r="U53" s="51" t="str">
        <f t="shared" si="9"/>
        <v/>
      </c>
      <c r="V53" s="54" t="str">
        <f t="shared" si="10"/>
        <v/>
      </c>
      <c r="W53" s="49" t="str">
        <f t="shared" si="11"/>
        <v/>
      </c>
      <c r="X53" s="54" t="str">
        <f t="shared" si="12"/>
        <v/>
      </c>
      <c r="Y53" s="54" t="str">
        <f t="shared" si="13"/>
        <v/>
      </c>
      <c r="Z53" s="63" t="str">
        <f t="shared" si="14"/>
        <v/>
      </c>
      <c r="AA53" s="47" t="str">
        <f t="shared" si="15"/>
        <v/>
      </c>
      <c r="AB53" s="52" t="str">
        <f t="shared" si="16"/>
        <v/>
      </c>
      <c r="AC53" s="53" t="str">
        <f t="shared" si="17"/>
        <v/>
      </c>
      <c r="AD53" s="67" t="str">
        <f t="shared" si="18"/>
        <v/>
      </c>
      <c r="AE53" s="48" t="str">
        <f t="shared" si="19"/>
        <v/>
      </c>
      <c r="AF53" s="46" t="str">
        <f t="shared" si="20"/>
        <v/>
      </c>
      <c r="AG53" s="46" t="str">
        <f t="shared" si="21"/>
        <v/>
      </c>
      <c r="AH53" s="50" t="str">
        <f t="shared" si="22"/>
        <v/>
      </c>
      <c r="AI53" s="70" t="str">
        <f t="shared" si="23"/>
        <v/>
      </c>
      <c r="AJ53" s="54" t="str">
        <f t="shared" si="24"/>
        <v/>
      </c>
      <c r="AK53" s="54" t="str">
        <f t="shared" si="25"/>
        <v/>
      </c>
      <c r="AL53" s="54" t="str">
        <f t="shared" si="26"/>
        <v/>
      </c>
      <c r="AM53" s="54" t="str">
        <f t="shared" si="27"/>
        <v/>
      </c>
      <c r="AN53" s="54" t="str">
        <f t="shared" si="28"/>
        <v/>
      </c>
    </row>
    <row r="54" spans="2:40" ht="25.5" thickTop="1" thickBot="1" x14ac:dyDescent="0.4">
      <c r="B54" t="s">
        <v>1861</v>
      </c>
      <c r="C54" s="92" t="s">
        <v>1878</v>
      </c>
      <c r="D54" s="88" t="s">
        <v>1080</v>
      </c>
      <c r="E54" s="88"/>
      <c r="F54" s="88" t="s">
        <v>1083</v>
      </c>
      <c r="G54" s="88"/>
      <c r="H54" s="88"/>
      <c r="I54" s="88"/>
      <c r="J54" s="88"/>
      <c r="K54" s="88"/>
      <c r="L54" s="89" t="str">
        <f>IF(C54="","",_xlfn.CONCAT("       triggerLine: ","""",C54,", ",M54:AN54,""", sC: ","""",B54,""", lines: ["))</f>
        <v xml:space="preserve">       triggerLine: "ESO NOS HABRÍA BASTADO,, (Re,,15)(Do,,250)", sC: "ta as", lines: [</v>
      </c>
      <c r="M54" s="63" t="str">
        <f t="shared" si="1"/>
        <v>(</v>
      </c>
      <c r="N54" s="52" t="str">
        <f t="shared" si="2"/>
        <v>Re</v>
      </c>
      <c r="O54" s="61" t="str">
        <f t="shared" si="3"/>
        <v>,</v>
      </c>
      <c r="P54" s="67" t="str">
        <f t="shared" si="4"/>
        <v/>
      </c>
      <c r="Q54" s="62" t="str">
        <f t="shared" si="5"/>
        <v>,</v>
      </c>
      <c r="R54" s="46">
        <f t="shared" si="6"/>
        <v>15</v>
      </c>
      <c r="S54" s="63" t="str">
        <f t="shared" si="7"/>
        <v>)</v>
      </c>
      <c r="T54" s="64" t="str">
        <f t="shared" si="8"/>
        <v>(</v>
      </c>
      <c r="U54" s="51" t="str">
        <f t="shared" si="9"/>
        <v>Do</v>
      </c>
      <c r="V54" s="54" t="str">
        <f t="shared" si="10"/>
        <v>,</v>
      </c>
      <c r="W54" s="49" t="str">
        <f t="shared" si="11"/>
        <v/>
      </c>
      <c r="X54" s="54" t="str">
        <f t="shared" si="12"/>
        <v>,</v>
      </c>
      <c r="Y54" s="54">
        <f t="shared" si="13"/>
        <v>250</v>
      </c>
      <c r="Z54" s="63" t="str">
        <f t="shared" si="14"/>
        <v>)</v>
      </c>
      <c r="AA54" s="47" t="str">
        <f t="shared" si="15"/>
        <v/>
      </c>
      <c r="AB54" s="52" t="str">
        <f t="shared" si="16"/>
        <v/>
      </c>
      <c r="AC54" s="53" t="str">
        <f t="shared" si="17"/>
        <v/>
      </c>
      <c r="AD54" s="67" t="str">
        <f t="shared" si="18"/>
        <v/>
      </c>
      <c r="AE54" s="48" t="str">
        <f t="shared" si="19"/>
        <v/>
      </c>
      <c r="AF54" s="46" t="str">
        <f t="shared" si="20"/>
        <v/>
      </c>
      <c r="AG54" s="46" t="str">
        <f t="shared" si="21"/>
        <v/>
      </c>
      <c r="AH54" s="50" t="str">
        <f t="shared" si="22"/>
        <v/>
      </c>
      <c r="AI54" s="70" t="str">
        <f t="shared" si="23"/>
        <v/>
      </c>
      <c r="AJ54" s="54" t="str">
        <f t="shared" si="24"/>
        <v/>
      </c>
      <c r="AK54" s="54" t="str">
        <f t="shared" si="25"/>
        <v/>
      </c>
      <c r="AL54" s="54" t="str">
        <f t="shared" si="26"/>
        <v/>
      </c>
      <c r="AM54" s="54" t="str">
        <f t="shared" si="27"/>
        <v/>
      </c>
      <c r="AN54" s="54" t="str">
        <f t="shared" si="28"/>
        <v/>
      </c>
    </row>
    <row r="55" spans="2:40" ht="25.5" thickTop="1" thickBot="1" x14ac:dyDescent="0.4">
      <c r="B55" t="s">
        <v>1849</v>
      </c>
      <c r="C55" s="78" t="s">
        <v>1879</v>
      </c>
      <c r="D55" s="90" t="s">
        <v>1077</v>
      </c>
      <c r="E55" s="90" t="s">
        <v>1081</v>
      </c>
      <c r="F55" s="90"/>
      <c r="G55" s="90"/>
      <c r="H55" s="87"/>
      <c r="I55" s="87"/>
      <c r="J55" s="87"/>
      <c r="K55" s="87"/>
      <c r="L55" s="77" t="str">
        <f>IF(C55="","",_xlfn.CONCAT("            { line: ","""",C55,", ",M55:AN55,""", sC: ","""",B55,"""},"))</f>
        <v xml:space="preserve">            { line: "NOS HABRÍA BASTADO., (Mi,m,15)", sC: "as"},</v>
      </c>
      <c r="M55" s="63" t="str">
        <f t="shared" si="1"/>
        <v>(</v>
      </c>
      <c r="N55" s="52" t="str">
        <f t="shared" si="2"/>
        <v>Mi</v>
      </c>
      <c r="O55" s="61" t="str">
        <f t="shared" si="3"/>
        <v>,</v>
      </c>
      <c r="P55" s="67" t="str">
        <f t="shared" si="4"/>
        <v>m</v>
      </c>
      <c r="Q55" s="62" t="str">
        <f t="shared" si="5"/>
        <v>,</v>
      </c>
      <c r="R55" s="46">
        <f t="shared" si="6"/>
        <v>15</v>
      </c>
      <c r="S55" s="63" t="str">
        <f t="shared" si="7"/>
        <v>)</v>
      </c>
      <c r="T55" s="64" t="str">
        <f t="shared" si="8"/>
        <v/>
      </c>
      <c r="U55" s="51" t="str">
        <f t="shared" si="9"/>
        <v/>
      </c>
      <c r="V55" s="54" t="str">
        <f t="shared" si="10"/>
        <v/>
      </c>
      <c r="W55" s="49" t="str">
        <f t="shared" si="11"/>
        <v/>
      </c>
      <c r="X55" s="54" t="str">
        <f t="shared" si="12"/>
        <v/>
      </c>
      <c r="Y55" s="54" t="str">
        <f t="shared" si="13"/>
        <v/>
      </c>
      <c r="Z55" s="63" t="str">
        <f t="shared" si="14"/>
        <v/>
      </c>
      <c r="AA55" s="47" t="str">
        <f t="shared" si="15"/>
        <v/>
      </c>
      <c r="AB55" s="52" t="str">
        <f t="shared" si="16"/>
        <v/>
      </c>
      <c r="AC55" s="53" t="str">
        <f t="shared" si="17"/>
        <v/>
      </c>
      <c r="AD55" s="67" t="str">
        <f t="shared" si="18"/>
        <v/>
      </c>
      <c r="AE55" s="48" t="str">
        <f t="shared" si="19"/>
        <v/>
      </c>
      <c r="AF55" s="46" t="str">
        <f t="shared" si="20"/>
        <v/>
      </c>
      <c r="AG55" s="46" t="str">
        <f t="shared" si="21"/>
        <v/>
      </c>
      <c r="AH55" s="50" t="str">
        <f t="shared" si="22"/>
        <v/>
      </c>
      <c r="AI55" s="70" t="str">
        <f t="shared" si="23"/>
        <v/>
      </c>
      <c r="AJ55" s="54" t="str">
        <f t="shared" si="24"/>
        <v/>
      </c>
      <c r="AK55" s="54" t="str">
        <f t="shared" si="25"/>
        <v/>
      </c>
      <c r="AL55" s="54" t="str">
        <f t="shared" si="26"/>
        <v/>
      </c>
      <c r="AM55" s="54" t="str">
        <f t="shared" si="27"/>
        <v/>
      </c>
      <c r="AN55" s="54" t="str">
        <f t="shared" si="28"/>
        <v/>
      </c>
    </row>
    <row r="56" spans="2:40" ht="25.5" thickTop="1" thickBot="1" x14ac:dyDescent="0.4">
      <c r="B56" t="s">
        <v>1849</v>
      </c>
      <c r="C56" s="78" t="s">
        <v>1880</v>
      </c>
      <c r="D56" s="79" t="s">
        <v>1080</v>
      </c>
      <c r="E56" s="79"/>
      <c r="F56" s="79" t="s">
        <v>1083</v>
      </c>
      <c r="G56" s="79"/>
      <c r="H56" s="69" t="s">
        <v>1077</v>
      </c>
      <c r="I56" s="69" t="s">
        <v>1081</v>
      </c>
      <c r="J56" s="69"/>
      <c r="K56" s="69"/>
      <c r="L56" s="77" t="str">
        <f>IF(C56="","",_xlfn.CONCAT("            { line: ","""",C56,", ",M56:AN56,""", sC: ","""",B56,"""},"))</f>
        <v xml:space="preserve">            { line: "DAYENÚ,DAYENÚ,DAYENÚ., (Re,,15)(Do,,250)(Mi,m,350)", sC: "as"},</v>
      </c>
      <c r="M56" s="63" t="str">
        <f t="shared" si="1"/>
        <v>(</v>
      </c>
      <c r="N56" s="52" t="str">
        <f t="shared" si="2"/>
        <v>Re</v>
      </c>
      <c r="O56" s="61" t="str">
        <f t="shared" si="3"/>
        <v>,</v>
      </c>
      <c r="P56" s="67" t="str">
        <f t="shared" si="4"/>
        <v/>
      </c>
      <c r="Q56" s="62" t="str">
        <f t="shared" si="5"/>
        <v>,</v>
      </c>
      <c r="R56" s="46">
        <f t="shared" si="6"/>
        <v>15</v>
      </c>
      <c r="S56" s="63" t="str">
        <f t="shared" si="7"/>
        <v>)</v>
      </c>
      <c r="T56" s="64" t="str">
        <f t="shared" si="8"/>
        <v>(</v>
      </c>
      <c r="U56" s="51" t="str">
        <f t="shared" si="9"/>
        <v>Do</v>
      </c>
      <c r="V56" s="54" t="str">
        <f t="shared" si="10"/>
        <v>,</v>
      </c>
      <c r="W56" s="49" t="str">
        <f t="shared" si="11"/>
        <v/>
      </c>
      <c r="X56" s="54" t="str">
        <f t="shared" si="12"/>
        <v>,</v>
      </c>
      <c r="Y56" s="54">
        <f t="shared" si="13"/>
        <v>250</v>
      </c>
      <c r="Z56" s="63" t="str">
        <f t="shared" si="14"/>
        <v>)</v>
      </c>
      <c r="AA56" s="47" t="str">
        <f t="shared" si="15"/>
        <v>(</v>
      </c>
      <c r="AB56" s="52" t="str">
        <f t="shared" si="16"/>
        <v>Mi</v>
      </c>
      <c r="AC56" s="53" t="str">
        <f t="shared" si="17"/>
        <v>,</v>
      </c>
      <c r="AD56" s="67" t="str">
        <f t="shared" si="18"/>
        <v>m</v>
      </c>
      <c r="AE56" s="48" t="str">
        <f t="shared" si="19"/>
        <v>,</v>
      </c>
      <c r="AF56" s="46">
        <f t="shared" si="20"/>
        <v>350</v>
      </c>
      <c r="AG56" s="46" t="str">
        <f t="shared" si="21"/>
        <v>)</v>
      </c>
      <c r="AH56" s="50" t="str">
        <f t="shared" si="22"/>
        <v/>
      </c>
      <c r="AI56" s="70" t="str">
        <f t="shared" si="23"/>
        <v/>
      </c>
      <c r="AJ56" s="54" t="str">
        <f t="shared" si="24"/>
        <v/>
      </c>
      <c r="AK56" s="54" t="str">
        <f t="shared" si="25"/>
        <v/>
      </c>
      <c r="AL56" s="54" t="str">
        <f t="shared" si="26"/>
        <v/>
      </c>
      <c r="AM56" s="54" t="str">
        <f t="shared" si="27"/>
        <v/>
      </c>
      <c r="AN56" s="54" t="str">
        <f t="shared" si="28"/>
        <v/>
      </c>
    </row>
    <row r="57" spans="2:40" ht="25.5" thickTop="1" thickBot="1" x14ac:dyDescent="0.4">
      <c r="B57" t="s">
        <v>1849</v>
      </c>
      <c r="C57" s="93" t="s">
        <v>1880</v>
      </c>
      <c r="D57" s="88" t="s">
        <v>1080</v>
      </c>
      <c r="E57" s="88"/>
      <c r="F57" s="88" t="s">
        <v>1083</v>
      </c>
      <c r="G57" s="88"/>
      <c r="H57" s="88" t="s">
        <v>1077</v>
      </c>
      <c r="I57" s="88" t="s">
        <v>1081</v>
      </c>
      <c r="J57" s="88"/>
      <c r="K57" s="88"/>
      <c r="L57" s="94" t="str">
        <f>IF(C57="","",_xlfn.CONCAT("            { line: ","""",C57,", ",M57:AN57,""", sC: ","""",B57,"""},  ]},"))</f>
        <v xml:space="preserve">            { line: "DAYENÚ,DAYENÚ,DAYENÚ., (Re,,15)(Do,,250)(Mi,m,350)", sC: "as"},  ]},</v>
      </c>
      <c r="M57" s="63" t="str">
        <f t="shared" si="1"/>
        <v>(</v>
      </c>
      <c r="N57" s="52" t="str">
        <f t="shared" si="2"/>
        <v>Re</v>
      </c>
      <c r="O57" s="61" t="str">
        <f t="shared" si="3"/>
        <v>,</v>
      </c>
      <c r="P57" s="67" t="str">
        <f t="shared" si="4"/>
        <v/>
      </c>
      <c r="Q57" s="62" t="str">
        <f t="shared" si="5"/>
        <v>,</v>
      </c>
      <c r="R57" s="46">
        <f t="shared" si="6"/>
        <v>15</v>
      </c>
      <c r="S57" s="63" t="str">
        <f t="shared" si="7"/>
        <v>)</v>
      </c>
      <c r="T57" s="64" t="str">
        <f t="shared" si="8"/>
        <v>(</v>
      </c>
      <c r="U57" s="51" t="str">
        <f t="shared" si="9"/>
        <v>Do</v>
      </c>
      <c r="V57" s="54" t="str">
        <f t="shared" si="10"/>
        <v>,</v>
      </c>
      <c r="W57" s="49" t="str">
        <f t="shared" si="11"/>
        <v/>
      </c>
      <c r="X57" s="54" t="str">
        <f t="shared" si="12"/>
        <v>,</v>
      </c>
      <c r="Y57" s="54">
        <f t="shared" si="13"/>
        <v>250</v>
      </c>
      <c r="Z57" s="63" t="str">
        <f t="shared" si="14"/>
        <v>)</v>
      </c>
      <c r="AA57" s="47" t="str">
        <f t="shared" si="15"/>
        <v>(</v>
      </c>
      <c r="AB57" s="52" t="str">
        <f t="shared" si="16"/>
        <v>Mi</v>
      </c>
      <c r="AC57" s="53" t="str">
        <f t="shared" si="17"/>
        <v>,</v>
      </c>
      <c r="AD57" s="67" t="str">
        <f t="shared" si="18"/>
        <v>m</v>
      </c>
      <c r="AE57" s="48" t="str">
        <f t="shared" si="19"/>
        <v>,</v>
      </c>
      <c r="AF57" s="46">
        <f t="shared" si="20"/>
        <v>350</v>
      </c>
      <c r="AG57" s="46" t="str">
        <f t="shared" si="21"/>
        <v>)</v>
      </c>
      <c r="AH57" s="50" t="str">
        <f t="shared" si="22"/>
        <v/>
      </c>
      <c r="AI57" s="70" t="str">
        <f t="shared" si="23"/>
        <v/>
      </c>
      <c r="AJ57" s="54" t="str">
        <f t="shared" si="24"/>
        <v/>
      </c>
      <c r="AK57" s="54" t="str">
        <f t="shared" si="25"/>
        <v/>
      </c>
      <c r="AL57" s="54" t="str">
        <f t="shared" si="26"/>
        <v/>
      </c>
      <c r="AM57" s="54" t="str">
        <f t="shared" si="27"/>
        <v/>
      </c>
      <c r="AN57" s="54" t="str">
        <f t="shared" si="28"/>
        <v/>
      </c>
    </row>
    <row r="58" spans="2:40" ht="27.75" thickTop="1" thickBot="1" x14ac:dyDescent="0.4">
      <c r="C58" s="82"/>
      <c r="D58" s="85"/>
      <c r="E58" s="85"/>
      <c r="F58" s="85"/>
      <c r="G58" s="85"/>
      <c r="H58" s="85"/>
      <c r="I58" s="85"/>
      <c r="J58" s="85"/>
      <c r="K58" s="85"/>
      <c r="L58" s="83" t="s">
        <v>1859</v>
      </c>
      <c r="M58" s="63"/>
      <c r="N58" s="52"/>
      <c r="O58" s="61"/>
      <c r="P58" s="67"/>
      <c r="Q58" s="62"/>
      <c r="R58" s="46"/>
      <c r="S58" s="63"/>
      <c r="T58" s="64"/>
      <c r="U58" s="51"/>
      <c r="V58" s="54"/>
      <c r="W58" s="49"/>
      <c r="X58" s="54"/>
      <c r="Y58" s="54"/>
      <c r="Z58" s="63"/>
      <c r="AA58" s="47"/>
      <c r="AB58" s="52"/>
      <c r="AC58" s="53"/>
      <c r="AD58" s="67"/>
      <c r="AE58" s="48"/>
      <c r="AF58" s="46"/>
      <c r="AG58" s="46"/>
      <c r="AH58" s="50"/>
      <c r="AI58" s="70"/>
      <c r="AJ58" s="54"/>
      <c r="AK58" s="54"/>
      <c r="AL58" s="54"/>
      <c r="AM58" s="54"/>
      <c r="AN58" s="54"/>
    </row>
    <row r="59" spans="2:40" ht="25.5" thickTop="1" thickBot="1" x14ac:dyDescent="0.4">
      <c r="C59" s="12" t="s">
        <v>1885</v>
      </c>
      <c r="D59" s="71" t="s">
        <v>1080</v>
      </c>
      <c r="E59" s="71"/>
      <c r="F59" s="72" t="s">
        <v>1083</v>
      </c>
      <c r="G59" s="72"/>
      <c r="H59" s="71"/>
      <c r="I59" s="71"/>
      <c r="J59" s="81"/>
      <c r="K59" s="81"/>
      <c r="L59" s="75" t="str">
        <f>IF(C59="","",_xlfn.CONCAT("            { line: ","""",C59,", ",M59:AN59,""", sC: ","""",B59,"""},"))</f>
        <v xml:space="preserve">            { line: "Si nos hubiera dado todas sus riquezas, (Re,,15)(Do,,250)", sC: ""},</v>
      </c>
      <c r="M59" s="63" t="str">
        <f t="shared" si="1"/>
        <v>(</v>
      </c>
      <c r="N59" s="52" t="str">
        <f t="shared" si="2"/>
        <v>Re</v>
      </c>
      <c r="O59" s="61" t="str">
        <f t="shared" si="3"/>
        <v>,</v>
      </c>
      <c r="P59" s="67" t="str">
        <f t="shared" si="4"/>
        <v/>
      </c>
      <c r="Q59" s="62" t="str">
        <f t="shared" si="5"/>
        <v>,</v>
      </c>
      <c r="R59" s="46">
        <f t="shared" si="6"/>
        <v>15</v>
      </c>
      <c r="S59" s="63" t="str">
        <f t="shared" si="7"/>
        <v>)</v>
      </c>
      <c r="T59" s="64" t="str">
        <f t="shared" si="8"/>
        <v>(</v>
      </c>
      <c r="U59" s="51" t="str">
        <f t="shared" si="9"/>
        <v>Do</v>
      </c>
      <c r="V59" s="54" t="str">
        <f t="shared" si="10"/>
        <v>,</v>
      </c>
      <c r="W59" s="49" t="str">
        <f t="shared" si="11"/>
        <v/>
      </c>
      <c r="X59" s="54" t="str">
        <f t="shared" si="12"/>
        <v>,</v>
      </c>
      <c r="Y59" s="54">
        <f t="shared" si="13"/>
        <v>250</v>
      </c>
      <c r="Z59" s="63" t="str">
        <f t="shared" si="14"/>
        <v>)</v>
      </c>
      <c r="AA59" s="47" t="str">
        <f t="shared" si="15"/>
        <v/>
      </c>
      <c r="AB59" s="52" t="str">
        <f t="shared" si="16"/>
        <v/>
      </c>
      <c r="AC59" s="53" t="str">
        <f t="shared" si="17"/>
        <v/>
      </c>
      <c r="AD59" s="67" t="str">
        <f t="shared" si="18"/>
        <v/>
      </c>
      <c r="AE59" s="48" t="str">
        <f t="shared" si="19"/>
        <v/>
      </c>
      <c r="AF59" s="46" t="str">
        <f t="shared" si="20"/>
        <v/>
      </c>
      <c r="AG59" s="46" t="str">
        <f t="shared" si="21"/>
        <v/>
      </c>
      <c r="AH59" s="50" t="str">
        <f t="shared" si="22"/>
        <v/>
      </c>
      <c r="AI59" s="70" t="str">
        <f t="shared" si="23"/>
        <v/>
      </c>
      <c r="AJ59" s="54" t="str">
        <f t="shared" si="24"/>
        <v/>
      </c>
      <c r="AK59" s="54" t="str">
        <f t="shared" si="25"/>
        <v/>
      </c>
      <c r="AL59" s="54" t="str">
        <f t="shared" si="26"/>
        <v/>
      </c>
      <c r="AM59" s="54" t="str">
        <f t="shared" si="27"/>
        <v/>
      </c>
      <c r="AN59" s="54" t="str">
        <f t="shared" si="28"/>
        <v/>
      </c>
    </row>
    <row r="60" spans="2:40" ht="25.5" thickTop="1" thickBot="1" x14ac:dyDescent="0.4">
      <c r="C60" s="12" t="s">
        <v>1886</v>
      </c>
      <c r="D60" s="71" t="s">
        <v>1855</v>
      </c>
      <c r="E60" s="71">
        <v>7</v>
      </c>
      <c r="F60" s="72" t="s">
        <v>1077</v>
      </c>
      <c r="G60" s="72" t="s">
        <v>1081</v>
      </c>
      <c r="H60" s="71"/>
      <c r="I60" s="71"/>
      <c r="J60" s="81"/>
      <c r="K60" s="81"/>
      <c r="L60" s="75" t="str">
        <f t="shared" ref="L60" si="58">IF(C60="","",_xlfn.CONCAT("            { line: ","""",C60,", ",M60:AN60,""", sC: ","""",B60,"""},"))</f>
        <v xml:space="preserve">            { line: "y no hubiera abierto el mar para nosotros:, (Si,7,15)(Mi,m,250)", sC: ""},</v>
      </c>
      <c r="M60" s="63" t="str">
        <f t="shared" si="1"/>
        <v>(</v>
      </c>
      <c r="N60" s="52" t="str">
        <f t="shared" si="2"/>
        <v>Si</v>
      </c>
      <c r="O60" s="61" t="str">
        <f t="shared" si="3"/>
        <v>,</v>
      </c>
      <c r="P60" s="67">
        <f t="shared" si="4"/>
        <v>7</v>
      </c>
      <c r="Q60" s="62" t="str">
        <f t="shared" si="5"/>
        <v>,</v>
      </c>
      <c r="R60" s="46">
        <f t="shared" si="6"/>
        <v>15</v>
      </c>
      <c r="S60" s="63" t="str">
        <f t="shared" si="7"/>
        <v>)</v>
      </c>
      <c r="T60" s="64" t="str">
        <f t="shared" si="8"/>
        <v>(</v>
      </c>
      <c r="U60" s="51" t="str">
        <f t="shared" si="9"/>
        <v>Mi</v>
      </c>
      <c r="V60" s="54" t="str">
        <f t="shared" si="10"/>
        <v>,</v>
      </c>
      <c r="W60" s="49" t="str">
        <f t="shared" si="11"/>
        <v>m</v>
      </c>
      <c r="X60" s="54" t="str">
        <f t="shared" si="12"/>
        <v>,</v>
      </c>
      <c r="Y60" s="54">
        <f t="shared" si="13"/>
        <v>250</v>
      </c>
      <c r="Z60" s="63" t="str">
        <f t="shared" si="14"/>
        <v>)</v>
      </c>
      <c r="AA60" s="47" t="str">
        <f t="shared" si="15"/>
        <v/>
      </c>
      <c r="AB60" s="52" t="str">
        <f t="shared" si="16"/>
        <v/>
      </c>
      <c r="AC60" s="53" t="str">
        <f t="shared" si="17"/>
        <v/>
      </c>
      <c r="AD60" s="67" t="str">
        <f t="shared" si="18"/>
        <v/>
      </c>
      <c r="AE60" s="48" t="str">
        <f t="shared" si="19"/>
        <v/>
      </c>
      <c r="AF60" s="46" t="str">
        <f t="shared" si="20"/>
        <v/>
      </c>
      <c r="AG60" s="46" t="str">
        <f t="shared" si="21"/>
        <v/>
      </c>
      <c r="AH60" s="50" t="str">
        <f t="shared" si="22"/>
        <v/>
      </c>
      <c r="AI60" s="70" t="str">
        <f t="shared" si="23"/>
        <v/>
      </c>
      <c r="AJ60" s="54" t="str">
        <f t="shared" si="24"/>
        <v/>
      </c>
      <c r="AK60" s="54" t="str">
        <f t="shared" si="25"/>
        <v/>
      </c>
      <c r="AL60" s="54" t="str">
        <f t="shared" si="26"/>
        <v/>
      </c>
      <c r="AM60" s="54" t="str">
        <f t="shared" si="27"/>
        <v/>
      </c>
      <c r="AN60" s="54" t="str">
        <f t="shared" si="28"/>
        <v/>
      </c>
    </row>
    <row r="61" spans="2:40" ht="25.5" thickTop="1" thickBot="1" x14ac:dyDescent="0.4">
      <c r="C61" s="55" t="s">
        <v>1857</v>
      </c>
      <c r="D61" s="66"/>
      <c r="E61" s="66"/>
      <c r="F61" s="66"/>
      <c r="G61" s="66"/>
      <c r="H61" s="66"/>
      <c r="I61" s="66"/>
      <c r="J61" s="66"/>
      <c r="K61" s="66"/>
      <c r="L61" s="56" t="s">
        <v>1856</v>
      </c>
      <c r="M61" s="63" t="str">
        <f t="shared" ref="M61:M65" si="59">IF(N61="","","(")</f>
        <v/>
      </c>
      <c r="N61" s="52" t="str">
        <f t="shared" ref="N61:N65" si="60">IF(D61="","",D61)</f>
        <v/>
      </c>
      <c r="O61" s="61" t="str">
        <f t="shared" ref="O61:O65" si="61">IF(N61="","",",")</f>
        <v/>
      </c>
      <c r="P61" s="67" t="str">
        <f t="shared" ref="P61:P65" si="62">IF(E61="","",E61)</f>
        <v/>
      </c>
      <c r="Q61" s="62" t="str">
        <f t="shared" ref="Q61:Q65" si="63">IF(N61="","",",")</f>
        <v/>
      </c>
      <c r="R61" s="46" t="str">
        <f t="shared" ref="R61:R65" si="64">IF(N61="","",15)</f>
        <v/>
      </c>
      <c r="S61" s="63" t="str">
        <f t="shared" ref="S61:S65" si="65">IF(N61="","",")")</f>
        <v/>
      </c>
      <c r="T61" s="64" t="str">
        <f t="shared" ref="T61:T65" si="66">IF(U61="","","(")</f>
        <v/>
      </c>
      <c r="U61" s="51" t="str">
        <f t="shared" ref="U61:U65" si="67">IF(F61="","",F61)</f>
        <v/>
      </c>
      <c r="V61" s="54" t="str">
        <f t="shared" ref="V61:V65" si="68">IF(U61="","",",")</f>
        <v/>
      </c>
      <c r="W61" s="49" t="str">
        <f t="shared" ref="W61:W65" si="69">IF(G61="","",G61)</f>
        <v/>
      </c>
      <c r="X61" s="54" t="str">
        <f t="shared" ref="X61:X65" si="70">IF(U61="","",",")</f>
        <v/>
      </c>
      <c r="Y61" s="54" t="str">
        <f t="shared" ref="Y61:Y65" si="71">IF(U61="","",250)</f>
        <v/>
      </c>
      <c r="Z61" s="63" t="str">
        <f t="shared" ref="Z61:Z65" si="72">IF(U61="","",")")</f>
        <v/>
      </c>
      <c r="AA61" s="47" t="str">
        <f t="shared" ref="AA61:AA65" si="73">IF(AB61="","","(")</f>
        <v/>
      </c>
      <c r="AB61" s="52" t="str">
        <f t="shared" ref="AB61:AB65" si="74">IF(H61="","",H61)</f>
        <v/>
      </c>
      <c r="AC61" s="53" t="str">
        <f t="shared" ref="AC61:AC65" si="75">IF(AB61="","",",")</f>
        <v/>
      </c>
      <c r="AD61" s="67" t="str">
        <f t="shared" ref="AD61:AD65" si="76">IF(I61="","",I61)</f>
        <v/>
      </c>
      <c r="AE61" s="48" t="str">
        <f t="shared" ref="AE61:AE65" si="77">IF(AB61="","",",")</f>
        <v/>
      </c>
      <c r="AF61" s="46" t="str">
        <f t="shared" ref="AF61:AF65" si="78">IF(AB61="","",350)</f>
        <v/>
      </c>
      <c r="AG61" s="46" t="str">
        <f t="shared" ref="AG61:AG65" si="79">IF(AB61="","",")")</f>
        <v/>
      </c>
      <c r="AH61" s="50" t="str">
        <f t="shared" ref="AH61:AH65" si="80">IF(AI61="","","(")</f>
        <v/>
      </c>
      <c r="AI61" s="70" t="str">
        <f t="shared" ref="AI61:AI65" si="81">IF(J61="","",J61)</f>
        <v/>
      </c>
      <c r="AJ61" s="54" t="str">
        <f t="shared" ref="AJ61:AJ65" si="82">IF(AI61="","",",")</f>
        <v/>
      </c>
      <c r="AK61" s="54" t="str">
        <f t="shared" ref="AK61:AK65" si="83">IF(K61="","",K61)</f>
        <v/>
      </c>
      <c r="AL61" s="54" t="str">
        <f t="shared" ref="AL61:AL65" si="84">IF(AI61="","",",")</f>
        <v/>
      </c>
      <c r="AM61" s="54" t="str">
        <f t="shared" ref="AM61:AM65" si="85">IF(AI61="","",450)</f>
        <v/>
      </c>
      <c r="AN61" s="54" t="str">
        <f t="shared" ref="AN61:AN65" si="86">IF(AI61="","",")")</f>
        <v/>
      </c>
    </row>
    <row r="62" spans="2:40" ht="25.5" thickTop="1" thickBot="1" x14ac:dyDescent="0.4">
      <c r="B62" t="s">
        <v>1861</v>
      </c>
      <c r="C62" s="92" t="s">
        <v>1878</v>
      </c>
      <c r="D62" s="88" t="s">
        <v>1080</v>
      </c>
      <c r="E62" s="88"/>
      <c r="F62" s="88" t="s">
        <v>1083</v>
      </c>
      <c r="G62" s="88"/>
      <c r="H62" s="88"/>
      <c r="I62" s="88"/>
      <c r="J62" s="88"/>
      <c r="K62" s="88"/>
      <c r="L62" s="89" t="str">
        <f>IF(C62="","",_xlfn.CONCAT("       triggerLine: ","""",C62,", ",M62:AN62,""", sC: ","""",B62,""", lines: ["))</f>
        <v xml:space="preserve">       triggerLine: "ESO NOS HABRÍA BASTADO,, (Re,,15)(Do,,250)", sC: "ta as", lines: [</v>
      </c>
      <c r="M62" s="63" t="str">
        <f t="shared" si="59"/>
        <v>(</v>
      </c>
      <c r="N62" s="52" t="str">
        <f t="shared" si="60"/>
        <v>Re</v>
      </c>
      <c r="O62" s="61" t="str">
        <f t="shared" si="61"/>
        <v>,</v>
      </c>
      <c r="P62" s="67" t="str">
        <f t="shared" si="62"/>
        <v/>
      </c>
      <c r="Q62" s="62" t="str">
        <f t="shared" si="63"/>
        <v>,</v>
      </c>
      <c r="R62" s="46">
        <f t="shared" si="64"/>
        <v>15</v>
      </c>
      <c r="S62" s="63" t="str">
        <f t="shared" si="65"/>
        <v>)</v>
      </c>
      <c r="T62" s="64" t="str">
        <f t="shared" si="66"/>
        <v>(</v>
      </c>
      <c r="U62" s="51" t="str">
        <f t="shared" si="67"/>
        <v>Do</v>
      </c>
      <c r="V62" s="54" t="str">
        <f t="shared" si="68"/>
        <v>,</v>
      </c>
      <c r="W62" s="49" t="str">
        <f t="shared" si="69"/>
        <v/>
      </c>
      <c r="X62" s="54" t="str">
        <f t="shared" si="70"/>
        <v>,</v>
      </c>
      <c r="Y62" s="54">
        <f t="shared" si="71"/>
        <v>250</v>
      </c>
      <c r="Z62" s="63" t="str">
        <f t="shared" si="72"/>
        <v>)</v>
      </c>
      <c r="AA62" s="47" t="str">
        <f t="shared" si="73"/>
        <v/>
      </c>
      <c r="AB62" s="52" t="str">
        <f t="shared" si="74"/>
        <v/>
      </c>
      <c r="AC62" s="53" t="str">
        <f t="shared" si="75"/>
        <v/>
      </c>
      <c r="AD62" s="67" t="str">
        <f t="shared" si="76"/>
        <v/>
      </c>
      <c r="AE62" s="48" t="str">
        <f t="shared" si="77"/>
        <v/>
      </c>
      <c r="AF62" s="46" t="str">
        <f t="shared" si="78"/>
        <v/>
      </c>
      <c r="AG62" s="46" t="str">
        <f t="shared" si="79"/>
        <v/>
      </c>
      <c r="AH62" s="50" t="str">
        <f t="shared" si="80"/>
        <v/>
      </c>
      <c r="AI62" s="70" t="str">
        <f t="shared" si="81"/>
        <v/>
      </c>
      <c r="AJ62" s="54" t="str">
        <f t="shared" si="82"/>
        <v/>
      </c>
      <c r="AK62" s="54" t="str">
        <f t="shared" si="83"/>
        <v/>
      </c>
      <c r="AL62" s="54" t="str">
        <f t="shared" si="84"/>
        <v/>
      </c>
      <c r="AM62" s="54" t="str">
        <f t="shared" si="85"/>
        <v/>
      </c>
      <c r="AN62" s="54" t="str">
        <f t="shared" si="86"/>
        <v/>
      </c>
    </row>
    <row r="63" spans="2:40" ht="25.5" thickTop="1" thickBot="1" x14ac:dyDescent="0.4">
      <c r="B63" t="s">
        <v>1849</v>
      </c>
      <c r="C63" s="78" t="s">
        <v>1879</v>
      </c>
      <c r="D63" s="90" t="s">
        <v>1077</v>
      </c>
      <c r="E63" s="90" t="s">
        <v>1081</v>
      </c>
      <c r="F63" s="90"/>
      <c r="G63" s="90"/>
      <c r="H63" s="87"/>
      <c r="I63" s="87"/>
      <c r="J63" s="87"/>
      <c r="K63" s="87"/>
      <c r="L63" s="77" t="str">
        <f>IF(C63="","",_xlfn.CONCAT("            { line: ","""",C63,", ",M63:AN63,""", sC: ","""",B63,"""},"))</f>
        <v xml:space="preserve">            { line: "NOS HABRÍA BASTADO., (Mi,m,15)", sC: "as"},</v>
      </c>
      <c r="M63" s="63" t="str">
        <f t="shared" si="59"/>
        <v>(</v>
      </c>
      <c r="N63" s="52" t="str">
        <f t="shared" si="60"/>
        <v>Mi</v>
      </c>
      <c r="O63" s="61" t="str">
        <f t="shared" si="61"/>
        <v>,</v>
      </c>
      <c r="P63" s="67" t="str">
        <f t="shared" si="62"/>
        <v>m</v>
      </c>
      <c r="Q63" s="62" t="str">
        <f t="shared" si="63"/>
        <v>,</v>
      </c>
      <c r="R63" s="46">
        <f t="shared" si="64"/>
        <v>15</v>
      </c>
      <c r="S63" s="63" t="str">
        <f t="shared" si="65"/>
        <v>)</v>
      </c>
      <c r="T63" s="64" t="str">
        <f t="shared" si="66"/>
        <v/>
      </c>
      <c r="U63" s="51" t="str">
        <f t="shared" si="67"/>
        <v/>
      </c>
      <c r="V63" s="54" t="str">
        <f t="shared" si="68"/>
        <v/>
      </c>
      <c r="W63" s="49" t="str">
        <f t="shared" si="69"/>
        <v/>
      </c>
      <c r="X63" s="54" t="str">
        <f t="shared" si="70"/>
        <v/>
      </c>
      <c r="Y63" s="54" t="str">
        <f t="shared" si="71"/>
        <v/>
      </c>
      <c r="Z63" s="63" t="str">
        <f t="shared" si="72"/>
        <v/>
      </c>
      <c r="AA63" s="47" t="str">
        <f t="shared" si="73"/>
        <v/>
      </c>
      <c r="AB63" s="52" t="str">
        <f t="shared" si="74"/>
        <v/>
      </c>
      <c r="AC63" s="53" t="str">
        <f t="shared" si="75"/>
        <v/>
      </c>
      <c r="AD63" s="67" t="str">
        <f t="shared" si="76"/>
        <v/>
      </c>
      <c r="AE63" s="48" t="str">
        <f t="shared" si="77"/>
        <v/>
      </c>
      <c r="AF63" s="46" t="str">
        <f t="shared" si="78"/>
        <v/>
      </c>
      <c r="AG63" s="46" t="str">
        <f t="shared" si="79"/>
        <v/>
      </c>
      <c r="AH63" s="50" t="str">
        <f t="shared" si="80"/>
        <v/>
      </c>
      <c r="AI63" s="70" t="str">
        <f t="shared" si="81"/>
        <v/>
      </c>
      <c r="AJ63" s="54" t="str">
        <f t="shared" si="82"/>
        <v/>
      </c>
      <c r="AK63" s="54" t="str">
        <f t="shared" si="83"/>
        <v/>
      </c>
      <c r="AL63" s="54" t="str">
        <f t="shared" si="84"/>
        <v/>
      </c>
      <c r="AM63" s="54" t="str">
        <f t="shared" si="85"/>
        <v/>
      </c>
      <c r="AN63" s="54" t="str">
        <f t="shared" si="86"/>
        <v/>
      </c>
    </row>
    <row r="64" spans="2:40" ht="25.5" thickTop="1" thickBot="1" x14ac:dyDescent="0.4">
      <c r="B64" t="s">
        <v>1849</v>
      </c>
      <c r="C64" s="78" t="s">
        <v>1880</v>
      </c>
      <c r="D64" s="79" t="s">
        <v>1080</v>
      </c>
      <c r="E64" s="79"/>
      <c r="F64" s="79" t="s">
        <v>1083</v>
      </c>
      <c r="G64" s="79"/>
      <c r="H64" s="69" t="s">
        <v>1077</v>
      </c>
      <c r="I64" s="69" t="s">
        <v>1081</v>
      </c>
      <c r="J64" s="69"/>
      <c r="K64" s="69"/>
      <c r="L64" s="77" t="str">
        <f>IF(C64="","",_xlfn.CONCAT("            { line: ","""",C64,", ",M64:AN64,""", sC: ","""",B64,"""},"))</f>
        <v xml:space="preserve">            { line: "DAYENÚ,DAYENÚ,DAYENÚ., (Re,,15)(Do,,250)(Mi,m,350)", sC: "as"},</v>
      </c>
      <c r="M64" s="63" t="str">
        <f t="shared" si="59"/>
        <v>(</v>
      </c>
      <c r="N64" s="52" t="str">
        <f t="shared" si="60"/>
        <v>Re</v>
      </c>
      <c r="O64" s="61" t="str">
        <f t="shared" si="61"/>
        <v>,</v>
      </c>
      <c r="P64" s="67" t="str">
        <f t="shared" si="62"/>
        <v/>
      </c>
      <c r="Q64" s="62" t="str">
        <f t="shared" si="63"/>
        <v>,</v>
      </c>
      <c r="R64" s="46">
        <f t="shared" si="64"/>
        <v>15</v>
      </c>
      <c r="S64" s="63" t="str">
        <f t="shared" si="65"/>
        <v>)</v>
      </c>
      <c r="T64" s="64" t="str">
        <f t="shared" si="66"/>
        <v>(</v>
      </c>
      <c r="U64" s="51" t="str">
        <f t="shared" si="67"/>
        <v>Do</v>
      </c>
      <c r="V64" s="54" t="str">
        <f t="shared" si="68"/>
        <v>,</v>
      </c>
      <c r="W64" s="49" t="str">
        <f t="shared" si="69"/>
        <v/>
      </c>
      <c r="X64" s="54" t="str">
        <f t="shared" si="70"/>
        <v>,</v>
      </c>
      <c r="Y64" s="54">
        <f t="shared" si="71"/>
        <v>250</v>
      </c>
      <c r="Z64" s="63" t="str">
        <f t="shared" si="72"/>
        <v>)</v>
      </c>
      <c r="AA64" s="47" t="str">
        <f t="shared" si="73"/>
        <v>(</v>
      </c>
      <c r="AB64" s="52" t="str">
        <f t="shared" si="74"/>
        <v>Mi</v>
      </c>
      <c r="AC64" s="53" t="str">
        <f t="shared" si="75"/>
        <v>,</v>
      </c>
      <c r="AD64" s="67" t="str">
        <f t="shared" si="76"/>
        <v>m</v>
      </c>
      <c r="AE64" s="48" t="str">
        <f t="shared" si="77"/>
        <v>,</v>
      </c>
      <c r="AF64" s="46">
        <f t="shared" si="78"/>
        <v>350</v>
      </c>
      <c r="AG64" s="46" t="str">
        <f t="shared" si="79"/>
        <v>)</v>
      </c>
      <c r="AH64" s="50" t="str">
        <f t="shared" si="80"/>
        <v/>
      </c>
      <c r="AI64" s="70" t="str">
        <f t="shared" si="81"/>
        <v/>
      </c>
      <c r="AJ64" s="54" t="str">
        <f t="shared" si="82"/>
        <v/>
      </c>
      <c r="AK64" s="54" t="str">
        <f t="shared" si="83"/>
        <v/>
      </c>
      <c r="AL64" s="54" t="str">
        <f t="shared" si="84"/>
        <v/>
      </c>
      <c r="AM64" s="54" t="str">
        <f t="shared" si="85"/>
        <v/>
      </c>
      <c r="AN64" s="54" t="str">
        <f t="shared" si="86"/>
        <v/>
      </c>
    </row>
    <row r="65" spans="1:40" ht="25.5" thickTop="1" thickBot="1" x14ac:dyDescent="0.4">
      <c r="B65" t="s">
        <v>1849</v>
      </c>
      <c r="C65" s="93" t="s">
        <v>1880</v>
      </c>
      <c r="D65" s="88" t="s">
        <v>1080</v>
      </c>
      <c r="E65" s="88"/>
      <c r="F65" s="88" t="s">
        <v>1083</v>
      </c>
      <c r="G65" s="88"/>
      <c r="H65" s="88" t="s">
        <v>1077</v>
      </c>
      <c r="I65" s="88" t="s">
        <v>1081</v>
      </c>
      <c r="J65" s="88"/>
      <c r="K65" s="88"/>
      <c r="L65" s="94" t="str">
        <f>IF(C65="","",_xlfn.CONCAT("            { line: ","""",C65,", ",M65:AN65,""", sC: ","""",B65,"""},  ]},"))</f>
        <v xml:space="preserve">            { line: "DAYENÚ,DAYENÚ,DAYENÚ., (Re,,15)(Do,,250)(Mi,m,350)", sC: "as"},  ]},</v>
      </c>
      <c r="M65" s="63" t="str">
        <f t="shared" si="59"/>
        <v>(</v>
      </c>
      <c r="N65" s="52" t="str">
        <f t="shared" si="60"/>
        <v>Re</v>
      </c>
      <c r="O65" s="61" t="str">
        <f t="shared" si="61"/>
        <v>,</v>
      </c>
      <c r="P65" s="67" t="str">
        <f t="shared" si="62"/>
        <v/>
      </c>
      <c r="Q65" s="62" t="str">
        <f t="shared" si="63"/>
        <v>,</v>
      </c>
      <c r="R65" s="46">
        <f t="shared" si="64"/>
        <v>15</v>
      </c>
      <c r="S65" s="63" t="str">
        <f t="shared" si="65"/>
        <v>)</v>
      </c>
      <c r="T65" s="64" t="str">
        <f t="shared" si="66"/>
        <v>(</v>
      </c>
      <c r="U65" s="51" t="str">
        <f t="shared" si="67"/>
        <v>Do</v>
      </c>
      <c r="V65" s="54" t="str">
        <f t="shared" si="68"/>
        <v>,</v>
      </c>
      <c r="W65" s="49" t="str">
        <f t="shared" si="69"/>
        <v/>
      </c>
      <c r="X65" s="54" t="str">
        <f t="shared" si="70"/>
        <v>,</v>
      </c>
      <c r="Y65" s="54">
        <f t="shared" si="71"/>
        <v>250</v>
      </c>
      <c r="Z65" s="63" t="str">
        <f t="shared" si="72"/>
        <v>)</v>
      </c>
      <c r="AA65" s="47" t="str">
        <f t="shared" si="73"/>
        <v>(</v>
      </c>
      <c r="AB65" s="52" t="str">
        <f t="shared" si="74"/>
        <v>Mi</v>
      </c>
      <c r="AC65" s="53" t="str">
        <f t="shared" si="75"/>
        <v>,</v>
      </c>
      <c r="AD65" s="67" t="str">
        <f t="shared" si="76"/>
        <v>m</v>
      </c>
      <c r="AE65" s="48" t="str">
        <f t="shared" si="77"/>
        <v>,</v>
      </c>
      <c r="AF65" s="46">
        <f t="shared" si="78"/>
        <v>350</v>
      </c>
      <c r="AG65" s="46" t="str">
        <f t="shared" si="79"/>
        <v>)</v>
      </c>
      <c r="AH65" s="50" t="str">
        <f t="shared" si="80"/>
        <v/>
      </c>
      <c r="AI65" s="70" t="str">
        <f t="shared" si="81"/>
        <v/>
      </c>
      <c r="AJ65" s="54" t="str">
        <f t="shared" si="82"/>
        <v/>
      </c>
      <c r="AK65" s="54" t="str">
        <f t="shared" si="83"/>
        <v/>
      </c>
      <c r="AL65" s="54" t="str">
        <f t="shared" si="84"/>
        <v/>
      </c>
      <c r="AM65" s="54" t="str">
        <f t="shared" si="85"/>
        <v/>
      </c>
      <c r="AN65" s="54" t="str">
        <f t="shared" si="86"/>
        <v/>
      </c>
    </row>
    <row r="66" spans="1:40" ht="36.75" thickTop="1" thickBot="1" x14ac:dyDescent="0.4">
      <c r="A66" s="80"/>
      <c r="B66" s="80"/>
      <c r="C66" s="80"/>
      <c r="D66" s="84"/>
      <c r="E66" s="84"/>
      <c r="F66" s="84"/>
      <c r="G66" s="84"/>
      <c r="H66" s="84"/>
      <c r="I66" s="84"/>
      <c r="J66" s="84"/>
      <c r="K66" s="84"/>
      <c r="L66" s="58" t="s">
        <v>1850</v>
      </c>
      <c r="M66" s="63" t="str">
        <f t="shared" ref="M66:M116" si="87">IF(N66="","","(")</f>
        <v/>
      </c>
      <c r="N66" s="52" t="str">
        <f t="shared" si="2"/>
        <v/>
      </c>
      <c r="O66" s="61" t="str">
        <f t="shared" ref="O66:O116" si="88">IF(N66="","",",")</f>
        <v/>
      </c>
      <c r="P66" s="67" t="str">
        <f t="shared" si="4"/>
        <v/>
      </c>
      <c r="Q66" s="62" t="str">
        <f t="shared" ref="Q66:Q116" si="89">IF(N66="","",",")</f>
        <v/>
      </c>
      <c r="R66" s="46" t="str">
        <f t="shared" ref="R66:R116" si="90">IF(N66="","",15)</f>
        <v/>
      </c>
      <c r="S66" s="63" t="str">
        <f t="shared" ref="S66:S116" si="91">IF(N66="","",")")</f>
        <v/>
      </c>
      <c r="T66" s="64" t="str">
        <f t="shared" ref="T66:T116" si="92">IF(U66="","","(")</f>
        <v/>
      </c>
      <c r="U66" s="51" t="str">
        <f t="shared" si="9"/>
        <v/>
      </c>
      <c r="V66" s="54" t="str">
        <f t="shared" ref="V66:V116" si="93">IF(U66="","",",")</f>
        <v/>
      </c>
      <c r="W66" s="49" t="str">
        <f t="shared" si="11"/>
        <v/>
      </c>
      <c r="X66" s="54" t="str">
        <f t="shared" ref="X66:X116" si="94">IF(U66="","",",")</f>
        <v/>
      </c>
      <c r="Y66" s="54" t="str">
        <f t="shared" ref="Y66:Y116" si="95">IF(U66="","",250)</f>
        <v/>
      </c>
      <c r="Z66" s="63" t="str">
        <f t="shared" ref="Z66:Z116" si="96">IF(U66="","",")")</f>
        <v/>
      </c>
      <c r="AA66" s="47" t="str">
        <f t="shared" ref="AA66:AA116" si="97">IF(AB66="","","(")</f>
        <v/>
      </c>
      <c r="AB66" s="52" t="str">
        <f t="shared" si="16"/>
        <v/>
      </c>
      <c r="AC66" s="53" t="str">
        <f t="shared" ref="AC66:AC116" si="98">IF(AB66="","",",")</f>
        <v/>
      </c>
      <c r="AD66" s="67" t="str">
        <f t="shared" ref="AD66:AD116" si="99">IF(I66="","",I66)</f>
        <v/>
      </c>
      <c r="AE66" s="48" t="str">
        <f t="shared" ref="AE66:AE116" si="100">IF(AB66="","",",")</f>
        <v/>
      </c>
      <c r="AF66" s="46" t="str">
        <f t="shared" ref="AF66:AF116" si="101">IF(AB66="","",350)</f>
        <v/>
      </c>
      <c r="AG66" s="46" t="str">
        <f t="shared" ref="AG66:AG116" si="102">IF(AB66="","",")")</f>
        <v/>
      </c>
      <c r="AH66" s="50" t="str">
        <f t="shared" ref="AH66:AH116" si="103">IF(AI66="","","(")</f>
        <v/>
      </c>
      <c r="AI66" s="70" t="str">
        <f t="shared" si="23"/>
        <v/>
      </c>
      <c r="AJ66" s="54" t="str">
        <f t="shared" ref="AJ66:AJ116" si="104">IF(AI66="","",",")</f>
        <v/>
      </c>
      <c r="AK66" s="54" t="str">
        <f t="shared" ref="AK66:AK116" si="105">IF(K66="","",K66)</f>
        <v/>
      </c>
      <c r="AL66" s="54" t="str">
        <f t="shared" ref="AL66:AL116" si="106">IF(AI66="","",",")</f>
        <v/>
      </c>
      <c r="AM66" s="54" t="str">
        <f t="shared" ref="AM66:AM116" si="107">IF(AI66="","",450)</f>
        <v/>
      </c>
      <c r="AN66" s="54" t="str">
        <f t="shared" ref="AN66:AN116" si="108">IF(AI66="","",")")</f>
        <v/>
      </c>
    </row>
    <row r="67" spans="1:40" ht="25.5" thickTop="1" thickBot="1" x14ac:dyDescent="0.4">
      <c r="B67" t="s">
        <v>1860</v>
      </c>
      <c r="C67" s="12" t="s">
        <v>1887</v>
      </c>
      <c r="D67" s="71" t="s">
        <v>1077</v>
      </c>
      <c r="E67" s="71" t="s">
        <v>1081</v>
      </c>
      <c r="F67" s="72" t="s">
        <v>1078</v>
      </c>
      <c r="G67" s="72" t="s">
        <v>1081</v>
      </c>
      <c r="H67" s="71" t="s">
        <v>1855</v>
      </c>
      <c r="I67" s="71">
        <v>7</v>
      </c>
      <c r="J67" s="81"/>
      <c r="K67" s="81"/>
      <c r="L67" s="75" t="str">
        <f t="shared" ref="L67:L116" si="109">IF(C67="","",_xlfn.CONCAT("            { line: ","""",C67,", ",M67:AN67,""", sC: ","""",B67,"""},"))</f>
        <v xml:space="preserve">            { line: "Si hubiera abierto el mar para nosotros, (Mi,m,15)(La,m,250)(Si,7,350)", sC: "tc"},</v>
      </c>
      <c r="M67" s="63" t="str">
        <f t="shared" si="87"/>
        <v>(</v>
      </c>
      <c r="N67" s="52" t="str">
        <f t="shared" si="2"/>
        <v>Mi</v>
      </c>
      <c r="O67" s="61" t="str">
        <f t="shared" si="88"/>
        <v>,</v>
      </c>
      <c r="P67" s="67" t="str">
        <f t="shared" si="4"/>
        <v>m</v>
      </c>
      <c r="Q67" s="62" t="str">
        <f t="shared" si="89"/>
        <v>,</v>
      </c>
      <c r="R67" s="46">
        <f t="shared" si="90"/>
        <v>15</v>
      </c>
      <c r="S67" s="63" t="str">
        <f t="shared" si="91"/>
        <v>)</v>
      </c>
      <c r="T67" s="64" t="str">
        <f t="shared" si="92"/>
        <v>(</v>
      </c>
      <c r="U67" s="51" t="str">
        <f t="shared" si="9"/>
        <v>La</v>
      </c>
      <c r="V67" s="54" t="str">
        <f t="shared" si="93"/>
        <v>,</v>
      </c>
      <c r="W67" s="49" t="str">
        <f t="shared" si="11"/>
        <v>m</v>
      </c>
      <c r="X67" s="54" t="str">
        <f t="shared" si="94"/>
        <v>,</v>
      </c>
      <c r="Y67" s="54">
        <f t="shared" si="95"/>
        <v>250</v>
      </c>
      <c r="Z67" s="63" t="str">
        <f t="shared" si="96"/>
        <v>)</v>
      </c>
      <c r="AA67" s="47" t="str">
        <f t="shared" si="97"/>
        <v>(</v>
      </c>
      <c r="AB67" s="52" t="str">
        <f t="shared" si="16"/>
        <v>Si</v>
      </c>
      <c r="AC67" s="53" t="str">
        <f t="shared" si="98"/>
        <v>,</v>
      </c>
      <c r="AD67" s="67">
        <f t="shared" si="99"/>
        <v>7</v>
      </c>
      <c r="AE67" s="48" t="str">
        <f t="shared" si="100"/>
        <v>,</v>
      </c>
      <c r="AF67" s="46">
        <f t="shared" si="101"/>
        <v>350</v>
      </c>
      <c r="AG67" s="46" t="str">
        <f t="shared" si="102"/>
        <v>)</v>
      </c>
      <c r="AH67" s="50" t="str">
        <f t="shared" si="103"/>
        <v/>
      </c>
      <c r="AI67" s="70" t="str">
        <f t="shared" si="23"/>
        <v/>
      </c>
      <c r="AJ67" s="54" t="str">
        <f t="shared" si="104"/>
        <v/>
      </c>
      <c r="AK67" s="54" t="str">
        <f t="shared" si="105"/>
        <v/>
      </c>
      <c r="AL67" s="54" t="str">
        <f t="shared" si="106"/>
        <v/>
      </c>
      <c r="AM67" s="54" t="str">
        <f t="shared" si="107"/>
        <v/>
      </c>
      <c r="AN67" s="54" t="str">
        <f t="shared" si="108"/>
        <v/>
      </c>
    </row>
    <row r="68" spans="1:40" ht="25.5" thickTop="1" thickBot="1" x14ac:dyDescent="0.4">
      <c r="C68" s="12" t="s">
        <v>1888</v>
      </c>
      <c r="D68" s="71" t="s">
        <v>1077</v>
      </c>
      <c r="E68" s="71" t="s">
        <v>1081</v>
      </c>
      <c r="F68" s="72"/>
      <c r="G68" s="72"/>
      <c r="H68" s="71"/>
      <c r="I68" s="71"/>
      <c r="J68" s="81"/>
      <c r="K68" s="81"/>
      <c r="L68" s="75" t="str">
        <f t="shared" si="109"/>
        <v xml:space="preserve">            { line: "y no hubiera hundido a nuestros opresores:, (Mi,m,15)", sC: ""},</v>
      </c>
      <c r="M68" s="63" t="str">
        <f t="shared" si="87"/>
        <v>(</v>
      </c>
      <c r="N68" s="52" t="str">
        <f t="shared" si="2"/>
        <v>Mi</v>
      </c>
      <c r="O68" s="61" t="str">
        <f t="shared" si="88"/>
        <v>,</v>
      </c>
      <c r="P68" s="67" t="str">
        <f t="shared" si="4"/>
        <v>m</v>
      </c>
      <c r="Q68" s="62" t="str">
        <f t="shared" si="89"/>
        <v>,</v>
      </c>
      <c r="R68" s="46">
        <f t="shared" si="90"/>
        <v>15</v>
      </c>
      <c r="S68" s="63" t="str">
        <f t="shared" si="91"/>
        <v>)</v>
      </c>
      <c r="T68" s="64" t="str">
        <f t="shared" si="92"/>
        <v/>
      </c>
      <c r="U68" s="51" t="str">
        <f t="shared" si="9"/>
        <v/>
      </c>
      <c r="V68" s="54" t="str">
        <f t="shared" si="93"/>
        <v/>
      </c>
      <c r="W68" s="49" t="str">
        <f t="shared" si="11"/>
        <v/>
      </c>
      <c r="X68" s="54" t="str">
        <f t="shared" si="94"/>
        <v/>
      </c>
      <c r="Y68" s="54" t="str">
        <f t="shared" si="95"/>
        <v/>
      </c>
      <c r="Z68" s="63" t="str">
        <f t="shared" si="96"/>
        <v/>
      </c>
      <c r="AA68" s="47" t="str">
        <f t="shared" si="97"/>
        <v/>
      </c>
      <c r="AB68" s="52" t="str">
        <f t="shared" si="16"/>
        <v/>
      </c>
      <c r="AC68" s="53" t="str">
        <f t="shared" si="98"/>
        <v/>
      </c>
      <c r="AD68" s="67" t="str">
        <f t="shared" si="99"/>
        <v/>
      </c>
      <c r="AE68" s="48" t="str">
        <f t="shared" si="100"/>
        <v/>
      </c>
      <c r="AF68" s="46" t="str">
        <f t="shared" si="101"/>
        <v/>
      </c>
      <c r="AG68" s="46" t="str">
        <f t="shared" si="102"/>
        <v/>
      </c>
      <c r="AH68" s="50" t="str">
        <f t="shared" si="103"/>
        <v/>
      </c>
      <c r="AI68" s="70" t="str">
        <f t="shared" si="23"/>
        <v/>
      </c>
      <c r="AJ68" s="54" t="str">
        <f t="shared" si="104"/>
        <v/>
      </c>
      <c r="AK68" s="54" t="str">
        <f t="shared" si="105"/>
        <v/>
      </c>
      <c r="AL68" s="54" t="str">
        <f t="shared" si="106"/>
        <v/>
      </c>
      <c r="AM68" s="54" t="str">
        <f t="shared" si="107"/>
        <v/>
      </c>
      <c r="AN68" s="54" t="str">
        <f t="shared" si="108"/>
        <v/>
      </c>
    </row>
    <row r="69" spans="1:40" ht="25.5" thickTop="1" thickBot="1" x14ac:dyDescent="0.4">
      <c r="C69" s="55" t="s">
        <v>1857</v>
      </c>
      <c r="D69" s="66"/>
      <c r="E69" s="66"/>
      <c r="F69" s="66"/>
      <c r="G69" s="66"/>
      <c r="H69" s="66"/>
      <c r="I69" s="66"/>
      <c r="J69" s="66"/>
      <c r="K69" s="66"/>
      <c r="L69" s="56" t="s">
        <v>1856</v>
      </c>
      <c r="M69" s="63" t="str">
        <f t="shared" si="87"/>
        <v/>
      </c>
      <c r="N69" s="52" t="str">
        <f t="shared" ref="N69:N73" si="110">IF(D69="","",D69)</f>
        <v/>
      </c>
      <c r="O69" s="61" t="str">
        <f t="shared" si="88"/>
        <v/>
      </c>
      <c r="P69" s="67" t="str">
        <f t="shared" ref="P69:P73" si="111">IF(E69="","",E69)</f>
        <v/>
      </c>
      <c r="Q69" s="62" t="str">
        <f t="shared" si="89"/>
        <v/>
      </c>
      <c r="R69" s="46" t="str">
        <f t="shared" si="90"/>
        <v/>
      </c>
      <c r="S69" s="63" t="str">
        <f t="shared" si="91"/>
        <v/>
      </c>
      <c r="T69" s="64" t="str">
        <f t="shared" si="92"/>
        <v/>
      </c>
      <c r="U69" s="51" t="str">
        <f t="shared" ref="U69:U73" si="112">IF(F69="","",F69)</f>
        <v/>
      </c>
      <c r="V69" s="54" t="str">
        <f t="shared" si="93"/>
        <v/>
      </c>
      <c r="W69" s="49" t="str">
        <f t="shared" ref="W69:W73" si="113">IF(G69="","",G69)</f>
        <v/>
      </c>
      <c r="X69" s="54" t="str">
        <f t="shared" si="94"/>
        <v/>
      </c>
      <c r="Y69" s="54" t="str">
        <f t="shared" si="95"/>
        <v/>
      </c>
      <c r="Z69" s="63" t="str">
        <f t="shared" si="96"/>
        <v/>
      </c>
      <c r="AA69" s="47" t="str">
        <f t="shared" si="97"/>
        <v/>
      </c>
      <c r="AB69" s="52" t="str">
        <f t="shared" ref="AB69:AB73" si="114">IF(H69="","",H69)</f>
        <v/>
      </c>
      <c r="AC69" s="53" t="str">
        <f t="shared" si="98"/>
        <v/>
      </c>
      <c r="AD69" s="67" t="str">
        <f t="shared" si="99"/>
        <v/>
      </c>
      <c r="AE69" s="48" t="str">
        <f t="shared" si="100"/>
        <v/>
      </c>
      <c r="AF69" s="46" t="str">
        <f t="shared" si="101"/>
        <v/>
      </c>
      <c r="AG69" s="46" t="str">
        <f t="shared" si="102"/>
        <v/>
      </c>
      <c r="AH69" s="50" t="str">
        <f t="shared" si="103"/>
        <v/>
      </c>
      <c r="AI69" s="70" t="str">
        <f t="shared" ref="AI69:AI73" si="115">IF(J69="","",J69)</f>
        <v/>
      </c>
      <c r="AJ69" s="54" t="str">
        <f t="shared" si="104"/>
        <v/>
      </c>
      <c r="AK69" s="54" t="str">
        <f t="shared" si="105"/>
        <v/>
      </c>
      <c r="AL69" s="54" t="str">
        <f t="shared" si="106"/>
        <v/>
      </c>
      <c r="AM69" s="54" t="str">
        <f t="shared" si="107"/>
        <v/>
      </c>
      <c r="AN69" s="54" t="str">
        <f t="shared" si="108"/>
        <v/>
      </c>
    </row>
    <row r="70" spans="1:40" ht="25.5" thickTop="1" thickBot="1" x14ac:dyDescent="0.4">
      <c r="B70" t="s">
        <v>1861</v>
      </c>
      <c r="C70" s="92" t="s">
        <v>1878</v>
      </c>
      <c r="D70" s="88" t="s">
        <v>1080</v>
      </c>
      <c r="E70" s="88"/>
      <c r="F70" s="88" t="s">
        <v>1083</v>
      </c>
      <c r="G70" s="88"/>
      <c r="H70" s="88"/>
      <c r="I70" s="88"/>
      <c r="J70" s="88"/>
      <c r="K70" s="88"/>
      <c r="L70" s="89" t="str">
        <f>IF(C70="","",_xlfn.CONCAT("       triggerLine: ","""",C70,", ",M70:AN70,""", sC: ","""",B70,""", lines: ["))</f>
        <v xml:space="preserve">       triggerLine: "ESO NOS HABRÍA BASTADO,, (Re,,15)(Do,,250)", sC: "ta as", lines: [</v>
      </c>
      <c r="M70" s="63" t="str">
        <f t="shared" si="87"/>
        <v>(</v>
      </c>
      <c r="N70" s="52" t="str">
        <f t="shared" si="110"/>
        <v>Re</v>
      </c>
      <c r="O70" s="61" t="str">
        <f t="shared" si="88"/>
        <v>,</v>
      </c>
      <c r="P70" s="67" t="str">
        <f t="shared" si="111"/>
        <v/>
      </c>
      <c r="Q70" s="62" t="str">
        <f t="shared" si="89"/>
        <v>,</v>
      </c>
      <c r="R70" s="46">
        <f t="shared" si="90"/>
        <v>15</v>
      </c>
      <c r="S70" s="63" t="str">
        <f t="shared" si="91"/>
        <v>)</v>
      </c>
      <c r="T70" s="64" t="str">
        <f t="shared" si="92"/>
        <v>(</v>
      </c>
      <c r="U70" s="51" t="str">
        <f t="shared" si="112"/>
        <v>Do</v>
      </c>
      <c r="V70" s="54" t="str">
        <f t="shared" si="93"/>
        <v>,</v>
      </c>
      <c r="W70" s="49" t="str">
        <f t="shared" si="113"/>
        <v/>
      </c>
      <c r="X70" s="54" t="str">
        <f t="shared" si="94"/>
        <v>,</v>
      </c>
      <c r="Y70" s="54">
        <f t="shared" si="95"/>
        <v>250</v>
      </c>
      <c r="Z70" s="63" t="str">
        <f t="shared" si="96"/>
        <v>)</v>
      </c>
      <c r="AA70" s="47" t="str">
        <f t="shared" si="97"/>
        <v/>
      </c>
      <c r="AB70" s="52" t="str">
        <f t="shared" si="114"/>
        <v/>
      </c>
      <c r="AC70" s="53" t="str">
        <f t="shared" si="98"/>
        <v/>
      </c>
      <c r="AD70" s="67" t="str">
        <f t="shared" si="99"/>
        <v/>
      </c>
      <c r="AE70" s="48" t="str">
        <f t="shared" si="100"/>
        <v/>
      </c>
      <c r="AF70" s="46" t="str">
        <f t="shared" si="101"/>
        <v/>
      </c>
      <c r="AG70" s="46" t="str">
        <f t="shared" si="102"/>
        <v/>
      </c>
      <c r="AH70" s="50" t="str">
        <f t="shared" si="103"/>
        <v/>
      </c>
      <c r="AI70" s="70" t="str">
        <f t="shared" si="115"/>
        <v/>
      </c>
      <c r="AJ70" s="54" t="str">
        <f t="shared" si="104"/>
        <v/>
      </c>
      <c r="AK70" s="54" t="str">
        <f t="shared" si="105"/>
        <v/>
      </c>
      <c r="AL70" s="54" t="str">
        <f t="shared" si="106"/>
        <v/>
      </c>
      <c r="AM70" s="54" t="str">
        <f t="shared" si="107"/>
        <v/>
      </c>
      <c r="AN70" s="54" t="str">
        <f t="shared" si="108"/>
        <v/>
      </c>
    </row>
    <row r="71" spans="1:40" ht="25.5" thickTop="1" thickBot="1" x14ac:dyDescent="0.4">
      <c r="B71" t="s">
        <v>1849</v>
      </c>
      <c r="C71" s="78" t="s">
        <v>1879</v>
      </c>
      <c r="D71" s="90" t="s">
        <v>1077</v>
      </c>
      <c r="E71" s="90" t="s">
        <v>1081</v>
      </c>
      <c r="F71" s="90"/>
      <c r="G71" s="90"/>
      <c r="H71" s="87"/>
      <c r="I71" s="87"/>
      <c r="J71" s="87"/>
      <c r="K71" s="87"/>
      <c r="L71" s="77" t="str">
        <f>IF(C71="","",_xlfn.CONCAT("            { line: ","""",C71,", ",M71:AN71,""", sC: ","""",B71,"""},"))</f>
        <v xml:space="preserve">            { line: "NOS HABRÍA BASTADO., (Mi,m,15)", sC: "as"},</v>
      </c>
      <c r="M71" s="63" t="str">
        <f t="shared" si="87"/>
        <v>(</v>
      </c>
      <c r="N71" s="52" t="str">
        <f t="shared" si="110"/>
        <v>Mi</v>
      </c>
      <c r="O71" s="61" t="str">
        <f t="shared" si="88"/>
        <v>,</v>
      </c>
      <c r="P71" s="67" t="str">
        <f t="shared" si="111"/>
        <v>m</v>
      </c>
      <c r="Q71" s="62" t="str">
        <f t="shared" si="89"/>
        <v>,</v>
      </c>
      <c r="R71" s="46">
        <f t="shared" si="90"/>
        <v>15</v>
      </c>
      <c r="S71" s="63" t="str">
        <f t="shared" si="91"/>
        <v>)</v>
      </c>
      <c r="T71" s="64" t="str">
        <f t="shared" si="92"/>
        <v/>
      </c>
      <c r="U71" s="51" t="str">
        <f t="shared" si="112"/>
        <v/>
      </c>
      <c r="V71" s="54" t="str">
        <f t="shared" si="93"/>
        <v/>
      </c>
      <c r="W71" s="49" t="str">
        <f t="shared" si="113"/>
        <v/>
      </c>
      <c r="X71" s="54" t="str">
        <f t="shared" si="94"/>
        <v/>
      </c>
      <c r="Y71" s="54" t="str">
        <f t="shared" si="95"/>
        <v/>
      </c>
      <c r="Z71" s="63" t="str">
        <f t="shared" si="96"/>
        <v/>
      </c>
      <c r="AA71" s="47" t="str">
        <f t="shared" si="97"/>
        <v/>
      </c>
      <c r="AB71" s="52" t="str">
        <f t="shared" si="114"/>
        <v/>
      </c>
      <c r="AC71" s="53" t="str">
        <f t="shared" si="98"/>
        <v/>
      </c>
      <c r="AD71" s="67" t="str">
        <f t="shared" si="99"/>
        <v/>
      </c>
      <c r="AE71" s="48" t="str">
        <f t="shared" si="100"/>
        <v/>
      </c>
      <c r="AF71" s="46" t="str">
        <f t="shared" si="101"/>
        <v/>
      </c>
      <c r="AG71" s="46" t="str">
        <f t="shared" si="102"/>
        <v/>
      </c>
      <c r="AH71" s="50" t="str">
        <f t="shared" si="103"/>
        <v/>
      </c>
      <c r="AI71" s="70" t="str">
        <f t="shared" si="115"/>
        <v/>
      </c>
      <c r="AJ71" s="54" t="str">
        <f t="shared" si="104"/>
        <v/>
      </c>
      <c r="AK71" s="54" t="str">
        <f t="shared" si="105"/>
        <v/>
      </c>
      <c r="AL71" s="54" t="str">
        <f t="shared" si="106"/>
        <v/>
      </c>
      <c r="AM71" s="54" t="str">
        <f t="shared" si="107"/>
        <v/>
      </c>
      <c r="AN71" s="54" t="str">
        <f t="shared" si="108"/>
        <v/>
      </c>
    </row>
    <row r="72" spans="1:40" ht="25.5" thickTop="1" thickBot="1" x14ac:dyDescent="0.4">
      <c r="B72" t="s">
        <v>1849</v>
      </c>
      <c r="C72" s="78" t="s">
        <v>1880</v>
      </c>
      <c r="D72" s="79" t="s">
        <v>1080</v>
      </c>
      <c r="E72" s="79"/>
      <c r="F72" s="79" t="s">
        <v>1083</v>
      </c>
      <c r="G72" s="79"/>
      <c r="H72" s="69" t="s">
        <v>1077</v>
      </c>
      <c r="I72" s="69" t="s">
        <v>1081</v>
      </c>
      <c r="J72" s="69"/>
      <c r="K72" s="69"/>
      <c r="L72" s="77" t="str">
        <f>IF(C72="","",_xlfn.CONCAT("            { line: ","""",C72,", ",M72:AN72,""", sC: ","""",B72,"""},"))</f>
        <v xml:space="preserve">            { line: "DAYENÚ,DAYENÚ,DAYENÚ., (Re,,15)(Do,,250)(Mi,m,350)", sC: "as"},</v>
      </c>
      <c r="M72" s="63" t="str">
        <f t="shared" si="87"/>
        <v>(</v>
      </c>
      <c r="N72" s="52" t="str">
        <f t="shared" si="110"/>
        <v>Re</v>
      </c>
      <c r="O72" s="61" t="str">
        <f t="shared" si="88"/>
        <v>,</v>
      </c>
      <c r="P72" s="67" t="str">
        <f t="shared" si="111"/>
        <v/>
      </c>
      <c r="Q72" s="62" t="str">
        <f t="shared" si="89"/>
        <v>,</v>
      </c>
      <c r="R72" s="46">
        <f t="shared" si="90"/>
        <v>15</v>
      </c>
      <c r="S72" s="63" t="str">
        <f t="shared" si="91"/>
        <v>)</v>
      </c>
      <c r="T72" s="64" t="str">
        <f t="shared" si="92"/>
        <v>(</v>
      </c>
      <c r="U72" s="51" t="str">
        <f t="shared" si="112"/>
        <v>Do</v>
      </c>
      <c r="V72" s="54" t="str">
        <f t="shared" si="93"/>
        <v>,</v>
      </c>
      <c r="W72" s="49" t="str">
        <f t="shared" si="113"/>
        <v/>
      </c>
      <c r="X72" s="54" t="str">
        <f t="shared" si="94"/>
        <v>,</v>
      </c>
      <c r="Y72" s="54">
        <f t="shared" si="95"/>
        <v>250</v>
      </c>
      <c r="Z72" s="63" t="str">
        <f t="shared" si="96"/>
        <v>)</v>
      </c>
      <c r="AA72" s="47" t="str">
        <f t="shared" si="97"/>
        <v>(</v>
      </c>
      <c r="AB72" s="52" t="str">
        <f t="shared" si="114"/>
        <v>Mi</v>
      </c>
      <c r="AC72" s="53" t="str">
        <f t="shared" si="98"/>
        <v>,</v>
      </c>
      <c r="AD72" s="67" t="str">
        <f t="shared" si="99"/>
        <v>m</v>
      </c>
      <c r="AE72" s="48" t="str">
        <f t="shared" si="100"/>
        <v>,</v>
      </c>
      <c r="AF72" s="46">
        <f t="shared" si="101"/>
        <v>350</v>
      </c>
      <c r="AG72" s="46" t="str">
        <f t="shared" si="102"/>
        <v>)</v>
      </c>
      <c r="AH72" s="50" t="str">
        <f t="shared" si="103"/>
        <v/>
      </c>
      <c r="AI72" s="70" t="str">
        <f t="shared" si="115"/>
        <v/>
      </c>
      <c r="AJ72" s="54" t="str">
        <f t="shared" si="104"/>
        <v/>
      </c>
      <c r="AK72" s="54" t="str">
        <f t="shared" si="105"/>
        <v/>
      </c>
      <c r="AL72" s="54" t="str">
        <f t="shared" si="106"/>
        <v/>
      </c>
      <c r="AM72" s="54" t="str">
        <f t="shared" si="107"/>
        <v/>
      </c>
      <c r="AN72" s="54" t="str">
        <f t="shared" si="108"/>
        <v/>
      </c>
    </row>
    <row r="73" spans="1:40" ht="25.5" thickTop="1" thickBot="1" x14ac:dyDescent="0.4">
      <c r="B73" t="s">
        <v>1849</v>
      </c>
      <c r="C73" s="93" t="s">
        <v>1880</v>
      </c>
      <c r="D73" s="88" t="s">
        <v>1080</v>
      </c>
      <c r="E73" s="88"/>
      <c r="F73" s="88" t="s">
        <v>1083</v>
      </c>
      <c r="G73" s="88"/>
      <c r="H73" s="88" t="s">
        <v>1077</v>
      </c>
      <c r="I73" s="88" t="s">
        <v>1081</v>
      </c>
      <c r="J73" s="88"/>
      <c r="K73" s="88"/>
      <c r="L73" s="94" t="str">
        <f>IF(C73="","",_xlfn.CONCAT("            { line: ","""",C73,", ",M73:AN73,""", sC: ","""",B73,"""},  ]},"))</f>
        <v xml:space="preserve">            { line: "DAYENÚ,DAYENÚ,DAYENÚ., (Re,,15)(Do,,250)(Mi,m,350)", sC: "as"},  ]},</v>
      </c>
      <c r="M73" s="63" t="str">
        <f t="shared" si="87"/>
        <v>(</v>
      </c>
      <c r="N73" s="52" t="str">
        <f t="shared" si="110"/>
        <v>Re</v>
      </c>
      <c r="O73" s="61" t="str">
        <f t="shared" si="88"/>
        <v>,</v>
      </c>
      <c r="P73" s="67" t="str">
        <f t="shared" si="111"/>
        <v/>
      </c>
      <c r="Q73" s="62" t="str">
        <f t="shared" si="89"/>
        <v>,</v>
      </c>
      <c r="R73" s="46">
        <f t="shared" si="90"/>
        <v>15</v>
      </c>
      <c r="S73" s="63" t="str">
        <f t="shared" si="91"/>
        <v>)</v>
      </c>
      <c r="T73" s="64" t="str">
        <f t="shared" si="92"/>
        <v>(</v>
      </c>
      <c r="U73" s="51" t="str">
        <f t="shared" si="112"/>
        <v>Do</v>
      </c>
      <c r="V73" s="54" t="str">
        <f t="shared" si="93"/>
        <v>,</v>
      </c>
      <c r="W73" s="49" t="str">
        <f t="shared" si="113"/>
        <v/>
      </c>
      <c r="X73" s="54" t="str">
        <f t="shared" si="94"/>
        <v>,</v>
      </c>
      <c r="Y73" s="54">
        <f t="shared" si="95"/>
        <v>250</v>
      </c>
      <c r="Z73" s="63" t="str">
        <f t="shared" si="96"/>
        <v>)</v>
      </c>
      <c r="AA73" s="47" t="str">
        <f t="shared" si="97"/>
        <v>(</v>
      </c>
      <c r="AB73" s="52" t="str">
        <f t="shared" si="114"/>
        <v>Mi</v>
      </c>
      <c r="AC73" s="53" t="str">
        <f t="shared" si="98"/>
        <v>,</v>
      </c>
      <c r="AD73" s="67" t="str">
        <f t="shared" si="99"/>
        <v>m</v>
      </c>
      <c r="AE73" s="48" t="str">
        <f t="shared" si="100"/>
        <v>,</v>
      </c>
      <c r="AF73" s="46">
        <f t="shared" si="101"/>
        <v>350</v>
      </c>
      <c r="AG73" s="46" t="str">
        <f t="shared" si="102"/>
        <v>)</v>
      </c>
      <c r="AH73" s="50" t="str">
        <f t="shared" si="103"/>
        <v/>
      </c>
      <c r="AI73" s="70" t="str">
        <f t="shared" si="115"/>
        <v/>
      </c>
      <c r="AJ73" s="54" t="str">
        <f t="shared" si="104"/>
        <v/>
      </c>
      <c r="AK73" s="54" t="str">
        <f t="shared" si="105"/>
        <v/>
      </c>
      <c r="AL73" s="54" t="str">
        <f t="shared" si="106"/>
        <v/>
      </c>
      <c r="AM73" s="54" t="str">
        <f t="shared" si="107"/>
        <v/>
      </c>
      <c r="AN73" s="54" t="str">
        <f t="shared" si="108"/>
        <v/>
      </c>
    </row>
    <row r="74" spans="1:40" ht="27.75" thickTop="1" thickBot="1" x14ac:dyDescent="0.4">
      <c r="C74" s="82"/>
      <c r="D74" s="85"/>
      <c r="E74" s="85"/>
      <c r="F74" s="85"/>
      <c r="G74" s="85"/>
      <c r="H74" s="85"/>
      <c r="I74" s="85"/>
      <c r="J74" s="85"/>
      <c r="K74" s="85"/>
      <c r="L74" s="83" t="s">
        <v>1859</v>
      </c>
      <c r="M74" s="63"/>
      <c r="N74" s="52"/>
      <c r="O74" s="61"/>
      <c r="P74" s="67"/>
      <c r="Q74" s="62"/>
      <c r="R74" s="46"/>
      <c r="S74" s="63"/>
      <c r="T74" s="64"/>
      <c r="U74" s="51"/>
      <c r="V74" s="54"/>
      <c r="W74" s="49"/>
      <c r="X74" s="54"/>
      <c r="Y74" s="54"/>
      <c r="Z74" s="63"/>
      <c r="AA74" s="47"/>
      <c r="AB74" s="52"/>
      <c r="AC74" s="53"/>
      <c r="AD74" s="67"/>
      <c r="AE74" s="48"/>
      <c r="AF74" s="46"/>
      <c r="AG74" s="46"/>
      <c r="AH74" s="50"/>
      <c r="AI74" s="70"/>
      <c r="AJ74" s="54"/>
      <c r="AK74" s="54"/>
      <c r="AL74" s="54"/>
      <c r="AM74" s="54"/>
      <c r="AN74" s="54"/>
    </row>
    <row r="75" spans="1:40" ht="25.5" thickTop="1" thickBot="1" x14ac:dyDescent="0.4">
      <c r="B75" t="s">
        <v>1860</v>
      </c>
      <c r="C75" s="12" t="s">
        <v>1889</v>
      </c>
      <c r="D75" s="71" t="s">
        <v>1080</v>
      </c>
      <c r="E75" s="71"/>
      <c r="F75" s="72" t="s">
        <v>1083</v>
      </c>
      <c r="G75" s="72"/>
      <c r="H75" s="71"/>
      <c r="I75" s="71"/>
      <c r="J75" s="81"/>
      <c r="K75" s="81"/>
      <c r="L75" s="75" t="str">
        <f t="shared" si="109"/>
        <v xml:space="preserve">            { line: "Si hubiera hundido a nuestros opresores, (Re,,15)(Do,,250)", sC: "tc"},</v>
      </c>
      <c r="M75" s="63" t="str">
        <f t="shared" si="87"/>
        <v>(</v>
      </c>
      <c r="N75" s="52" t="str">
        <f t="shared" si="2"/>
        <v>Re</v>
      </c>
      <c r="O75" s="61" t="str">
        <f t="shared" si="88"/>
        <v>,</v>
      </c>
      <c r="P75" s="67" t="str">
        <f t="shared" si="4"/>
        <v/>
      </c>
      <c r="Q75" s="62" t="str">
        <f t="shared" si="89"/>
        <v>,</v>
      </c>
      <c r="R75" s="46">
        <f t="shared" si="90"/>
        <v>15</v>
      </c>
      <c r="S75" s="63" t="str">
        <f t="shared" si="91"/>
        <v>)</v>
      </c>
      <c r="T75" s="64" t="str">
        <f t="shared" si="92"/>
        <v>(</v>
      </c>
      <c r="U75" s="51" t="str">
        <f t="shared" si="9"/>
        <v>Do</v>
      </c>
      <c r="V75" s="54" t="str">
        <f t="shared" si="93"/>
        <v>,</v>
      </c>
      <c r="W75" s="49" t="str">
        <f t="shared" si="11"/>
        <v/>
      </c>
      <c r="X75" s="54" t="str">
        <f t="shared" si="94"/>
        <v>,</v>
      </c>
      <c r="Y75" s="54">
        <f t="shared" si="95"/>
        <v>250</v>
      </c>
      <c r="Z75" s="63" t="str">
        <f t="shared" si="96"/>
        <v>)</v>
      </c>
      <c r="AA75" s="47" t="str">
        <f t="shared" si="97"/>
        <v/>
      </c>
      <c r="AB75" s="52" t="str">
        <f t="shared" si="16"/>
        <v/>
      </c>
      <c r="AC75" s="53" t="str">
        <f t="shared" si="98"/>
        <v/>
      </c>
      <c r="AD75" s="67" t="str">
        <f t="shared" si="99"/>
        <v/>
      </c>
      <c r="AE75" s="48" t="str">
        <f t="shared" si="100"/>
        <v/>
      </c>
      <c r="AF75" s="46" t="str">
        <f t="shared" si="101"/>
        <v/>
      </c>
      <c r="AG75" s="46" t="str">
        <f t="shared" si="102"/>
        <v/>
      </c>
      <c r="AH75" s="50" t="str">
        <f t="shared" si="103"/>
        <v/>
      </c>
      <c r="AI75" s="70" t="str">
        <f t="shared" si="23"/>
        <v/>
      </c>
      <c r="AJ75" s="54" t="str">
        <f t="shared" si="104"/>
        <v/>
      </c>
      <c r="AK75" s="54" t="str">
        <f t="shared" si="105"/>
        <v/>
      </c>
      <c r="AL75" s="54" t="str">
        <f t="shared" si="106"/>
        <v/>
      </c>
      <c r="AM75" s="54" t="str">
        <f t="shared" si="107"/>
        <v/>
      </c>
      <c r="AN75" s="54" t="str">
        <f t="shared" si="108"/>
        <v/>
      </c>
    </row>
    <row r="76" spans="1:40" ht="25.5" thickTop="1" thickBot="1" x14ac:dyDescent="0.4">
      <c r="C76" s="12" t="s">
        <v>1890</v>
      </c>
      <c r="D76" s="71" t="s">
        <v>1855</v>
      </c>
      <c r="E76" s="71">
        <v>7</v>
      </c>
      <c r="F76" s="72" t="s">
        <v>1077</v>
      </c>
      <c r="G76" s="72" t="s">
        <v>1081</v>
      </c>
      <c r="H76" s="71"/>
      <c r="I76" s="71"/>
      <c r="J76" s="81"/>
      <c r="K76" s="81"/>
      <c r="L76" s="75" t="str">
        <f t="shared" si="109"/>
        <v xml:space="preserve">            { line: "y no nos hubiera abierto un camino en el desierto:, (Si,7,15)(Mi,m,250)", sC: ""},</v>
      </c>
      <c r="M76" s="63" t="str">
        <f t="shared" si="87"/>
        <v>(</v>
      </c>
      <c r="N76" s="52" t="str">
        <f t="shared" si="2"/>
        <v>Si</v>
      </c>
      <c r="O76" s="61" t="str">
        <f t="shared" si="88"/>
        <v>,</v>
      </c>
      <c r="P76" s="67">
        <f t="shared" si="4"/>
        <v>7</v>
      </c>
      <c r="Q76" s="62" t="str">
        <f t="shared" si="89"/>
        <v>,</v>
      </c>
      <c r="R76" s="46">
        <f t="shared" si="90"/>
        <v>15</v>
      </c>
      <c r="S76" s="63" t="str">
        <f t="shared" si="91"/>
        <v>)</v>
      </c>
      <c r="T76" s="64" t="str">
        <f t="shared" si="92"/>
        <v>(</v>
      </c>
      <c r="U76" s="51" t="str">
        <f t="shared" si="9"/>
        <v>Mi</v>
      </c>
      <c r="V76" s="54" t="str">
        <f t="shared" si="93"/>
        <v>,</v>
      </c>
      <c r="W76" s="49" t="str">
        <f t="shared" si="11"/>
        <v>m</v>
      </c>
      <c r="X76" s="54" t="str">
        <f t="shared" si="94"/>
        <v>,</v>
      </c>
      <c r="Y76" s="54">
        <f t="shared" si="95"/>
        <v>250</v>
      </c>
      <c r="Z76" s="63" t="str">
        <f t="shared" si="96"/>
        <v>)</v>
      </c>
      <c r="AA76" s="47" t="str">
        <f t="shared" si="97"/>
        <v/>
      </c>
      <c r="AB76" s="52" t="str">
        <f t="shared" si="16"/>
        <v/>
      </c>
      <c r="AC76" s="53" t="str">
        <f t="shared" si="98"/>
        <v/>
      </c>
      <c r="AD76" s="67" t="str">
        <f t="shared" si="99"/>
        <v/>
      </c>
      <c r="AE76" s="48" t="str">
        <f t="shared" si="100"/>
        <v/>
      </c>
      <c r="AF76" s="46" t="str">
        <f t="shared" si="101"/>
        <v/>
      </c>
      <c r="AG76" s="46" t="str">
        <f t="shared" si="102"/>
        <v/>
      </c>
      <c r="AH76" s="50" t="str">
        <f t="shared" si="103"/>
        <v/>
      </c>
      <c r="AI76" s="70" t="str">
        <f t="shared" si="23"/>
        <v/>
      </c>
      <c r="AJ76" s="54" t="str">
        <f t="shared" si="104"/>
        <v/>
      </c>
      <c r="AK76" s="54" t="str">
        <f t="shared" si="105"/>
        <v/>
      </c>
      <c r="AL76" s="54" t="str">
        <f t="shared" si="106"/>
        <v/>
      </c>
      <c r="AM76" s="54" t="str">
        <f t="shared" si="107"/>
        <v/>
      </c>
      <c r="AN76" s="54" t="str">
        <f t="shared" si="108"/>
        <v/>
      </c>
    </row>
    <row r="77" spans="1:40" ht="25.5" thickTop="1" thickBot="1" x14ac:dyDescent="0.4">
      <c r="C77" s="55" t="s">
        <v>1857</v>
      </c>
      <c r="D77" s="66"/>
      <c r="E77" s="66"/>
      <c r="F77" s="66"/>
      <c r="G77" s="66"/>
      <c r="H77" s="66"/>
      <c r="I77" s="66"/>
      <c r="J77" s="66"/>
      <c r="K77" s="66"/>
      <c r="L77" s="56" t="s">
        <v>1856</v>
      </c>
      <c r="M77" s="63" t="str">
        <f t="shared" ref="M77:M81" si="116">IF(N77="","","(")</f>
        <v/>
      </c>
      <c r="N77" s="52" t="str">
        <f t="shared" si="2"/>
        <v/>
      </c>
      <c r="O77" s="61" t="str">
        <f t="shared" ref="O77:O81" si="117">IF(N77="","",",")</f>
        <v/>
      </c>
      <c r="P77" s="67" t="str">
        <f t="shared" si="4"/>
        <v/>
      </c>
      <c r="Q77" s="62" t="str">
        <f t="shared" ref="Q77:Q81" si="118">IF(N77="","",",")</f>
        <v/>
      </c>
      <c r="R77" s="46" t="str">
        <f t="shared" ref="R77:R81" si="119">IF(N77="","",15)</f>
        <v/>
      </c>
      <c r="S77" s="63" t="str">
        <f t="shared" ref="S77:S81" si="120">IF(N77="","",")")</f>
        <v/>
      </c>
      <c r="T77" s="64" t="str">
        <f t="shared" ref="T77:T81" si="121">IF(U77="","","(")</f>
        <v/>
      </c>
      <c r="U77" s="51" t="str">
        <f t="shared" si="9"/>
        <v/>
      </c>
      <c r="V77" s="54" t="str">
        <f t="shared" ref="V77:V81" si="122">IF(U77="","",",")</f>
        <v/>
      </c>
      <c r="W77" s="49" t="str">
        <f t="shared" si="11"/>
        <v/>
      </c>
      <c r="X77" s="54" t="str">
        <f t="shared" ref="X77:X81" si="123">IF(U77="","",",")</f>
        <v/>
      </c>
      <c r="Y77" s="54" t="str">
        <f t="shared" ref="Y77:Y81" si="124">IF(U77="","",250)</f>
        <v/>
      </c>
      <c r="Z77" s="63" t="str">
        <f t="shared" ref="Z77:Z81" si="125">IF(U77="","",")")</f>
        <v/>
      </c>
      <c r="AA77" s="47" t="str">
        <f t="shared" ref="AA77:AA81" si="126">IF(AB77="","","(")</f>
        <v/>
      </c>
      <c r="AB77" s="52" t="str">
        <f t="shared" si="16"/>
        <v/>
      </c>
      <c r="AC77" s="53" t="str">
        <f t="shared" ref="AC77:AC81" si="127">IF(AB77="","",",")</f>
        <v/>
      </c>
      <c r="AD77" s="67" t="str">
        <f t="shared" ref="AD77:AD81" si="128">IF(I77="","",I77)</f>
        <v/>
      </c>
      <c r="AE77" s="48" t="str">
        <f t="shared" ref="AE77:AE81" si="129">IF(AB77="","",",")</f>
        <v/>
      </c>
      <c r="AF77" s="46" t="str">
        <f t="shared" ref="AF77:AF81" si="130">IF(AB77="","",350)</f>
        <v/>
      </c>
      <c r="AG77" s="46" t="str">
        <f t="shared" ref="AG77:AG81" si="131">IF(AB77="","",")")</f>
        <v/>
      </c>
      <c r="AH77" s="50" t="str">
        <f t="shared" ref="AH77:AH81" si="132">IF(AI77="","","(")</f>
        <v/>
      </c>
      <c r="AI77" s="70" t="str">
        <f t="shared" si="23"/>
        <v/>
      </c>
      <c r="AJ77" s="54" t="str">
        <f t="shared" ref="AJ77:AJ81" si="133">IF(AI77="","",",")</f>
        <v/>
      </c>
      <c r="AK77" s="54" t="str">
        <f t="shared" ref="AK77:AK81" si="134">IF(K77="","",K77)</f>
        <v/>
      </c>
      <c r="AL77" s="54" t="str">
        <f t="shared" ref="AL77:AL81" si="135">IF(AI77="","",",")</f>
        <v/>
      </c>
      <c r="AM77" s="54" t="str">
        <f t="shared" ref="AM77:AM81" si="136">IF(AI77="","",450)</f>
        <v/>
      </c>
      <c r="AN77" s="54" t="str">
        <f t="shared" ref="AN77:AN81" si="137">IF(AI77="","",")")</f>
        <v/>
      </c>
    </row>
    <row r="78" spans="1:40" ht="25.5" thickTop="1" thickBot="1" x14ac:dyDescent="0.4">
      <c r="B78" t="s">
        <v>1861</v>
      </c>
      <c r="C78" s="92" t="s">
        <v>1878</v>
      </c>
      <c r="D78" s="88" t="s">
        <v>1080</v>
      </c>
      <c r="E78" s="88"/>
      <c r="F78" s="88" t="s">
        <v>1083</v>
      </c>
      <c r="G78" s="88"/>
      <c r="H78" s="88"/>
      <c r="I78" s="88"/>
      <c r="J78" s="88"/>
      <c r="K78" s="88"/>
      <c r="L78" s="89" t="str">
        <f>IF(C78="","",_xlfn.CONCAT("       triggerLine: ","""",C78,", ",M78:AN78,""", sC: ","""",B78,""", lines: ["))</f>
        <v xml:space="preserve">       triggerLine: "ESO NOS HABRÍA BASTADO,, (Re,,15)(Do,,250)", sC: "ta as", lines: [</v>
      </c>
      <c r="M78" s="63" t="str">
        <f t="shared" si="116"/>
        <v>(</v>
      </c>
      <c r="N78" s="52" t="str">
        <f t="shared" si="2"/>
        <v>Re</v>
      </c>
      <c r="O78" s="61" t="str">
        <f t="shared" si="117"/>
        <v>,</v>
      </c>
      <c r="P78" s="67" t="str">
        <f t="shared" si="4"/>
        <v/>
      </c>
      <c r="Q78" s="62" t="str">
        <f t="shared" si="118"/>
        <v>,</v>
      </c>
      <c r="R78" s="46">
        <f t="shared" si="119"/>
        <v>15</v>
      </c>
      <c r="S78" s="63" t="str">
        <f t="shared" si="120"/>
        <v>)</v>
      </c>
      <c r="T78" s="64" t="str">
        <f t="shared" si="121"/>
        <v>(</v>
      </c>
      <c r="U78" s="51" t="str">
        <f t="shared" si="9"/>
        <v>Do</v>
      </c>
      <c r="V78" s="54" t="str">
        <f t="shared" si="122"/>
        <v>,</v>
      </c>
      <c r="W78" s="49" t="str">
        <f t="shared" si="11"/>
        <v/>
      </c>
      <c r="X78" s="54" t="str">
        <f t="shared" si="123"/>
        <v>,</v>
      </c>
      <c r="Y78" s="54">
        <f t="shared" si="124"/>
        <v>250</v>
      </c>
      <c r="Z78" s="63" t="str">
        <f t="shared" si="125"/>
        <v>)</v>
      </c>
      <c r="AA78" s="47" t="str">
        <f t="shared" si="126"/>
        <v/>
      </c>
      <c r="AB78" s="52" t="str">
        <f t="shared" si="16"/>
        <v/>
      </c>
      <c r="AC78" s="53" t="str">
        <f t="shared" si="127"/>
        <v/>
      </c>
      <c r="AD78" s="67" t="str">
        <f t="shared" si="128"/>
        <v/>
      </c>
      <c r="AE78" s="48" t="str">
        <f t="shared" si="129"/>
        <v/>
      </c>
      <c r="AF78" s="46" t="str">
        <f t="shared" si="130"/>
        <v/>
      </c>
      <c r="AG78" s="46" t="str">
        <f t="shared" si="131"/>
        <v/>
      </c>
      <c r="AH78" s="50" t="str">
        <f t="shared" si="132"/>
        <v/>
      </c>
      <c r="AI78" s="70" t="str">
        <f t="shared" si="23"/>
        <v/>
      </c>
      <c r="AJ78" s="54" t="str">
        <f t="shared" si="133"/>
        <v/>
      </c>
      <c r="AK78" s="54" t="str">
        <f t="shared" si="134"/>
        <v/>
      </c>
      <c r="AL78" s="54" t="str">
        <f t="shared" si="135"/>
        <v/>
      </c>
      <c r="AM78" s="54" t="str">
        <f t="shared" si="136"/>
        <v/>
      </c>
      <c r="AN78" s="54" t="str">
        <f t="shared" si="137"/>
        <v/>
      </c>
    </row>
    <row r="79" spans="1:40" ht="25.5" thickTop="1" thickBot="1" x14ac:dyDescent="0.4">
      <c r="B79" t="s">
        <v>1849</v>
      </c>
      <c r="C79" s="78" t="s">
        <v>1879</v>
      </c>
      <c r="D79" s="90" t="s">
        <v>1077</v>
      </c>
      <c r="E79" s="90" t="s">
        <v>1081</v>
      </c>
      <c r="F79" s="90"/>
      <c r="G79" s="90"/>
      <c r="H79" s="87"/>
      <c r="I79" s="87"/>
      <c r="J79" s="87"/>
      <c r="K79" s="87"/>
      <c r="L79" s="77" t="str">
        <f>IF(C79="","",_xlfn.CONCAT("            { line: ","""",C79,", ",M79:AN79,""", sC: ","""",B79,"""},"))</f>
        <v xml:space="preserve">            { line: "NOS HABRÍA BASTADO., (Mi,m,15)", sC: "as"},</v>
      </c>
      <c r="M79" s="63" t="str">
        <f t="shared" si="116"/>
        <v>(</v>
      </c>
      <c r="N79" s="52" t="str">
        <f t="shared" si="2"/>
        <v>Mi</v>
      </c>
      <c r="O79" s="61" t="str">
        <f t="shared" si="117"/>
        <v>,</v>
      </c>
      <c r="P79" s="67" t="str">
        <f t="shared" si="4"/>
        <v>m</v>
      </c>
      <c r="Q79" s="62" t="str">
        <f t="shared" si="118"/>
        <v>,</v>
      </c>
      <c r="R79" s="46">
        <f t="shared" si="119"/>
        <v>15</v>
      </c>
      <c r="S79" s="63" t="str">
        <f t="shared" si="120"/>
        <v>)</v>
      </c>
      <c r="T79" s="64" t="str">
        <f t="shared" si="121"/>
        <v/>
      </c>
      <c r="U79" s="51" t="str">
        <f t="shared" si="9"/>
        <v/>
      </c>
      <c r="V79" s="54" t="str">
        <f t="shared" si="122"/>
        <v/>
      </c>
      <c r="W79" s="49" t="str">
        <f t="shared" si="11"/>
        <v/>
      </c>
      <c r="X79" s="54" t="str">
        <f t="shared" si="123"/>
        <v/>
      </c>
      <c r="Y79" s="54" t="str">
        <f t="shared" si="124"/>
        <v/>
      </c>
      <c r="Z79" s="63" t="str">
        <f t="shared" si="125"/>
        <v/>
      </c>
      <c r="AA79" s="47" t="str">
        <f t="shared" si="126"/>
        <v/>
      </c>
      <c r="AB79" s="52" t="str">
        <f t="shared" si="16"/>
        <v/>
      </c>
      <c r="AC79" s="53" t="str">
        <f t="shared" si="127"/>
        <v/>
      </c>
      <c r="AD79" s="67" t="str">
        <f t="shared" si="128"/>
        <v/>
      </c>
      <c r="AE79" s="48" t="str">
        <f t="shared" si="129"/>
        <v/>
      </c>
      <c r="AF79" s="46" t="str">
        <f t="shared" si="130"/>
        <v/>
      </c>
      <c r="AG79" s="46" t="str">
        <f t="shared" si="131"/>
        <v/>
      </c>
      <c r="AH79" s="50" t="str">
        <f t="shared" si="132"/>
        <v/>
      </c>
      <c r="AI79" s="70" t="str">
        <f t="shared" si="23"/>
        <v/>
      </c>
      <c r="AJ79" s="54" t="str">
        <f t="shared" si="133"/>
        <v/>
      </c>
      <c r="AK79" s="54" t="str">
        <f t="shared" si="134"/>
        <v/>
      </c>
      <c r="AL79" s="54" t="str">
        <f t="shared" si="135"/>
        <v/>
      </c>
      <c r="AM79" s="54" t="str">
        <f t="shared" si="136"/>
        <v/>
      </c>
      <c r="AN79" s="54" t="str">
        <f t="shared" si="137"/>
        <v/>
      </c>
    </row>
    <row r="80" spans="1:40" ht="25.5" thickTop="1" thickBot="1" x14ac:dyDescent="0.4">
      <c r="B80" t="s">
        <v>1849</v>
      </c>
      <c r="C80" s="78" t="s">
        <v>1880</v>
      </c>
      <c r="D80" s="79" t="s">
        <v>1080</v>
      </c>
      <c r="E80" s="79"/>
      <c r="F80" s="79" t="s">
        <v>1083</v>
      </c>
      <c r="G80" s="79"/>
      <c r="H80" s="69" t="s">
        <v>1077</v>
      </c>
      <c r="I80" s="69" t="s">
        <v>1081</v>
      </c>
      <c r="J80" s="69"/>
      <c r="K80" s="69"/>
      <c r="L80" s="77" t="str">
        <f>IF(C80="","",_xlfn.CONCAT("            { line: ","""",C80,", ",M80:AN80,""", sC: ","""",B80,"""},"))</f>
        <v xml:space="preserve">            { line: "DAYENÚ,DAYENÚ,DAYENÚ., (Re,,15)(Do,,250)(Mi,m,350)", sC: "as"},</v>
      </c>
      <c r="M80" s="63" t="str">
        <f t="shared" si="116"/>
        <v>(</v>
      </c>
      <c r="N80" s="52" t="str">
        <f t="shared" si="2"/>
        <v>Re</v>
      </c>
      <c r="O80" s="61" t="str">
        <f t="shared" si="117"/>
        <v>,</v>
      </c>
      <c r="P80" s="67" t="str">
        <f t="shared" si="4"/>
        <v/>
      </c>
      <c r="Q80" s="62" t="str">
        <f t="shared" si="118"/>
        <v>,</v>
      </c>
      <c r="R80" s="46">
        <f t="shared" si="119"/>
        <v>15</v>
      </c>
      <c r="S80" s="63" t="str">
        <f t="shared" si="120"/>
        <v>)</v>
      </c>
      <c r="T80" s="64" t="str">
        <f t="shared" si="121"/>
        <v>(</v>
      </c>
      <c r="U80" s="51" t="str">
        <f t="shared" si="9"/>
        <v>Do</v>
      </c>
      <c r="V80" s="54" t="str">
        <f t="shared" si="122"/>
        <v>,</v>
      </c>
      <c r="W80" s="49" t="str">
        <f t="shared" si="11"/>
        <v/>
      </c>
      <c r="X80" s="54" t="str">
        <f t="shared" si="123"/>
        <v>,</v>
      </c>
      <c r="Y80" s="54">
        <f t="shared" si="124"/>
        <v>250</v>
      </c>
      <c r="Z80" s="63" t="str">
        <f t="shared" si="125"/>
        <v>)</v>
      </c>
      <c r="AA80" s="47" t="str">
        <f t="shared" si="126"/>
        <v>(</v>
      </c>
      <c r="AB80" s="52" t="str">
        <f t="shared" si="16"/>
        <v>Mi</v>
      </c>
      <c r="AC80" s="53" t="str">
        <f t="shared" si="127"/>
        <v>,</v>
      </c>
      <c r="AD80" s="67" t="str">
        <f t="shared" si="128"/>
        <v>m</v>
      </c>
      <c r="AE80" s="48" t="str">
        <f t="shared" si="129"/>
        <v>,</v>
      </c>
      <c r="AF80" s="46">
        <f t="shared" si="130"/>
        <v>350</v>
      </c>
      <c r="AG80" s="46" t="str">
        <f t="shared" si="131"/>
        <v>)</v>
      </c>
      <c r="AH80" s="50" t="str">
        <f t="shared" si="132"/>
        <v/>
      </c>
      <c r="AI80" s="70" t="str">
        <f t="shared" si="23"/>
        <v/>
      </c>
      <c r="AJ80" s="54" t="str">
        <f t="shared" si="133"/>
        <v/>
      </c>
      <c r="AK80" s="54" t="str">
        <f t="shared" si="134"/>
        <v/>
      </c>
      <c r="AL80" s="54" t="str">
        <f t="shared" si="135"/>
        <v/>
      </c>
      <c r="AM80" s="54" t="str">
        <f t="shared" si="136"/>
        <v/>
      </c>
      <c r="AN80" s="54" t="str">
        <f t="shared" si="137"/>
        <v/>
      </c>
    </row>
    <row r="81" spans="2:40" ht="25.5" thickTop="1" thickBot="1" x14ac:dyDescent="0.4">
      <c r="B81" t="s">
        <v>1849</v>
      </c>
      <c r="C81" s="93" t="s">
        <v>1880</v>
      </c>
      <c r="D81" s="88" t="s">
        <v>1080</v>
      </c>
      <c r="E81" s="88"/>
      <c r="F81" s="88" t="s">
        <v>1083</v>
      </c>
      <c r="G81" s="88"/>
      <c r="H81" s="88" t="s">
        <v>1077</v>
      </c>
      <c r="I81" s="88" t="s">
        <v>1081</v>
      </c>
      <c r="J81" s="88"/>
      <c r="K81" s="88"/>
      <c r="L81" s="94" t="str">
        <f>IF(C81="","",_xlfn.CONCAT("            { line: ","""",C81,", ",M81:AN81,""", sC: ","""",B81,"""},  ]},"))</f>
        <v xml:space="preserve">            { line: "DAYENÚ,DAYENÚ,DAYENÚ., (Re,,15)(Do,,250)(Mi,m,350)", sC: "as"},  ]},</v>
      </c>
      <c r="M81" s="63" t="str">
        <f t="shared" si="116"/>
        <v>(</v>
      </c>
      <c r="N81" s="52" t="str">
        <f t="shared" si="2"/>
        <v>Re</v>
      </c>
      <c r="O81" s="61" t="str">
        <f t="shared" si="117"/>
        <v>,</v>
      </c>
      <c r="P81" s="67" t="str">
        <f t="shared" si="4"/>
        <v/>
      </c>
      <c r="Q81" s="62" t="str">
        <f t="shared" si="118"/>
        <v>,</v>
      </c>
      <c r="R81" s="46">
        <f t="shared" si="119"/>
        <v>15</v>
      </c>
      <c r="S81" s="63" t="str">
        <f t="shared" si="120"/>
        <v>)</v>
      </c>
      <c r="T81" s="64" t="str">
        <f t="shared" si="121"/>
        <v>(</v>
      </c>
      <c r="U81" s="51" t="str">
        <f t="shared" si="9"/>
        <v>Do</v>
      </c>
      <c r="V81" s="54" t="str">
        <f t="shared" si="122"/>
        <v>,</v>
      </c>
      <c r="W81" s="49" t="str">
        <f t="shared" si="11"/>
        <v/>
      </c>
      <c r="X81" s="54" t="str">
        <f t="shared" si="123"/>
        <v>,</v>
      </c>
      <c r="Y81" s="54">
        <f t="shared" si="124"/>
        <v>250</v>
      </c>
      <c r="Z81" s="63" t="str">
        <f t="shared" si="125"/>
        <v>)</v>
      </c>
      <c r="AA81" s="47" t="str">
        <f t="shared" si="126"/>
        <v>(</v>
      </c>
      <c r="AB81" s="52" t="str">
        <f t="shared" si="16"/>
        <v>Mi</v>
      </c>
      <c r="AC81" s="53" t="str">
        <f t="shared" si="127"/>
        <v>,</v>
      </c>
      <c r="AD81" s="67" t="str">
        <f t="shared" si="128"/>
        <v>m</v>
      </c>
      <c r="AE81" s="48" t="str">
        <f t="shared" si="129"/>
        <v>,</v>
      </c>
      <c r="AF81" s="46">
        <f t="shared" si="130"/>
        <v>350</v>
      </c>
      <c r="AG81" s="46" t="str">
        <f t="shared" si="131"/>
        <v>)</v>
      </c>
      <c r="AH81" s="50" t="str">
        <f t="shared" si="132"/>
        <v/>
      </c>
      <c r="AI81" s="70" t="str">
        <f t="shared" si="23"/>
        <v/>
      </c>
      <c r="AJ81" s="54" t="str">
        <f t="shared" si="133"/>
        <v/>
      </c>
      <c r="AK81" s="54" t="str">
        <f t="shared" si="134"/>
        <v/>
      </c>
      <c r="AL81" s="54" t="str">
        <f t="shared" si="135"/>
        <v/>
      </c>
      <c r="AM81" s="54" t="str">
        <f t="shared" si="136"/>
        <v/>
      </c>
      <c r="AN81" s="54" t="str">
        <f t="shared" si="137"/>
        <v/>
      </c>
    </row>
    <row r="82" spans="2:40" ht="27.75" thickTop="1" thickBot="1" x14ac:dyDescent="0.4">
      <c r="C82" s="82"/>
      <c r="D82" s="85"/>
      <c r="E82" s="85"/>
      <c r="F82" s="85"/>
      <c r="G82" s="85"/>
      <c r="H82" s="85"/>
      <c r="I82" s="85"/>
      <c r="J82" s="85"/>
      <c r="K82" s="85"/>
      <c r="L82" s="83" t="s">
        <v>1859</v>
      </c>
      <c r="M82" s="63"/>
      <c r="N82" s="52"/>
      <c r="O82" s="61"/>
      <c r="P82" s="67"/>
      <c r="Q82" s="62"/>
      <c r="R82" s="46"/>
      <c r="S82" s="63"/>
      <c r="T82" s="64"/>
      <c r="U82" s="51"/>
      <c r="V82" s="54"/>
      <c r="W82" s="49"/>
      <c r="X82" s="54"/>
      <c r="Y82" s="54"/>
      <c r="Z82" s="63"/>
      <c r="AA82" s="47"/>
      <c r="AB82" s="52"/>
      <c r="AC82" s="53"/>
      <c r="AD82" s="67"/>
      <c r="AE82" s="48"/>
      <c r="AF82" s="46"/>
      <c r="AG82" s="46"/>
      <c r="AH82" s="50"/>
      <c r="AI82" s="70"/>
      <c r="AJ82" s="54"/>
      <c r="AK82" s="54"/>
      <c r="AL82" s="54"/>
      <c r="AM82" s="54"/>
      <c r="AN82" s="54"/>
    </row>
    <row r="83" spans="2:40" ht="25.5" thickTop="1" thickBot="1" x14ac:dyDescent="0.4">
      <c r="B83" t="s">
        <v>1860</v>
      </c>
      <c r="C83" s="12" t="s">
        <v>1891</v>
      </c>
      <c r="D83" s="71" t="s">
        <v>1077</v>
      </c>
      <c r="E83" s="71" t="s">
        <v>1081</v>
      </c>
      <c r="F83" s="72" t="s">
        <v>1078</v>
      </c>
      <c r="G83" s="72" t="s">
        <v>1081</v>
      </c>
      <c r="H83" s="71" t="s">
        <v>1855</v>
      </c>
      <c r="I83" s="71">
        <v>7</v>
      </c>
      <c r="J83" s="81"/>
      <c r="K83" s="81"/>
      <c r="L83" s="76" t="str">
        <f t="shared" ref="L83:L91" si="138">IF(C83="","",_xlfn.CONCAT("            { line: ","""",C83,", ",M83:AN83,""", sC: ","""",B83,"""},"))</f>
        <v xml:space="preserve">            { line: "Si nos hubiera abierto un camino en el desierto, (Mi,m,15)(La,m,250)(Si,7,350)", sC: "tc"},</v>
      </c>
      <c r="M83" s="63" t="str">
        <f t="shared" ref="M83:M91" si="139">IF(N83="","","(")</f>
        <v>(</v>
      </c>
      <c r="N83" s="52" t="str">
        <f t="shared" ref="N83:N91" si="140">IF(D83="","",D83)</f>
        <v>Mi</v>
      </c>
      <c r="O83" s="61" t="str">
        <f t="shared" ref="O83:O91" si="141">IF(N83="","",",")</f>
        <v>,</v>
      </c>
      <c r="P83" s="67" t="str">
        <f t="shared" ref="P83:P91" si="142">IF(E83="","",E83)</f>
        <v>m</v>
      </c>
      <c r="Q83" s="62" t="str">
        <f t="shared" ref="Q83:Q91" si="143">IF(N83="","",",")</f>
        <v>,</v>
      </c>
      <c r="R83" s="46">
        <f t="shared" ref="R83:R91" si="144">IF(N83="","",15)</f>
        <v>15</v>
      </c>
      <c r="S83" s="63" t="str">
        <f t="shared" ref="S83:S91" si="145">IF(N83="","",")")</f>
        <v>)</v>
      </c>
      <c r="T83" s="64" t="str">
        <f t="shared" ref="T83:T91" si="146">IF(U83="","","(")</f>
        <v>(</v>
      </c>
      <c r="U83" s="51" t="str">
        <f t="shared" ref="U83:U91" si="147">IF(F83="","",F83)</f>
        <v>La</v>
      </c>
      <c r="V83" s="54" t="str">
        <f t="shared" ref="V83:V91" si="148">IF(U83="","",",")</f>
        <v>,</v>
      </c>
      <c r="W83" s="49" t="str">
        <f t="shared" ref="W83:W91" si="149">IF(G83="","",G83)</f>
        <v>m</v>
      </c>
      <c r="X83" s="54" t="str">
        <f t="shared" ref="X83:X91" si="150">IF(U83="","",",")</f>
        <v>,</v>
      </c>
      <c r="Y83" s="54">
        <f t="shared" ref="Y83:Y91" si="151">IF(U83="","",250)</f>
        <v>250</v>
      </c>
      <c r="Z83" s="63" t="str">
        <f t="shared" ref="Z83:Z91" si="152">IF(U83="","",")")</f>
        <v>)</v>
      </c>
      <c r="AA83" s="47" t="str">
        <f t="shared" ref="AA83:AA91" si="153">IF(AB83="","","(")</f>
        <v>(</v>
      </c>
      <c r="AB83" s="52" t="str">
        <f t="shared" ref="AB83:AB91" si="154">IF(H83="","",H83)</f>
        <v>Si</v>
      </c>
      <c r="AC83" s="53" t="str">
        <f t="shared" ref="AC83:AC91" si="155">IF(AB83="","",",")</f>
        <v>,</v>
      </c>
      <c r="AD83" s="67">
        <f t="shared" ref="AD83:AD91" si="156">IF(I83="","",I83)</f>
        <v>7</v>
      </c>
      <c r="AE83" s="48" t="str">
        <f t="shared" ref="AE83:AE91" si="157">IF(AB83="","",",")</f>
        <v>,</v>
      </c>
      <c r="AF83" s="46">
        <f t="shared" ref="AF83:AF91" si="158">IF(AB83="","",350)</f>
        <v>350</v>
      </c>
      <c r="AG83" s="46" t="str">
        <f t="shared" ref="AG83:AG91" si="159">IF(AB83="","",")")</f>
        <v>)</v>
      </c>
      <c r="AH83" s="50" t="str">
        <f t="shared" ref="AH83:AH91" si="160">IF(AI83="","","(")</f>
        <v/>
      </c>
      <c r="AI83" s="70" t="str">
        <f t="shared" ref="AI83:AI91" si="161">IF(J83="","",J83)</f>
        <v/>
      </c>
      <c r="AJ83" s="54" t="str">
        <f t="shared" ref="AJ83:AJ91" si="162">IF(AI83="","",",")</f>
        <v/>
      </c>
      <c r="AK83" s="54" t="str">
        <f t="shared" ref="AK83:AK91" si="163">IF(K83="","",K83)</f>
        <v/>
      </c>
      <c r="AL83" s="54" t="str">
        <f t="shared" ref="AL83:AL91" si="164">IF(AI83="","",",")</f>
        <v/>
      </c>
      <c r="AM83" s="54" t="str">
        <f t="shared" ref="AM83:AM91" si="165">IF(AI83="","",450)</f>
        <v/>
      </c>
      <c r="AN83" s="54" t="str">
        <f t="shared" ref="AN83:AN91" si="166">IF(AI83="","",")")</f>
        <v/>
      </c>
    </row>
    <row r="84" spans="2:40" ht="25.5" thickTop="1" thickBot="1" x14ac:dyDescent="0.4">
      <c r="C84" s="12" t="s">
        <v>1892</v>
      </c>
      <c r="D84" s="71" t="s">
        <v>1077</v>
      </c>
      <c r="E84" s="71" t="s">
        <v>1081</v>
      </c>
      <c r="F84" s="72"/>
      <c r="G84" s="72"/>
      <c r="H84" s="71"/>
      <c r="I84" s="71"/>
      <c r="J84" s="81"/>
      <c r="K84" s="81"/>
      <c r="L84" s="75" t="str">
        <f t="shared" si="138"/>
        <v xml:space="preserve">            { line: "y no nos hubiera nutrido con el pan de la vida:, (Mi,m,15)", sC: ""},</v>
      </c>
      <c r="M84" s="63" t="str">
        <f t="shared" si="139"/>
        <v>(</v>
      </c>
      <c r="N84" s="52" t="str">
        <f t="shared" si="140"/>
        <v>Mi</v>
      </c>
      <c r="O84" s="61" t="str">
        <f t="shared" si="141"/>
        <v>,</v>
      </c>
      <c r="P84" s="67" t="str">
        <f t="shared" si="142"/>
        <v>m</v>
      </c>
      <c r="Q84" s="62" t="str">
        <f t="shared" si="143"/>
        <v>,</v>
      </c>
      <c r="R84" s="46">
        <f t="shared" si="144"/>
        <v>15</v>
      </c>
      <c r="S84" s="63" t="str">
        <f t="shared" si="145"/>
        <v>)</v>
      </c>
      <c r="T84" s="64" t="str">
        <f t="shared" si="146"/>
        <v/>
      </c>
      <c r="U84" s="51" t="str">
        <f t="shared" si="147"/>
        <v/>
      </c>
      <c r="V84" s="54" t="str">
        <f t="shared" si="148"/>
        <v/>
      </c>
      <c r="W84" s="49" t="str">
        <f t="shared" si="149"/>
        <v/>
      </c>
      <c r="X84" s="54" t="str">
        <f t="shared" si="150"/>
        <v/>
      </c>
      <c r="Y84" s="54" t="str">
        <f t="shared" si="151"/>
        <v/>
      </c>
      <c r="Z84" s="63" t="str">
        <f t="shared" si="152"/>
        <v/>
      </c>
      <c r="AA84" s="47" t="str">
        <f t="shared" si="153"/>
        <v/>
      </c>
      <c r="AB84" s="52" t="str">
        <f t="shared" si="154"/>
        <v/>
      </c>
      <c r="AC84" s="53" t="str">
        <f t="shared" si="155"/>
        <v/>
      </c>
      <c r="AD84" s="67" t="str">
        <f t="shared" si="156"/>
        <v/>
      </c>
      <c r="AE84" s="48" t="str">
        <f t="shared" si="157"/>
        <v/>
      </c>
      <c r="AF84" s="46" t="str">
        <f t="shared" si="158"/>
        <v/>
      </c>
      <c r="AG84" s="46" t="str">
        <f t="shared" si="159"/>
        <v/>
      </c>
      <c r="AH84" s="50" t="str">
        <f t="shared" si="160"/>
        <v/>
      </c>
      <c r="AI84" s="70" t="str">
        <f t="shared" si="161"/>
        <v/>
      </c>
      <c r="AJ84" s="54" t="str">
        <f t="shared" si="162"/>
        <v/>
      </c>
      <c r="AK84" s="54" t="str">
        <f t="shared" si="163"/>
        <v/>
      </c>
      <c r="AL84" s="54" t="str">
        <f t="shared" si="164"/>
        <v/>
      </c>
      <c r="AM84" s="54" t="str">
        <f t="shared" si="165"/>
        <v/>
      </c>
      <c r="AN84" s="54" t="str">
        <f t="shared" si="166"/>
        <v/>
      </c>
    </row>
    <row r="85" spans="2:40" ht="25.5" thickTop="1" thickBot="1" x14ac:dyDescent="0.4">
      <c r="C85" s="55" t="s">
        <v>1857</v>
      </c>
      <c r="D85" s="66"/>
      <c r="E85" s="66"/>
      <c r="F85" s="66"/>
      <c r="G85" s="66"/>
      <c r="H85" s="66"/>
      <c r="I85" s="66"/>
      <c r="J85" s="66"/>
      <c r="K85" s="66"/>
      <c r="L85" s="56" t="s">
        <v>1856</v>
      </c>
      <c r="M85" s="63" t="str">
        <f t="shared" si="139"/>
        <v/>
      </c>
      <c r="N85" s="52" t="str">
        <f t="shared" si="140"/>
        <v/>
      </c>
      <c r="O85" s="61" t="str">
        <f t="shared" si="141"/>
        <v/>
      </c>
      <c r="P85" s="67" t="str">
        <f t="shared" si="142"/>
        <v/>
      </c>
      <c r="Q85" s="62" t="str">
        <f t="shared" si="143"/>
        <v/>
      </c>
      <c r="R85" s="46" t="str">
        <f t="shared" si="144"/>
        <v/>
      </c>
      <c r="S85" s="63" t="str">
        <f t="shared" si="145"/>
        <v/>
      </c>
      <c r="T85" s="64" t="str">
        <f t="shared" si="146"/>
        <v/>
      </c>
      <c r="U85" s="51" t="str">
        <f t="shared" si="147"/>
        <v/>
      </c>
      <c r="V85" s="54" t="str">
        <f t="shared" si="148"/>
        <v/>
      </c>
      <c r="W85" s="49" t="str">
        <f t="shared" si="149"/>
        <v/>
      </c>
      <c r="X85" s="54" t="str">
        <f t="shared" si="150"/>
        <v/>
      </c>
      <c r="Y85" s="54" t="str">
        <f t="shared" si="151"/>
        <v/>
      </c>
      <c r="Z85" s="63" t="str">
        <f t="shared" si="152"/>
        <v/>
      </c>
      <c r="AA85" s="47" t="str">
        <f t="shared" si="153"/>
        <v/>
      </c>
      <c r="AB85" s="52" t="str">
        <f t="shared" si="154"/>
        <v/>
      </c>
      <c r="AC85" s="53" t="str">
        <f t="shared" si="155"/>
        <v/>
      </c>
      <c r="AD85" s="67" t="str">
        <f t="shared" si="156"/>
        <v/>
      </c>
      <c r="AE85" s="48" t="str">
        <f t="shared" si="157"/>
        <v/>
      </c>
      <c r="AF85" s="46" t="str">
        <f t="shared" si="158"/>
        <v/>
      </c>
      <c r="AG85" s="46" t="str">
        <f t="shared" si="159"/>
        <v/>
      </c>
      <c r="AH85" s="50" t="str">
        <f t="shared" si="160"/>
        <v/>
      </c>
      <c r="AI85" s="70" t="str">
        <f t="shared" si="161"/>
        <v/>
      </c>
      <c r="AJ85" s="54" t="str">
        <f t="shared" si="162"/>
        <v/>
      </c>
      <c r="AK85" s="54" t="str">
        <f t="shared" si="163"/>
        <v/>
      </c>
      <c r="AL85" s="54" t="str">
        <f t="shared" si="164"/>
        <v/>
      </c>
      <c r="AM85" s="54" t="str">
        <f t="shared" si="165"/>
        <v/>
      </c>
      <c r="AN85" s="54" t="str">
        <f t="shared" si="166"/>
        <v/>
      </c>
    </row>
    <row r="86" spans="2:40" ht="25.5" thickTop="1" thickBot="1" x14ac:dyDescent="0.4">
      <c r="B86" t="s">
        <v>1861</v>
      </c>
      <c r="C86" s="92" t="s">
        <v>1878</v>
      </c>
      <c r="D86" s="88" t="s">
        <v>1080</v>
      </c>
      <c r="E86" s="88"/>
      <c r="F86" s="88" t="s">
        <v>1083</v>
      </c>
      <c r="G86" s="88"/>
      <c r="H86" s="88"/>
      <c r="I86" s="88"/>
      <c r="J86" s="88"/>
      <c r="K86" s="88"/>
      <c r="L86" s="89" t="str">
        <f>IF(C86="","",_xlfn.CONCAT("       triggerLine: ","""",C86,", ",M86:AN86,""", sC: ","""",B86,""", lines: ["))</f>
        <v xml:space="preserve">       triggerLine: "ESO NOS HABRÍA BASTADO,, (Re,,15)(Do,,250)", sC: "ta as", lines: [</v>
      </c>
      <c r="M86" s="63" t="str">
        <f t="shared" si="139"/>
        <v>(</v>
      </c>
      <c r="N86" s="52" t="str">
        <f t="shared" si="140"/>
        <v>Re</v>
      </c>
      <c r="O86" s="61" t="str">
        <f t="shared" si="141"/>
        <v>,</v>
      </c>
      <c r="P86" s="67" t="str">
        <f t="shared" si="142"/>
        <v/>
      </c>
      <c r="Q86" s="62" t="str">
        <f t="shared" si="143"/>
        <v>,</v>
      </c>
      <c r="R86" s="46">
        <f t="shared" si="144"/>
        <v>15</v>
      </c>
      <c r="S86" s="63" t="str">
        <f t="shared" si="145"/>
        <v>)</v>
      </c>
      <c r="T86" s="64" t="str">
        <f t="shared" si="146"/>
        <v>(</v>
      </c>
      <c r="U86" s="51" t="str">
        <f t="shared" si="147"/>
        <v>Do</v>
      </c>
      <c r="V86" s="54" t="str">
        <f t="shared" si="148"/>
        <v>,</v>
      </c>
      <c r="W86" s="49" t="str">
        <f t="shared" si="149"/>
        <v/>
      </c>
      <c r="X86" s="54" t="str">
        <f t="shared" si="150"/>
        <v>,</v>
      </c>
      <c r="Y86" s="54">
        <f t="shared" si="151"/>
        <v>250</v>
      </c>
      <c r="Z86" s="63" t="str">
        <f t="shared" si="152"/>
        <v>)</v>
      </c>
      <c r="AA86" s="47" t="str">
        <f t="shared" si="153"/>
        <v/>
      </c>
      <c r="AB86" s="52" t="str">
        <f t="shared" si="154"/>
        <v/>
      </c>
      <c r="AC86" s="53" t="str">
        <f t="shared" si="155"/>
        <v/>
      </c>
      <c r="AD86" s="67" t="str">
        <f t="shared" si="156"/>
        <v/>
      </c>
      <c r="AE86" s="48" t="str">
        <f t="shared" si="157"/>
        <v/>
      </c>
      <c r="AF86" s="46" t="str">
        <f t="shared" si="158"/>
        <v/>
      </c>
      <c r="AG86" s="46" t="str">
        <f t="shared" si="159"/>
        <v/>
      </c>
      <c r="AH86" s="50" t="str">
        <f t="shared" si="160"/>
        <v/>
      </c>
      <c r="AI86" s="70" t="str">
        <f t="shared" si="161"/>
        <v/>
      </c>
      <c r="AJ86" s="54" t="str">
        <f t="shared" si="162"/>
        <v/>
      </c>
      <c r="AK86" s="54" t="str">
        <f t="shared" si="163"/>
        <v/>
      </c>
      <c r="AL86" s="54" t="str">
        <f t="shared" si="164"/>
        <v/>
      </c>
      <c r="AM86" s="54" t="str">
        <f t="shared" si="165"/>
        <v/>
      </c>
      <c r="AN86" s="54" t="str">
        <f t="shared" si="166"/>
        <v/>
      </c>
    </row>
    <row r="87" spans="2:40" ht="25.5" thickTop="1" thickBot="1" x14ac:dyDescent="0.4">
      <c r="B87" t="s">
        <v>1849</v>
      </c>
      <c r="C87" s="78" t="s">
        <v>1879</v>
      </c>
      <c r="D87" s="90" t="s">
        <v>1077</v>
      </c>
      <c r="E87" s="90" t="s">
        <v>1081</v>
      </c>
      <c r="F87" s="90"/>
      <c r="G87" s="90"/>
      <c r="H87" s="87"/>
      <c r="I87" s="87"/>
      <c r="J87" s="87"/>
      <c r="K87" s="87"/>
      <c r="L87" s="77" t="str">
        <f>IF(C87="","",_xlfn.CONCAT("            { line: ","""",C87,", ",M87:AN87,""", sC: ","""",B87,"""},"))</f>
        <v xml:space="preserve">            { line: "NOS HABRÍA BASTADO., (Mi,m,15)", sC: "as"},</v>
      </c>
      <c r="M87" s="63" t="str">
        <f t="shared" si="139"/>
        <v>(</v>
      </c>
      <c r="N87" s="52" t="str">
        <f t="shared" si="140"/>
        <v>Mi</v>
      </c>
      <c r="O87" s="61" t="str">
        <f t="shared" si="141"/>
        <v>,</v>
      </c>
      <c r="P87" s="67" t="str">
        <f t="shared" si="142"/>
        <v>m</v>
      </c>
      <c r="Q87" s="62" t="str">
        <f t="shared" si="143"/>
        <v>,</v>
      </c>
      <c r="R87" s="46">
        <f t="shared" si="144"/>
        <v>15</v>
      </c>
      <c r="S87" s="63" t="str">
        <f t="shared" si="145"/>
        <v>)</v>
      </c>
      <c r="T87" s="64" t="str">
        <f t="shared" si="146"/>
        <v/>
      </c>
      <c r="U87" s="51" t="str">
        <f t="shared" si="147"/>
        <v/>
      </c>
      <c r="V87" s="54" t="str">
        <f t="shared" si="148"/>
        <v/>
      </c>
      <c r="W87" s="49" t="str">
        <f t="shared" si="149"/>
        <v/>
      </c>
      <c r="X87" s="54" t="str">
        <f t="shared" si="150"/>
        <v/>
      </c>
      <c r="Y87" s="54" t="str">
        <f t="shared" si="151"/>
        <v/>
      </c>
      <c r="Z87" s="63" t="str">
        <f t="shared" si="152"/>
        <v/>
      </c>
      <c r="AA87" s="47" t="str">
        <f t="shared" si="153"/>
        <v/>
      </c>
      <c r="AB87" s="52" t="str">
        <f t="shared" si="154"/>
        <v/>
      </c>
      <c r="AC87" s="53" t="str">
        <f t="shared" si="155"/>
        <v/>
      </c>
      <c r="AD87" s="67" t="str">
        <f t="shared" si="156"/>
        <v/>
      </c>
      <c r="AE87" s="48" t="str">
        <f t="shared" si="157"/>
        <v/>
      </c>
      <c r="AF87" s="46" t="str">
        <f t="shared" si="158"/>
        <v/>
      </c>
      <c r="AG87" s="46" t="str">
        <f t="shared" si="159"/>
        <v/>
      </c>
      <c r="AH87" s="50" t="str">
        <f t="shared" si="160"/>
        <v/>
      </c>
      <c r="AI87" s="70" t="str">
        <f t="shared" si="161"/>
        <v/>
      </c>
      <c r="AJ87" s="54" t="str">
        <f t="shared" si="162"/>
        <v/>
      </c>
      <c r="AK87" s="54" t="str">
        <f t="shared" si="163"/>
        <v/>
      </c>
      <c r="AL87" s="54" t="str">
        <f t="shared" si="164"/>
        <v/>
      </c>
      <c r="AM87" s="54" t="str">
        <f t="shared" si="165"/>
        <v/>
      </c>
      <c r="AN87" s="54" t="str">
        <f t="shared" si="166"/>
        <v/>
      </c>
    </row>
    <row r="88" spans="2:40" ht="25.5" thickTop="1" thickBot="1" x14ac:dyDescent="0.4">
      <c r="B88" t="s">
        <v>1849</v>
      </c>
      <c r="C88" s="78" t="s">
        <v>1880</v>
      </c>
      <c r="D88" s="79" t="s">
        <v>1080</v>
      </c>
      <c r="E88" s="79"/>
      <c r="F88" s="79" t="s">
        <v>1083</v>
      </c>
      <c r="G88" s="79"/>
      <c r="H88" s="69" t="s">
        <v>1077</v>
      </c>
      <c r="I88" s="69" t="s">
        <v>1081</v>
      </c>
      <c r="J88" s="69"/>
      <c r="K88" s="69"/>
      <c r="L88" s="77" t="str">
        <f>IF(C88="","",_xlfn.CONCAT("            { line: ","""",C88,", ",M88:AN88,""", sC: ","""",B88,"""},"))</f>
        <v xml:space="preserve">            { line: "DAYENÚ,DAYENÚ,DAYENÚ., (Re,,15)(Do,,250)(Mi,m,350)", sC: "as"},</v>
      </c>
      <c r="M88" s="63" t="str">
        <f t="shared" si="139"/>
        <v>(</v>
      </c>
      <c r="N88" s="52" t="str">
        <f t="shared" si="140"/>
        <v>Re</v>
      </c>
      <c r="O88" s="61" t="str">
        <f t="shared" si="141"/>
        <v>,</v>
      </c>
      <c r="P88" s="67" t="str">
        <f t="shared" si="142"/>
        <v/>
      </c>
      <c r="Q88" s="62" t="str">
        <f t="shared" si="143"/>
        <v>,</v>
      </c>
      <c r="R88" s="46">
        <f t="shared" si="144"/>
        <v>15</v>
      </c>
      <c r="S88" s="63" t="str">
        <f t="shared" si="145"/>
        <v>)</v>
      </c>
      <c r="T88" s="64" t="str">
        <f t="shared" si="146"/>
        <v>(</v>
      </c>
      <c r="U88" s="51" t="str">
        <f t="shared" si="147"/>
        <v>Do</v>
      </c>
      <c r="V88" s="54" t="str">
        <f t="shared" si="148"/>
        <v>,</v>
      </c>
      <c r="W88" s="49" t="str">
        <f t="shared" si="149"/>
        <v/>
      </c>
      <c r="X88" s="54" t="str">
        <f t="shared" si="150"/>
        <v>,</v>
      </c>
      <c r="Y88" s="54">
        <f t="shared" si="151"/>
        <v>250</v>
      </c>
      <c r="Z88" s="63" t="str">
        <f t="shared" si="152"/>
        <v>)</v>
      </c>
      <c r="AA88" s="47" t="str">
        <f t="shared" si="153"/>
        <v>(</v>
      </c>
      <c r="AB88" s="52" t="str">
        <f t="shared" si="154"/>
        <v>Mi</v>
      </c>
      <c r="AC88" s="53" t="str">
        <f t="shared" si="155"/>
        <v>,</v>
      </c>
      <c r="AD88" s="67" t="str">
        <f t="shared" si="156"/>
        <v>m</v>
      </c>
      <c r="AE88" s="48" t="str">
        <f t="shared" si="157"/>
        <v>,</v>
      </c>
      <c r="AF88" s="46">
        <f t="shared" si="158"/>
        <v>350</v>
      </c>
      <c r="AG88" s="46" t="str">
        <f t="shared" si="159"/>
        <v>)</v>
      </c>
      <c r="AH88" s="50" t="str">
        <f t="shared" si="160"/>
        <v/>
      </c>
      <c r="AI88" s="70" t="str">
        <f t="shared" si="161"/>
        <v/>
      </c>
      <c r="AJ88" s="54" t="str">
        <f t="shared" si="162"/>
        <v/>
      </c>
      <c r="AK88" s="54" t="str">
        <f t="shared" si="163"/>
        <v/>
      </c>
      <c r="AL88" s="54" t="str">
        <f t="shared" si="164"/>
        <v/>
      </c>
      <c r="AM88" s="54" t="str">
        <f t="shared" si="165"/>
        <v/>
      </c>
      <c r="AN88" s="54" t="str">
        <f t="shared" si="166"/>
        <v/>
      </c>
    </row>
    <row r="89" spans="2:40" ht="25.5" thickTop="1" thickBot="1" x14ac:dyDescent="0.4">
      <c r="B89" t="s">
        <v>1849</v>
      </c>
      <c r="C89" s="93" t="s">
        <v>1880</v>
      </c>
      <c r="D89" s="88" t="s">
        <v>1080</v>
      </c>
      <c r="E89" s="88"/>
      <c r="F89" s="88" t="s">
        <v>1083</v>
      </c>
      <c r="G89" s="88"/>
      <c r="H89" s="88" t="s">
        <v>1077</v>
      </c>
      <c r="I89" s="88" t="s">
        <v>1081</v>
      </c>
      <c r="J89" s="88"/>
      <c r="K89" s="88"/>
      <c r="L89" s="94" t="str">
        <f>IF(C89="","",_xlfn.CONCAT("            { line: ","""",C89,", ",M89:AN89,""", sC: ","""",B89,"""},  ]},"))</f>
        <v xml:space="preserve">            { line: "DAYENÚ,DAYENÚ,DAYENÚ., (Re,,15)(Do,,250)(Mi,m,350)", sC: "as"},  ]},</v>
      </c>
      <c r="M89" s="63" t="str">
        <f t="shared" si="139"/>
        <v>(</v>
      </c>
      <c r="N89" s="52" t="str">
        <f t="shared" si="140"/>
        <v>Re</v>
      </c>
      <c r="O89" s="61" t="str">
        <f t="shared" si="141"/>
        <v>,</v>
      </c>
      <c r="P89" s="67" t="str">
        <f t="shared" si="142"/>
        <v/>
      </c>
      <c r="Q89" s="62" t="str">
        <f t="shared" si="143"/>
        <v>,</v>
      </c>
      <c r="R89" s="46">
        <f t="shared" si="144"/>
        <v>15</v>
      </c>
      <c r="S89" s="63" t="str">
        <f t="shared" si="145"/>
        <v>)</v>
      </c>
      <c r="T89" s="64" t="str">
        <f t="shared" si="146"/>
        <v>(</v>
      </c>
      <c r="U89" s="51" t="str">
        <f t="shared" si="147"/>
        <v>Do</v>
      </c>
      <c r="V89" s="54" t="str">
        <f t="shared" si="148"/>
        <v>,</v>
      </c>
      <c r="W89" s="49" t="str">
        <f t="shared" si="149"/>
        <v/>
      </c>
      <c r="X89" s="54" t="str">
        <f t="shared" si="150"/>
        <v>,</v>
      </c>
      <c r="Y89" s="54">
        <f t="shared" si="151"/>
        <v>250</v>
      </c>
      <c r="Z89" s="63" t="str">
        <f t="shared" si="152"/>
        <v>)</v>
      </c>
      <c r="AA89" s="47" t="str">
        <f t="shared" si="153"/>
        <v>(</v>
      </c>
      <c r="AB89" s="52" t="str">
        <f t="shared" si="154"/>
        <v>Mi</v>
      </c>
      <c r="AC89" s="53" t="str">
        <f t="shared" si="155"/>
        <v>,</v>
      </c>
      <c r="AD89" s="67" t="str">
        <f t="shared" si="156"/>
        <v>m</v>
      </c>
      <c r="AE89" s="48" t="str">
        <f t="shared" si="157"/>
        <v>,</v>
      </c>
      <c r="AF89" s="46">
        <f t="shared" si="158"/>
        <v>350</v>
      </c>
      <c r="AG89" s="46" t="str">
        <f t="shared" si="159"/>
        <v>)</v>
      </c>
      <c r="AH89" s="50" t="str">
        <f t="shared" si="160"/>
        <v/>
      </c>
      <c r="AI89" s="70" t="str">
        <f t="shared" si="161"/>
        <v/>
      </c>
      <c r="AJ89" s="54" t="str">
        <f t="shared" si="162"/>
        <v/>
      </c>
      <c r="AK89" s="54" t="str">
        <f t="shared" si="163"/>
        <v/>
      </c>
      <c r="AL89" s="54" t="str">
        <f t="shared" si="164"/>
        <v/>
      </c>
      <c r="AM89" s="54" t="str">
        <f t="shared" si="165"/>
        <v/>
      </c>
      <c r="AN89" s="54" t="str">
        <f t="shared" si="166"/>
        <v/>
      </c>
    </row>
    <row r="90" spans="2:40" ht="27.75" thickTop="1" thickBot="1" x14ac:dyDescent="0.4">
      <c r="C90" s="82"/>
      <c r="D90" s="85"/>
      <c r="E90" s="85"/>
      <c r="F90" s="85"/>
      <c r="G90" s="85"/>
      <c r="H90" s="85"/>
      <c r="I90" s="85"/>
      <c r="J90" s="85"/>
      <c r="K90" s="85"/>
      <c r="L90" s="83" t="s">
        <v>1859</v>
      </c>
      <c r="M90" s="63"/>
      <c r="N90" s="52"/>
      <c r="O90" s="61"/>
      <c r="P90" s="67"/>
      <c r="Q90" s="62"/>
      <c r="R90" s="46"/>
      <c r="S90" s="63"/>
      <c r="T90" s="64"/>
      <c r="U90" s="51"/>
      <c r="V90" s="54"/>
      <c r="W90" s="49"/>
      <c r="X90" s="54"/>
      <c r="Y90" s="54"/>
      <c r="Z90" s="63"/>
      <c r="AA90" s="47"/>
      <c r="AB90" s="52"/>
      <c r="AC90" s="53"/>
      <c r="AD90" s="67"/>
      <c r="AE90" s="48"/>
      <c r="AF90" s="46"/>
      <c r="AG90" s="46"/>
      <c r="AH90" s="50"/>
      <c r="AI90" s="70"/>
      <c r="AJ90" s="54"/>
      <c r="AK90" s="54"/>
      <c r="AL90" s="54"/>
      <c r="AM90" s="54"/>
      <c r="AN90" s="54"/>
    </row>
    <row r="91" spans="2:40" ht="25.5" thickTop="1" thickBot="1" x14ac:dyDescent="0.4">
      <c r="B91" t="s">
        <v>1860</v>
      </c>
      <c r="C91" s="12" t="s">
        <v>1893</v>
      </c>
      <c r="D91" s="71" t="s">
        <v>1080</v>
      </c>
      <c r="E91" s="71"/>
      <c r="F91" s="72" t="s">
        <v>1083</v>
      </c>
      <c r="G91" s="72"/>
      <c r="H91" s="71"/>
      <c r="I91" s="71"/>
      <c r="J91" s="81"/>
      <c r="K91" s="81"/>
      <c r="L91" s="75" t="str">
        <f t="shared" si="138"/>
        <v xml:space="preserve">            { line: "Si nos hubiera nutrido con el pan de la vida, (Re,,15)(Do,,250)", sC: "tc"},</v>
      </c>
      <c r="M91" s="63" t="str">
        <f t="shared" si="139"/>
        <v>(</v>
      </c>
      <c r="N91" s="52" t="str">
        <f t="shared" si="140"/>
        <v>Re</v>
      </c>
      <c r="O91" s="61" t="str">
        <f t="shared" si="141"/>
        <v>,</v>
      </c>
      <c r="P91" s="67" t="str">
        <f t="shared" si="142"/>
        <v/>
      </c>
      <c r="Q91" s="62" t="str">
        <f t="shared" si="143"/>
        <v>,</v>
      </c>
      <c r="R91" s="46">
        <f t="shared" si="144"/>
        <v>15</v>
      </c>
      <c r="S91" s="63" t="str">
        <f t="shared" si="145"/>
        <v>)</v>
      </c>
      <c r="T91" s="64" t="str">
        <f t="shared" si="146"/>
        <v>(</v>
      </c>
      <c r="U91" s="51" t="str">
        <f t="shared" si="147"/>
        <v>Do</v>
      </c>
      <c r="V91" s="54" t="str">
        <f t="shared" si="148"/>
        <v>,</v>
      </c>
      <c r="W91" s="49" t="str">
        <f t="shared" si="149"/>
        <v/>
      </c>
      <c r="X91" s="54" t="str">
        <f t="shared" si="150"/>
        <v>,</v>
      </c>
      <c r="Y91" s="54">
        <f t="shared" si="151"/>
        <v>250</v>
      </c>
      <c r="Z91" s="63" t="str">
        <f t="shared" si="152"/>
        <v>)</v>
      </c>
      <c r="AA91" s="47" t="str">
        <f t="shared" si="153"/>
        <v/>
      </c>
      <c r="AB91" s="52" t="str">
        <f t="shared" si="154"/>
        <v/>
      </c>
      <c r="AC91" s="53" t="str">
        <f t="shared" si="155"/>
        <v/>
      </c>
      <c r="AD91" s="67" t="str">
        <f t="shared" si="156"/>
        <v/>
      </c>
      <c r="AE91" s="48" t="str">
        <f t="shared" si="157"/>
        <v/>
      </c>
      <c r="AF91" s="46" t="str">
        <f t="shared" si="158"/>
        <v/>
      </c>
      <c r="AG91" s="46" t="str">
        <f t="shared" si="159"/>
        <v/>
      </c>
      <c r="AH91" s="50" t="str">
        <f t="shared" si="160"/>
        <v/>
      </c>
      <c r="AI91" s="70" t="str">
        <f t="shared" si="161"/>
        <v/>
      </c>
      <c r="AJ91" s="54" t="str">
        <f t="shared" si="162"/>
        <v/>
      </c>
      <c r="AK91" s="54" t="str">
        <f t="shared" si="163"/>
        <v/>
      </c>
      <c r="AL91" s="54" t="str">
        <f t="shared" si="164"/>
        <v/>
      </c>
      <c r="AM91" s="54" t="str">
        <f t="shared" si="165"/>
        <v/>
      </c>
      <c r="AN91" s="54" t="str">
        <f t="shared" si="166"/>
        <v/>
      </c>
    </row>
    <row r="92" spans="2:40" ht="25.5" thickTop="1" thickBot="1" x14ac:dyDescent="0.4">
      <c r="C92" s="12" t="s">
        <v>1894</v>
      </c>
      <c r="D92" s="71" t="s">
        <v>1855</v>
      </c>
      <c r="E92" s="71">
        <v>7</v>
      </c>
      <c r="F92" s="72" t="s">
        <v>1077</v>
      </c>
      <c r="G92" s="72" t="s">
        <v>1081</v>
      </c>
      <c r="H92" s="71"/>
      <c r="I92" s="71"/>
      <c r="J92" s="81"/>
      <c r="K92" s="81"/>
      <c r="L92" s="76" t="str">
        <f t="shared" si="109"/>
        <v xml:space="preserve">            { line: "y no nos hubiera dado el día del Señor:, (Si,7,15)(Mi,m,250)", sC: ""},</v>
      </c>
      <c r="M92" s="63" t="str">
        <f t="shared" si="87"/>
        <v>(</v>
      </c>
      <c r="N92" s="52" t="str">
        <f t="shared" si="2"/>
        <v>Si</v>
      </c>
      <c r="O92" s="61" t="str">
        <f t="shared" si="88"/>
        <v>,</v>
      </c>
      <c r="P92" s="67">
        <f t="shared" si="4"/>
        <v>7</v>
      </c>
      <c r="Q92" s="62" t="str">
        <f t="shared" si="89"/>
        <v>,</v>
      </c>
      <c r="R92" s="46">
        <f t="shared" si="90"/>
        <v>15</v>
      </c>
      <c r="S92" s="63" t="str">
        <f t="shared" si="91"/>
        <v>)</v>
      </c>
      <c r="T92" s="64" t="str">
        <f t="shared" si="92"/>
        <v>(</v>
      </c>
      <c r="U92" s="51" t="str">
        <f t="shared" si="9"/>
        <v>Mi</v>
      </c>
      <c r="V92" s="54" t="str">
        <f t="shared" si="93"/>
        <v>,</v>
      </c>
      <c r="W92" s="49" t="str">
        <f t="shared" si="11"/>
        <v>m</v>
      </c>
      <c r="X92" s="54" t="str">
        <f t="shared" si="94"/>
        <v>,</v>
      </c>
      <c r="Y92" s="54">
        <f t="shared" si="95"/>
        <v>250</v>
      </c>
      <c r="Z92" s="63" t="str">
        <f t="shared" si="96"/>
        <v>)</v>
      </c>
      <c r="AA92" s="47" t="str">
        <f t="shared" si="97"/>
        <v/>
      </c>
      <c r="AB92" s="52" t="str">
        <f t="shared" si="16"/>
        <v/>
      </c>
      <c r="AC92" s="53" t="str">
        <f t="shared" si="98"/>
        <v/>
      </c>
      <c r="AD92" s="67" t="str">
        <f t="shared" si="99"/>
        <v/>
      </c>
      <c r="AE92" s="48" t="str">
        <f t="shared" si="100"/>
        <v/>
      </c>
      <c r="AF92" s="46" t="str">
        <f t="shared" si="101"/>
        <v/>
      </c>
      <c r="AG92" s="46" t="str">
        <f t="shared" si="102"/>
        <v/>
      </c>
      <c r="AH92" s="50" t="str">
        <f t="shared" si="103"/>
        <v/>
      </c>
      <c r="AI92" s="70" t="str">
        <f t="shared" si="23"/>
        <v/>
      </c>
      <c r="AJ92" s="54" t="str">
        <f t="shared" si="104"/>
        <v/>
      </c>
      <c r="AK92" s="54" t="str">
        <f t="shared" si="105"/>
        <v/>
      </c>
      <c r="AL92" s="54" t="str">
        <f t="shared" si="106"/>
        <v/>
      </c>
      <c r="AM92" s="54" t="str">
        <f t="shared" si="107"/>
        <v/>
      </c>
      <c r="AN92" s="54" t="str">
        <f t="shared" si="108"/>
        <v/>
      </c>
    </row>
    <row r="93" spans="2:40" ht="25.5" thickTop="1" thickBot="1" x14ac:dyDescent="0.4">
      <c r="C93" s="55" t="s">
        <v>1857</v>
      </c>
      <c r="D93" s="66"/>
      <c r="E93" s="66"/>
      <c r="F93" s="66"/>
      <c r="G93" s="66"/>
      <c r="H93" s="66"/>
      <c r="I93" s="66"/>
      <c r="J93" s="66"/>
      <c r="K93" s="66"/>
      <c r="L93" s="56" t="s">
        <v>1856</v>
      </c>
      <c r="M93" s="63" t="str">
        <f t="shared" si="87"/>
        <v/>
      </c>
      <c r="N93" s="52" t="str">
        <f t="shared" si="2"/>
        <v/>
      </c>
      <c r="O93" s="61" t="str">
        <f t="shared" si="88"/>
        <v/>
      </c>
      <c r="P93" s="67" t="str">
        <f t="shared" si="4"/>
        <v/>
      </c>
      <c r="Q93" s="62" t="str">
        <f t="shared" si="89"/>
        <v/>
      </c>
      <c r="R93" s="46" t="str">
        <f t="shared" si="90"/>
        <v/>
      </c>
      <c r="S93" s="63" t="str">
        <f t="shared" si="91"/>
        <v/>
      </c>
      <c r="T93" s="64" t="str">
        <f t="shared" si="92"/>
        <v/>
      </c>
      <c r="U93" s="51" t="str">
        <f t="shared" si="9"/>
        <v/>
      </c>
      <c r="V93" s="54" t="str">
        <f t="shared" si="93"/>
        <v/>
      </c>
      <c r="W93" s="49" t="str">
        <f t="shared" si="11"/>
        <v/>
      </c>
      <c r="X93" s="54" t="str">
        <f t="shared" si="94"/>
        <v/>
      </c>
      <c r="Y93" s="54" t="str">
        <f t="shared" si="95"/>
        <v/>
      </c>
      <c r="Z93" s="63" t="str">
        <f t="shared" si="96"/>
        <v/>
      </c>
      <c r="AA93" s="47" t="str">
        <f t="shared" si="97"/>
        <v/>
      </c>
      <c r="AB93" s="52" t="str">
        <f t="shared" si="16"/>
        <v/>
      </c>
      <c r="AC93" s="53" t="str">
        <f t="shared" si="98"/>
        <v/>
      </c>
      <c r="AD93" s="67" t="str">
        <f t="shared" si="99"/>
        <v/>
      </c>
      <c r="AE93" s="48" t="str">
        <f t="shared" si="100"/>
        <v/>
      </c>
      <c r="AF93" s="46" t="str">
        <f t="shared" si="101"/>
        <v/>
      </c>
      <c r="AG93" s="46" t="str">
        <f t="shared" si="102"/>
        <v/>
      </c>
      <c r="AH93" s="50" t="str">
        <f t="shared" si="103"/>
        <v/>
      </c>
      <c r="AI93" s="70" t="str">
        <f t="shared" si="23"/>
        <v/>
      </c>
      <c r="AJ93" s="54" t="str">
        <f t="shared" si="104"/>
        <v/>
      </c>
      <c r="AK93" s="54" t="str">
        <f t="shared" si="105"/>
        <v/>
      </c>
      <c r="AL93" s="54" t="str">
        <f t="shared" si="106"/>
        <v/>
      </c>
      <c r="AM93" s="54" t="str">
        <f t="shared" si="107"/>
        <v/>
      </c>
      <c r="AN93" s="54" t="str">
        <f t="shared" si="108"/>
        <v/>
      </c>
    </row>
    <row r="94" spans="2:40" ht="25.5" thickTop="1" thickBot="1" x14ac:dyDescent="0.4">
      <c r="B94" t="s">
        <v>1861</v>
      </c>
      <c r="C94" s="92" t="s">
        <v>1878</v>
      </c>
      <c r="D94" s="88" t="s">
        <v>1080</v>
      </c>
      <c r="E94" s="88"/>
      <c r="F94" s="88" t="s">
        <v>1083</v>
      </c>
      <c r="G94" s="88"/>
      <c r="H94" s="88"/>
      <c r="I94" s="88"/>
      <c r="J94" s="88"/>
      <c r="K94" s="88"/>
      <c r="L94" s="89" t="str">
        <f>IF(C94="","",_xlfn.CONCAT("       triggerLine: ","""",C94,", ",M94:AN94,""", sC: ","""",B94,""", lines: ["))</f>
        <v xml:space="preserve">       triggerLine: "ESO NOS HABRÍA BASTADO,, (Re,,15)(Do,,250)", sC: "ta as", lines: [</v>
      </c>
      <c r="M94" s="63" t="str">
        <f t="shared" si="87"/>
        <v>(</v>
      </c>
      <c r="N94" s="52" t="str">
        <f t="shared" si="2"/>
        <v>Re</v>
      </c>
      <c r="O94" s="61" t="str">
        <f t="shared" si="88"/>
        <v>,</v>
      </c>
      <c r="P94" s="67" t="str">
        <f t="shared" si="4"/>
        <v/>
      </c>
      <c r="Q94" s="62" t="str">
        <f t="shared" si="89"/>
        <v>,</v>
      </c>
      <c r="R94" s="46">
        <f t="shared" si="90"/>
        <v>15</v>
      </c>
      <c r="S94" s="63" t="str">
        <f t="shared" si="91"/>
        <v>)</v>
      </c>
      <c r="T94" s="64" t="str">
        <f t="shared" si="92"/>
        <v>(</v>
      </c>
      <c r="U94" s="51" t="str">
        <f t="shared" si="9"/>
        <v>Do</v>
      </c>
      <c r="V94" s="54" t="str">
        <f t="shared" si="93"/>
        <v>,</v>
      </c>
      <c r="W94" s="49" t="str">
        <f t="shared" si="11"/>
        <v/>
      </c>
      <c r="X94" s="54" t="str">
        <f t="shared" si="94"/>
        <v>,</v>
      </c>
      <c r="Y94" s="54">
        <f t="shared" si="95"/>
        <v>250</v>
      </c>
      <c r="Z94" s="63" t="str">
        <f t="shared" si="96"/>
        <v>)</v>
      </c>
      <c r="AA94" s="47" t="str">
        <f t="shared" si="97"/>
        <v/>
      </c>
      <c r="AB94" s="52" t="str">
        <f t="shared" si="16"/>
        <v/>
      </c>
      <c r="AC94" s="53" t="str">
        <f t="shared" si="98"/>
        <v/>
      </c>
      <c r="AD94" s="67" t="str">
        <f t="shared" si="99"/>
        <v/>
      </c>
      <c r="AE94" s="48" t="str">
        <f t="shared" si="100"/>
        <v/>
      </c>
      <c r="AF94" s="46" t="str">
        <f t="shared" si="101"/>
        <v/>
      </c>
      <c r="AG94" s="46" t="str">
        <f t="shared" si="102"/>
        <v/>
      </c>
      <c r="AH94" s="50" t="str">
        <f t="shared" si="103"/>
        <v/>
      </c>
      <c r="AI94" s="70" t="str">
        <f t="shared" si="23"/>
        <v/>
      </c>
      <c r="AJ94" s="54" t="str">
        <f t="shared" si="104"/>
        <v/>
      </c>
      <c r="AK94" s="54" t="str">
        <f t="shared" si="105"/>
        <v/>
      </c>
      <c r="AL94" s="54" t="str">
        <f t="shared" si="106"/>
        <v/>
      </c>
      <c r="AM94" s="54" t="str">
        <f t="shared" si="107"/>
        <v/>
      </c>
      <c r="AN94" s="54" t="str">
        <f t="shared" si="108"/>
        <v/>
      </c>
    </row>
    <row r="95" spans="2:40" ht="25.5" thickTop="1" thickBot="1" x14ac:dyDescent="0.4">
      <c r="B95" t="s">
        <v>1849</v>
      </c>
      <c r="C95" s="78" t="s">
        <v>1879</v>
      </c>
      <c r="D95" s="90" t="s">
        <v>1077</v>
      </c>
      <c r="E95" s="90" t="s">
        <v>1081</v>
      </c>
      <c r="F95" s="90"/>
      <c r="G95" s="90"/>
      <c r="H95" s="87"/>
      <c r="I95" s="87"/>
      <c r="J95" s="87"/>
      <c r="K95" s="87"/>
      <c r="L95" s="77" t="str">
        <f>IF(C95="","",_xlfn.CONCAT("            { line: ","""",C95,", ",M95:AN95,""", sC: ","""",B95,"""},"))</f>
        <v xml:space="preserve">            { line: "NOS HABRÍA BASTADO., (Mi,m,15)", sC: "as"},</v>
      </c>
      <c r="M95" s="63" t="str">
        <f t="shared" si="87"/>
        <v>(</v>
      </c>
      <c r="N95" s="52" t="str">
        <f t="shared" si="2"/>
        <v>Mi</v>
      </c>
      <c r="O95" s="61" t="str">
        <f t="shared" si="88"/>
        <v>,</v>
      </c>
      <c r="P95" s="67" t="str">
        <f t="shared" si="4"/>
        <v>m</v>
      </c>
      <c r="Q95" s="62" t="str">
        <f t="shared" si="89"/>
        <v>,</v>
      </c>
      <c r="R95" s="46">
        <f t="shared" si="90"/>
        <v>15</v>
      </c>
      <c r="S95" s="63" t="str">
        <f t="shared" si="91"/>
        <v>)</v>
      </c>
      <c r="T95" s="64" t="str">
        <f t="shared" si="92"/>
        <v/>
      </c>
      <c r="U95" s="51" t="str">
        <f t="shared" si="9"/>
        <v/>
      </c>
      <c r="V95" s="54" t="str">
        <f t="shared" si="93"/>
        <v/>
      </c>
      <c r="W95" s="49" t="str">
        <f t="shared" si="11"/>
        <v/>
      </c>
      <c r="X95" s="54" t="str">
        <f t="shared" si="94"/>
        <v/>
      </c>
      <c r="Y95" s="54" t="str">
        <f t="shared" si="95"/>
        <v/>
      </c>
      <c r="Z95" s="63" t="str">
        <f t="shared" si="96"/>
        <v/>
      </c>
      <c r="AA95" s="47" t="str">
        <f t="shared" si="97"/>
        <v/>
      </c>
      <c r="AB95" s="52" t="str">
        <f t="shared" si="16"/>
        <v/>
      </c>
      <c r="AC95" s="53" t="str">
        <f t="shared" si="98"/>
        <v/>
      </c>
      <c r="AD95" s="67" t="str">
        <f t="shared" si="99"/>
        <v/>
      </c>
      <c r="AE95" s="48" t="str">
        <f t="shared" si="100"/>
        <v/>
      </c>
      <c r="AF95" s="46" t="str">
        <f t="shared" si="101"/>
        <v/>
      </c>
      <c r="AG95" s="46" t="str">
        <f t="shared" si="102"/>
        <v/>
      </c>
      <c r="AH95" s="50" t="str">
        <f t="shared" si="103"/>
        <v/>
      </c>
      <c r="AI95" s="70" t="str">
        <f t="shared" si="23"/>
        <v/>
      </c>
      <c r="AJ95" s="54" t="str">
        <f t="shared" si="104"/>
        <v/>
      </c>
      <c r="AK95" s="54" t="str">
        <f t="shared" si="105"/>
        <v/>
      </c>
      <c r="AL95" s="54" t="str">
        <f t="shared" si="106"/>
        <v/>
      </c>
      <c r="AM95" s="54" t="str">
        <f t="shared" si="107"/>
        <v/>
      </c>
      <c r="AN95" s="54" t="str">
        <f t="shared" si="108"/>
        <v/>
      </c>
    </row>
    <row r="96" spans="2:40" ht="25.5" thickTop="1" thickBot="1" x14ac:dyDescent="0.4">
      <c r="B96" t="s">
        <v>1849</v>
      </c>
      <c r="C96" s="78" t="s">
        <v>1880</v>
      </c>
      <c r="D96" s="79" t="s">
        <v>1080</v>
      </c>
      <c r="E96" s="79"/>
      <c r="F96" s="79" t="s">
        <v>1083</v>
      </c>
      <c r="G96" s="79"/>
      <c r="H96" s="69" t="s">
        <v>1077</v>
      </c>
      <c r="I96" s="69" t="s">
        <v>1081</v>
      </c>
      <c r="J96" s="69"/>
      <c r="K96" s="69"/>
      <c r="L96" s="77" t="str">
        <f>IF(C96="","",_xlfn.CONCAT("            { line: ","""",C96,", ",M96:AN96,""", sC: ","""",B96,"""},"))</f>
        <v xml:space="preserve">            { line: "DAYENÚ,DAYENÚ,DAYENÚ., (Re,,15)(Do,,250)(Mi,m,350)", sC: "as"},</v>
      </c>
      <c r="M96" s="63" t="str">
        <f t="shared" si="87"/>
        <v>(</v>
      </c>
      <c r="N96" s="52" t="str">
        <f t="shared" si="2"/>
        <v>Re</v>
      </c>
      <c r="O96" s="61" t="str">
        <f t="shared" si="88"/>
        <v>,</v>
      </c>
      <c r="P96" s="67" t="str">
        <f t="shared" si="4"/>
        <v/>
      </c>
      <c r="Q96" s="62" t="str">
        <f t="shared" si="89"/>
        <v>,</v>
      </c>
      <c r="R96" s="46">
        <f t="shared" si="90"/>
        <v>15</v>
      </c>
      <c r="S96" s="63" t="str">
        <f t="shared" si="91"/>
        <v>)</v>
      </c>
      <c r="T96" s="64" t="str">
        <f t="shared" si="92"/>
        <v>(</v>
      </c>
      <c r="U96" s="51" t="str">
        <f t="shared" si="9"/>
        <v>Do</v>
      </c>
      <c r="V96" s="54" t="str">
        <f t="shared" si="93"/>
        <v>,</v>
      </c>
      <c r="W96" s="49" t="str">
        <f t="shared" si="11"/>
        <v/>
      </c>
      <c r="X96" s="54" t="str">
        <f t="shared" si="94"/>
        <v>,</v>
      </c>
      <c r="Y96" s="54">
        <f t="shared" si="95"/>
        <v>250</v>
      </c>
      <c r="Z96" s="63" t="str">
        <f t="shared" si="96"/>
        <v>)</v>
      </c>
      <c r="AA96" s="47" t="str">
        <f t="shared" si="97"/>
        <v>(</v>
      </c>
      <c r="AB96" s="52" t="str">
        <f t="shared" si="16"/>
        <v>Mi</v>
      </c>
      <c r="AC96" s="53" t="str">
        <f t="shared" si="98"/>
        <v>,</v>
      </c>
      <c r="AD96" s="67" t="str">
        <f t="shared" si="99"/>
        <v>m</v>
      </c>
      <c r="AE96" s="48" t="str">
        <f t="shared" si="100"/>
        <v>,</v>
      </c>
      <c r="AF96" s="46">
        <f t="shared" si="101"/>
        <v>350</v>
      </c>
      <c r="AG96" s="46" t="str">
        <f t="shared" si="102"/>
        <v>)</v>
      </c>
      <c r="AH96" s="50" t="str">
        <f t="shared" si="103"/>
        <v/>
      </c>
      <c r="AI96" s="70" t="str">
        <f t="shared" si="23"/>
        <v/>
      </c>
      <c r="AJ96" s="54" t="str">
        <f t="shared" si="104"/>
        <v/>
      </c>
      <c r="AK96" s="54" t="str">
        <f t="shared" si="105"/>
        <v/>
      </c>
      <c r="AL96" s="54" t="str">
        <f t="shared" si="106"/>
        <v/>
      </c>
      <c r="AM96" s="54" t="str">
        <f t="shared" si="107"/>
        <v/>
      </c>
      <c r="AN96" s="54" t="str">
        <f t="shared" si="108"/>
        <v/>
      </c>
    </row>
    <row r="97" spans="2:40" ht="25.5" thickTop="1" thickBot="1" x14ac:dyDescent="0.4">
      <c r="B97" t="s">
        <v>1849</v>
      </c>
      <c r="C97" s="93" t="s">
        <v>1880</v>
      </c>
      <c r="D97" s="88" t="s">
        <v>1080</v>
      </c>
      <c r="E97" s="88"/>
      <c r="F97" s="88" t="s">
        <v>1083</v>
      </c>
      <c r="G97" s="88"/>
      <c r="H97" s="88" t="s">
        <v>1077</v>
      </c>
      <c r="I97" s="88" t="s">
        <v>1081</v>
      </c>
      <c r="J97" s="88"/>
      <c r="K97" s="88"/>
      <c r="L97" s="94" t="str">
        <f>IF(C97="","",_xlfn.CONCAT("            { line: ","""",C97,", ",M97:AN97,""", sC: ","""",B97,"""},  ]},"))</f>
        <v xml:space="preserve">            { line: "DAYENÚ,DAYENÚ,DAYENÚ., (Re,,15)(Do,,250)(Mi,m,350)", sC: "as"},  ]},</v>
      </c>
      <c r="M97" s="63" t="str">
        <f t="shared" si="87"/>
        <v>(</v>
      </c>
      <c r="N97" s="52" t="str">
        <f t="shared" si="2"/>
        <v>Re</v>
      </c>
      <c r="O97" s="61" t="str">
        <f t="shared" si="88"/>
        <v>,</v>
      </c>
      <c r="P97" s="67" t="str">
        <f t="shared" si="4"/>
        <v/>
      </c>
      <c r="Q97" s="62" t="str">
        <f t="shared" si="89"/>
        <v>,</v>
      </c>
      <c r="R97" s="46">
        <f t="shared" si="90"/>
        <v>15</v>
      </c>
      <c r="S97" s="63" t="str">
        <f t="shared" si="91"/>
        <v>)</v>
      </c>
      <c r="T97" s="64" t="str">
        <f t="shared" si="92"/>
        <v>(</v>
      </c>
      <c r="U97" s="51" t="str">
        <f t="shared" si="9"/>
        <v>Do</v>
      </c>
      <c r="V97" s="54" t="str">
        <f t="shared" si="93"/>
        <v>,</v>
      </c>
      <c r="W97" s="49" t="str">
        <f t="shared" si="11"/>
        <v/>
      </c>
      <c r="X97" s="54" t="str">
        <f t="shared" si="94"/>
        <v>,</v>
      </c>
      <c r="Y97" s="54">
        <f t="shared" si="95"/>
        <v>250</v>
      </c>
      <c r="Z97" s="63" t="str">
        <f t="shared" si="96"/>
        <v>)</v>
      </c>
      <c r="AA97" s="47" t="str">
        <f t="shared" si="97"/>
        <v>(</v>
      </c>
      <c r="AB97" s="52" t="str">
        <f t="shared" si="16"/>
        <v>Mi</v>
      </c>
      <c r="AC97" s="53" t="str">
        <f t="shared" si="98"/>
        <v>,</v>
      </c>
      <c r="AD97" s="67" t="str">
        <f t="shared" si="99"/>
        <v>m</v>
      </c>
      <c r="AE97" s="48" t="str">
        <f t="shared" si="100"/>
        <v>,</v>
      </c>
      <c r="AF97" s="46">
        <f t="shared" si="101"/>
        <v>350</v>
      </c>
      <c r="AG97" s="46" t="str">
        <f t="shared" si="102"/>
        <v>)</v>
      </c>
      <c r="AH97" s="50" t="str">
        <f t="shared" si="103"/>
        <v/>
      </c>
      <c r="AI97" s="70" t="str">
        <f t="shared" si="23"/>
        <v/>
      </c>
      <c r="AJ97" s="54" t="str">
        <f t="shared" si="104"/>
        <v/>
      </c>
      <c r="AK97" s="54" t="str">
        <f t="shared" si="105"/>
        <v/>
      </c>
      <c r="AL97" s="54" t="str">
        <f t="shared" si="106"/>
        <v/>
      </c>
      <c r="AM97" s="54" t="str">
        <f t="shared" si="107"/>
        <v/>
      </c>
      <c r="AN97" s="54" t="str">
        <f t="shared" si="108"/>
        <v/>
      </c>
    </row>
    <row r="98" spans="2:40" ht="27.75" thickTop="1" thickBot="1" x14ac:dyDescent="0.4">
      <c r="C98" s="82"/>
      <c r="D98" s="85"/>
      <c r="E98" s="85"/>
      <c r="F98" s="85"/>
      <c r="G98" s="85"/>
      <c r="H98" s="85"/>
      <c r="I98" s="85"/>
      <c r="J98" s="85"/>
      <c r="K98" s="85"/>
      <c r="L98" s="83" t="s">
        <v>1859</v>
      </c>
      <c r="M98" s="63"/>
      <c r="N98" s="52"/>
      <c r="O98" s="61"/>
      <c r="P98" s="67"/>
      <c r="Q98" s="62"/>
      <c r="R98" s="46"/>
      <c r="S98" s="63"/>
      <c r="T98" s="64"/>
      <c r="U98" s="51"/>
      <c r="V98" s="54"/>
      <c r="W98" s="49"/>
      <c r="X98" s="54"/>
      <c r="Y98" s="54"/>
      <c r="Z98" s="63"/>
      <c r="AA98" s="47"/>
      <c r="AB98" s="52"/>
      <c r="AC98" s="53"/>
      <c r="AD98" s="67"/>
      <c r="AE98" s="48"/>
      <c r="AF98" s="46"/>
      <c r="AG98" s="46"/>
      <c r="AH98" s="50"/>
      <c r="AI98" s="70"/>
      <c r="AJ98" s="54"/>
      <c r="AK98" s="54"/>
      <c r="AL98" s="54"/>
      <c r="AM98" s="54"/>
      <c r="AN98" s="54"/>
    </row>
    <row r="99" spans="2:40" ht="25.5" thickTop="1" thickBot="1" x14ac:dyDescent="0.4">
      <c r="B99" t="s">
        <v>1860</v>
      </c>
      <c r="C99" s="12" t="s">
        <v>1895</v>
      </c>
      <c r="D99" s="71" t="s">
        <v>1077</v>
      </c>
      <c r="E99" s="71" t="s">
        <v>1081</v>
      </c>
      <c r="F99" s="72" t="s">
        <v>1078</v>
      </c>
      <c r="G99" s="72" t="s">
        <v>1081</v>
      </c>
      <c r="H99" s="71" t="s">
        <v>1855</v>
      </c>
      <c r="I99" s="71">
        <v>7</v>
      </c>
      <c r="J99" s="81"/>
      <c r="K99" s="81"/>
      <c r="L99" s="75" t="str">
        <f t="shared" si="109"/>
        <v xml:space="preserve">            { line: "Si nos hubiera dado el día del Señor, (Mi,m,15)(La,m,250)(Si,7,350)", sC: "tc"},</v>
      </c>
      <c r="M99" s="63" t="str">
        <f t="shared" si="87"/>
        <v>(</v>
      </c>
      <c r="N99" s="52" t="str">
        <f t="shared" si="2"/>
        <v>Mi</v>
      </c>
      <c r="O99" s="61" t="str">
        <f t="shared" si="88"/>
        <v>,</v>
      </c>
      <c r="P99" s="67" t="str">
        <f t="shared" si="4"/>
        <v>m</v>
      </c>
      <c r="Q99" s="62" t="str">
        <f t="shared" si="89"/>
        <v>,</v>
      </c>
      <c r="R99" s="46">
        <f t="shared" si="90"/>
        <v>15</v>
      </c>
      <c r="S99" s="63" t="str">
        <f t="shared" si="91"/>
        <v>)</v>
      </c>
      <c r="T99" s="64" t="str">
        <f t="shared" si="92"/>
        <v>(</v>
      </c>
      <c r="U99" s="51" t="str">
        <f t="shared" si="9"/>
        <v>La</v>
      </c>
      <c r="V99" s="54" t="str">
        <f t="shared" si="93"/>
        <v>,</v>
      </c>
      <c r="W99" s="49" t="str">
        <f t="shared" si="11"/>
        <v>m</v>
      </c>
      <c r="X99" s="54" t="str">
        <f t="shared" si="94"/>
        <v>,</v>
      </c>
      <c r="Y99" s="54">
        <f t="shared" si="95"/>
        <v>250</v>
      </c>
      <c r="Z99" s="63" t="str">
        <f t="shared" si="96"/>
        <v>)</v>
      </c>
      <c r="AA99" s="47" t="str">
        <f t="shared" si="97"/>
        <v>(</v>
      </c>
      <c r="AB99" s="52" t="str">
        <f t="shared" si="16"/>
        <v>Si</v>
      </c>
      <c r="AC99" s="53" t="str">
        <f t="shared" si="98"/>
        <v>,</v>
      </c>
      <c r="AD99" s="67">
        <f t="shared" si="99"/>
        <v>7</v>
      </c>
      <c r="AE99" s="48" t="str">
        <f t="shared" si="100"/>
        <v>,</v>
      </c>
      <c r="AF99" s="46">
        <f t="shared" si="101"/>
        <v>350</v>
      </c>
      <c r="AG99" s="46" t="str">
        <f t="shared" si="102"/>
        <v>)</v>
      </c>
      <c r="AH99" s="50" t="str">
        <f t="shared" si="103"/>
        <v/>
      </c>
      <c r="AI99" s="70" t="str">
        <f t="shared" si="23"/>
        <v/>
      </c>
      <c r="AJ99" s="54" t="str">
        <f t="shared" si="104"/>
        <v/>
      </c>
      <c r="AK99" s="54" t="str">
        <f t="shared" si="105"/>
        <v/>
      </c>
      <c r="AL99" s="54" t="str">
        <f t="shared" si="106"/>
        <v/>
      </c>
      <c r="AM99" s="54" t="str">
        <f t="shared" si="107"/>
        <v/>
      </c>
      <c r="AN99" s="54" t="str">
        <f t="shared" si="108"/>
        <v/>
      </c>
    </row>
    <row r="100" spans="2:40" ht="25.5" thickTop="1" thickBot="1" x14ac:dyDescent="0.4">
      <c r="C100" s="12" t="s">
        <v>1896</v>
      </c>
      <c r="D100" s="71" t="s">
        <v>1077</v>
      </c>
      <c r="E100" s="71" t="s">
        <v>1081</v>
      </c>
      <c r="F100" s="72"/>
      <c r="G100" s="72"/>
      <c r="H100" s="71"/>
      <c r="I100" s="71"/>
      <c r="J100" s="81"/>
      <c r="K100" s="81"/>
      <c r="L100" s="75" t="str">
        <f t="shared" si="109"/>
        <v xml:space="preserve">            { line: "y no nos hubiera sellado una nueva Alianza:, (Mi,m,15)", sC: ""},</v>
      </c>
      <c r="M100" s="63" t="str">
        <f t="shared" si="87"/>
        <v>(</v>
      </c>
      <c r="N100" s="52" t="str">
        <f t="shared" si="2"/>
        <v>Mi</v>
      </c>
      <c r="O100" s="61" t="str">
        <f t="shared" si="88"/>
        <v>,</v>
      </c>
      <c r="P100" s="67" t="str">
        <f t="shared" si="4"/>
        <v>m</v>
      </c>
      <c r="Q100" s="62" t="str">
        <f t="shared" si="89"/>
        <v>,</v>
      </c>
      <c r="R100" s="46">
        <f t="shared" si="90"/>
        <v>15</v>
      </c>
      <c r="S100" s="63" t="str">
        <f t="shared" si="91"/>
        <v>)</v>
      </c>
      <c r="T100" s="64" t="str">
        <f t="shared" si="92"/>
        <v/>
      </c>
      <c r="U100" s="51" t="str">
        <f t="shared" si="9"/>
        <v/>
      </c>
      <c r="V100" s="54" t="str">
        <f t="shared" si="93"/>
        <v/>
      </c>
      <c r="W100" s="49" t="str">
        <f t="shared" si="11"/>
        <v/>
      </c>
      <c r="X100" s="54" t="str">
        <f t="shared" si="94"/>
        <v/>
      </c>
      <c r="Y100" s="54" t="str">
        <f t="shared" si="95"/>
        <v/>
      </c>
      <c r="Z100" s="63" t="str">
        <f t="shared" si="96"/>
        <v/>
      </c>
      <c r="AA100" s="47" t="str">
        <f t="shared" si="97"/>
        <v/>
      </c>
      <c r="AB100" s="52" t="str">
        <f t="shared" si="16"/>
        <v/>
      </c>
      <c r="AC100" s="53" t="str">
        <f t="shared" si="98"/>
        <v/>
      </c>
      <c r="AD100" s="67" t="str">
        <f t="shared" si="99"/>
        <v/>
      </c>
      <c r="AE100" s="48" t="str">
        <f t="shared" si="100"/>
        <v/>
      </c>
      <c r="AF100" s="46" t="str">
        <f t="shared" si="101"/>
        <v/>
      </c>
      <c r="AG100" s="46" t="str">
        <f t="shared" si="102"/>
        <v/>
      </c>
      <c r="AH100" s="50" t="str">
        <f t="shared" si="103"/>
        <v/>
      </c>
      <c r="AI100" s="70" t="str">
        <f t="shared" si="23"/>
        <v/>
      </c>
      <c r="AJ100" s="54" t="str">
        <f t="shared" si="104"/>
        <v/>
      </c>
      <c r="AK100" s="54" t="str">
        <f t="shared" si="105"/>
        <v/>
      </c>
      <c r="AL100" s="54" t="str">
        <f t="shared" si="106"/>
        <v/>
      </c>
      <c r="AM100" s="54" t="str">
        <f t="shared" si="107"/>
        <v/>
      </c>
      <c r="AN100" s="54" t="str">
        <f t="shared" si="108"/>
        <v/>
      </c>
    </row>
    <row r="101" spans="2:40" ht="25.5" thickTop="1" thickBot="1" x14ac:dyDescent="0.4">
      <c r="C101" s="55" t="s">
        <v>1857</v>
      </c>
      <c r="D101" s="66"/>
      <c r="E101" s="66"/>
      <c r="F101" s="66"/>
      <c r="G101" s="66"/>
      <c r="H101" s="66"/>
      <c r="I101" s="66"/>
      <c r="J101" s="66"/>
      <c r="K101" s="66"/>
      <c r="L101" s="56" t="s">
        <v>1856</v>
      </c>
      <c r="M101" s="63" t="str">
        <f t="shared" ref="M101:M105" si="167">IF(N101="","","(")</f>
        <v/>
      </c>
      <c r="N101" s="52" t="str">
        <f t="shared" ref="N101:N105" si="168">IF(D101="","",D101)</f>
        <v/>
      </c>
      <c r="O101" s="61" t="str">
        <f t="shared" ref="O101:O105" si="169">IF(N101="","",",")</f>
        <v/>
      </c>
      <c r="P101" s="67" t="str">
        <f t="shared" ref="P101:P105" si="170">IF(E101="","",E101)</f>
        <v/>
      </c>
      <c r="Q101" s="62" t="str">
        <f t="shared" ref="Q101:Q105" si="171">IF(N101="","",",")</f>
        <v/>
      </c>
      <c r="R101" s="46" t="str">
        <f t="shared" ref="R101:R105" si="172">IF(N101="","",15)</f>
        <v/>
      </c>
      <c r="S101" s="63" t="str">
        <f t="shared" ref="S101:S105" si="173">IF(N101="","",")")</f>
        <v/>
      </c>
      <c r="T101" s="64" t="str">
        <f t="shared" ref="T101:T105" si="174">IF(U101="","","(")</f>
        <v/>
      </c>
      <c r="U101" s="51" t="str">
        <f t="shared" ref="U101:U105" si="175">IF(F101="","",F101)</f>
        <v/>
      </c>
      <c r="V101" s="54" t="str">
        <f t="shared" ref="V101:V105" si="176">IF(U101="","",",")</f>
        <v/>
      </c>
      <c r="W101" s="49" t="str">
        <f t="shared" ref="W101:W105" si="177">IF(G101="","",G101)</f>
        <v/>
      </c>
      <c r="X101" s="54" t="str">
        <f t="shared" ref="X101:X105" si="178">IF(U101="","",",")</f>
        <v/>
      </c>
      <c r="Y101" s="54" t="str">
        <f t="shared" ref="Y101:Y105" si="179">IF(U101="","",250)</f>
        <v/>
      </c>
      <c r="Z101" s="63" t="str">
        <f t="shared" ref="Z101:Z105" si="180">IF(U101="","",")")</f>
        <v/>
      </c>
      <c r="AA101" s="47" t="str">
        <f t="shared" ref="AA101:AA105" si="181">IF(AB101="","","(")</f>
        <v/>
      </c>
      <c r="AB101" s="52" t="str">
        <f t="shared" ref="AB101:AB105" si="182">IF(H101="","",H101)</f>
        <v/>
      </c>
      <c r="AC101" s="53" t="str">
        <f t="shared" ref="AC101:AC105" si="183">IF(AB101="","",",")</f>
        <v/>
      </c>
      <c r="AD101" s="67" t="str">
        <f t="shared" ref="AD101:AD105" si="184">IF(I101="","",I101)</f>
        <v/>
      </c>
      <c r="AE101" s="48" t="str">
        <f t="shared" ref="AE101:AE105" si="185">IF(AB101="","",",")</f>
        <v/>
      </c>
      <c r="AF101" s="46" t="str">
        <f t="shared" ref="AF101:AF105" si="186">IF(AB101="","",350)</f>
        <v/>
      </c>
      <c r="AG101" s="46" t="str">
        <f t="shared" ref="AG101:AG105" si="187">IF(AB101="","",")")</f>
        <v/>
      </c>
      <c r="AH101" s="50" t="str">
        <f t="shared" ref="AH101:AH105" si="188">IF(AI101="","","(")</f>
        <v/>
      </c>
      <c r="AI101" s="70" t="str">
        <f t="shared" ref="AI101:AI105" si="189">IF(J101="","",J101)</f>
        <v/>
      </c>
      <c r="AJ101" s="54" t="str">
        <f t="shared" ref="AJ101:AJ105" si="190">IF(AI101="","",",")</f>
        <v/>
      </c>
      <c r="AK101" s="54" t="str">
        <f t="shared" ref="AK101:AK105" si="191">IF(K101="","",K101)</f>
        <v/>
      </c>
      <c r="AL101" s="54" t="str">
        <f t="shared" ref="AL101:AL105" si="192">IF(AI101="","",",")</f>
        <v/>
      </c>
      <c r="AM101" s="54" t="str">
        <f t="shared" ref="AM101:AM105" si="193">IF(AI101="","",450)</f>
        <v/>
      </c>
      <c r="AN101" s="54" t="str">
        <f t="shared" ref="AN101:AN105" si="194">IF(AI101="","",")")</f>
        <v/>
      </c>
    </row>
    <row r="102" spans="2:40" ht="25.5" thickTop="1" thickBot="1" x14ac:dyDescent="0.4">
      <c r="B102" t="s">
        <v>1861</v>
      </c>
      <c r="C102" s="92" t="s">
        <v>1878</v>
      </c>
      <c r="D102" s="88" t="s">
        <v>1080</v>
      </c>
      <c r="E102" s="88"/>
      <c r="F102" s="88" t="s">
        <v>1083</v>
      </c>
      <c r="G102" s="88"/>
      <c r="H102" s="88"/>
      <c r="I102" s="88"/>
      <c r="J102" s="88"/>
      <c r="K102" s="88"/>
      <c r="L102" s="89" t="str">
        <f>IF(C102="","",_xlfn.CONCAT("       triggerLine: ","""",C102,", ",M102:AN102,""", sC: ","""",B102,""", lines: ["))</f>
        <v xml:space="preserve">       triggerLine: "ESO NOS HABRÍA BASTADO,, (Re,,15)(Do,,250)", sC: "ta as", lines: [</v>
      </c>
      <c r="M102" s="63" t="str">
        <f t="shared" si="167"/>
        <v>(</v>
      </c>
      <c r="N102" s="52" t="str">
        <f t="shared" si="168"/>
        <v>Re</v>
      </c>
      <c r="O102" s="61" t="str">
        <f t="shared" si="169"/>
        <v>,</v>
      </c>
      <c r="P102" s="67" t="str">
        <f t="shared" si="170"/>
        <v/>
      </c>
      <c r="Q102" s="62" t="str">
        <f t="shared" si="171"/>
        <v>,</v>
      </c>
      <c r="R102" s="46">
        <f t="shared" si="172"/>
        <v>15</v>
      </c>
      <c r="S102" s="63" t="str">
        <f t="shared" si="173"/>
        <v>)</v>
      </c>
      <c r="T102" s="64" t="str">
        <f t="shared" si="174"/>
        <v>(</v>
      </c>
      <c r="U102" s="51" t="str">
        <f t="shared" si="175"/>
        <v>Do</v>
      </c>
      <c r="V102" s="54" t="str">
        <f t="shared" si="176"/>
        <v>,</v>
      </c>
      <c r="W102" s="49" t="str">
        <f t="shared" si="177"/>
        <v/>
      </c>
      <c r="X102" s="54" t="str">
        <f t="shared" si="178"/>
        <v>,</v>
      </c>
      <c r="Y102" s="54">
        <f t="shared" si="179"/>
        <v>250</v>
      </c>
      <c r="Z102" s="63" t="str">
        <f t="shared" si="180"/>
        <v>)</v>
      </c>
      <c r="AA102" s="47" t="str">
        <f t="shared" si="181"/>
        <v/>
      </c>
      <c r="AB102" s="52" t="str">
        <f t="shared" si="182"/>
        <v/>
      </c>
      <c r="AC102" s="53" t="str">
        <f t="shared" si="183"/>
        <v/>
      </c>
      <c r="AD102" s="67" t="str">
        <f t="shared" si="184"/>
        <v/>
      </c>
      <c r="AE102" s="48" t="str">
        <f t="shared" si="185"/>
        <v/>
      </c>
      <c r="AF102" s="46" t="str">
        <f t="shared" si="186"/>
        <v/>
      </c>
      <c r="AG102" s="46" t="str">
        <f t="shared" si="187"/>
        <v/>
      </c>
      <c r="AH102" s="50" t="str">
        <f t="shared" si="188"/>
        <v/>
      </c>
      <c r="AI102" s="70" t="str">
        <f t="shared" si="189"/>
        <v/>
      </c>
      <c r="AJ102" s="54" t="str">
        <f t="shared" si="190"/>
        <v/>
      </c>
      <c r="AK102" s="54" t="str">
        <f t="shared" si="191"/>
        <v/>
      </c>
      <c r="AL102" s="54" t="str">
        <f t="shared" si="192"/>
        <v/>
      </c>
      <c r="AM102" s="54" t="str">
        <f t="shared" si="193"/>
        <v/>
      </c>
      <c r="AN102" s="54" t="str">
        <f t="shared" si="194"/>
        <v/>
      </c>
    </row>
    <row r="103" spans="2:40" ht="25.5" thickTop="1" thickBot="1" x14ac:dyDescent="0.4">
      <c r="B103" t="s">
        <v>1849</v>
      </c>
      <c r="C103" s="78" t="s">
        <v>1879</v>
      </c>
      <c r="D103" s="90" t="s">
        <v>1077</v>
      </c>
      <c r="E103" s="90" t="s">
        <v>1081</v>
      </c>
      <c r="F103" s="90"/>
      <c r="G103" s="90"/>
      <c r="H103" s="87"/>
      <c r="I103" s="87"/>
      <c r="J103" s="87"/>
      <c r="K103" s="87"/>
      <c r="L103" s="77" t="str">
        <f>IF(C103="","",_xlfn.CONCAT("            { line: ","""",C103,", ",M103:AN103,""", sC: ","""",B103,"""},"))</f>
        <v xml:space="preserve">            { line: "NOS HABRÍA BASTADO., (Mi,m,15)", sC: "as"},</v>
      </c>
      <c r="M103" s="63" t="str">
        <f t="shared" si="167"/>
        <v>(</v>
      </c>
      <c r="N103" s="52" t="str">
        <f t="shared" si="168"/>
        <v>Mi</v>
      </c>
      <c r="O103" s="61" t="str">
        <f t="shared" si="169"/>
        <v>,</v>
      </c>
      <c r="P103" s="67" t="str">
        <f t="shared" si="170"/>
        <v>m</v>
      </c>
      <c r="Q103" s="62" t="str">
        <f t="shared" si="171"/>
        <v>,</v>
      </c>
      <c r="R103" s="46">
        <f t="shared" si="172"/>
        <v>15</v>
      </c>
      <c r="S103" s="63" t="str">
        <f t="shared" si="173"/>
        <v>)</v>
      </c>
      <c r="T103" s="64" t="str">
        <f t="shared" si="174"/>
        <v/>
      </c>
      <c r="U103" s="51" t="str">
        <f t="shared" si="175"/>
        <v/>
      </c>
      <c r="V103" s="54" t="str">
        <f t="shared" si="176"/>
        <v/>
      </c>
      <c r="W103" s="49" t="str">
        <f t="shared" si="177"/>
        <v/>
      </c>
      <c r="X103" s="54" t="str">
        <f t="shared" si="178"/>
        <v/>
      </c>
      <c r="Y103" s="54" t="str">
        <f t="shared" si="179"/>
        <v/>
      </c>
      <c r="Z103" s="63" t="str">
        <f t="shared" si="180"/>
        <v/>
      </c>
      <c r="AA103" s="47" t="str">
        <f t="shared" si="181"/>
        <v/>
      </c>
      <c r="AB103" s="52" t="str">
        <f t="shared" si="182"/>
        <v/>
      </c>
      <c r="AC103" s="53" t="str">
        <f t="shared" si="183"/>
        <v/>
      </c>
      <c r="AD103" s="67" t="str">
        <f t="shared" si="184"/>
        <v/>
      </c>
      <c r="AE103" s="48" t="str">
        <f t="shared" si="185"/>
        <v/>
      </c>
      <c r="AF103" s="46" t="str">
        <f t="shared" si="186"/>
        <v/>
      </c>
      <c r="AG103" s="46" t="str">
        <f t="shared" si="187"/>
        <v/>
      </c>
      <c r="AH103" s="50" t="str">
        <f t="shared" si="188"/>
        <v/>
      </c>
      <c r="AI103" s="70" t="str">
        <f t="shared" si="189"/>
        <v/>
      </c>
      <c r="AJ103" s="54" t="str">
        <f t="shared" si="190"/>
        <v/>
      </c>
      <c r="AK103" s="54" t="str">
        <f t="shared" si="191"/>
        <v/>
      </c>
      <c r="AL103" s="54" t="str">
        <f t="shared" si="192"/>
        <v/>
      </c>
      <c r="AM103" s="54" t="str">
        <f t="shared" si="193"/>
        <v/>
      </c>
      <c r="AN103" s="54" t="str">
        <f t="shared" si="194"/>
        <v/>
      </c>
    </row>
    <row r="104" spans="2:40" ht="25.5" thickTop="1" thickBot="1" x14ac:dyDescent="0.4">
      <c r="B104" t="s">
        <v>1849</v>
      </c>
      <c r="C104" s="78" t="s">
        <v>1880</v>
      </c>
      <c r="D104" s="79" t="s">
        <v>1080</v>
      </c>
      <c r="E104" s="79"/>
      <c r="F104" s="79" t="s">
        <v>1083</v>
      </c>
      <c r="G104" s="79"/>
      <c r="H104" s="69" t="s">
        <v>1077</v>
      </c>
      <c r="I104" s="69" t="s">
        <v>1081</v>
      </c>
      <c r="J104" s="69"/>
      <c r="K104" s="69"/>
      <c r="L104" s="77" t="str">
        <f>IF(C104="","",_xlfn.CONCAT("            { line: ","""",C104,", ",M104:AN104,""", sC: ","""",B104,"""},"))</f>
        <v xml:space="preserve">            { line: "DAYENÚ,DAYENÚ,DAYENÚ., (Re,,15)(Do,,250)(Mi,m,350)", sC: "as"},</v>
      </c>
      <c r="M104" s="63" t="str">
        <f t="shared" si="167"/>
        <v>(</v>
      </c>
      <c r="N104" s="52" t="str">
        <f t="shared" si="168"/>
        <v>Re</v>
      </c>
      <c r="O104" s="61" t="str">
        <f t="shared" si="169"/>
        <v>,</v>
      </c>
      <c r="P104" s="67" t="str">
        <f t="shared" si="170"/>
        <v/>
      </c>
      <c r="Q104" s="62" t="str">
        <f t="shared" si="171"/>
        <v>,</v>
      </c>
      <c r="R104" s="46">
        <f t="shared" si="172"/>
        <v>15</v>
      </c>
      <c r="S104" s="63" t="str">
        <f t="shared" si="173"/>
        <v>)</v>
      </c>
      <c r="T104" s="64" t="str">
        <f t="shared" si="174"/>
        <v>(</v>
      </c>
      <c r="U104" s="51" t="str">
        <f t="shared" si="175"/>
        <v>Do</v>
      </c>
      <c r="V104" s="54" t="str">
        <f t="shared" si="176"/>
        <v>,</v>
      </c>
      <c r="W104" s="49" t="str">
        <f t="shared" si="177"/>
        <v/>
      </c>
      <c r="X104" s="54" t="str">
        <f t="shared" si="178"/>
        <v>,</v>
      </c>
      <c r="Y104" s="54">
        <f t="shared" si="179"/>
        <v>250</v>
      </c>
      <c r="Z104" s="63" t="str">
        <f t="shared" si="180"/>
        <v>)</v>
      </c>
      <c r="AA104" s="47" t="str">
        <f t="shared" si="181"/>
        <v>(</v>
      </c>
      <c r="AB104" s="52" t="str">
        <f t="shared" si="182"/>
        <v>Mi</v>
      </c>
      <c r="AC104" s="53" t="str">
        <f t="shared" si="183"/>
        <v>,</v>
      </c>
      <c r="AD104" s="67" t="str">
        <f t="shared" si="184"/>
        <v>m</v>
      </c>
      <c r="AE104" s="48" t="str">
        <f t="shared" si="185"/>
        <v>,</v>
      </c>
      <c r="AF104" s="46">
        <f t="shared" si="186"/>
        <v>350</v>
      </c>
      <c r="AG104" s="46" t="str">
        <f t="shared" si="187"/>
        <v>)</v>
      </c>
      <c r="AH104" s="50" t="str">
        <f t="shared" si="188"/>
        <v/>
      </c>
      <c r="AI104" s="70" t="str">
        <f t="shared" si="189"/>
        <v/>
      </c>
      <c r="AJ104" s="54" t="str">
        <f t="shared" si="190"/>
        <v/>
      </c>
      <c r="AK104" s="54" t="str">
        <f t="shared" si="191"/>
        <v/>
      </c>
      <c r="AL104" s="54" t="str">
        <f t="shared" si="192"/>
        <v/>
      </c>
      <c r="AM104" s="54" t="str">
        <f t="shared" si="193"/>
        <v/>
      </c>
      <c r="AN104" s="54" t="str">
        <f t="shared" si="194"/>
        <v/>
      </c>
    </row>
    <row r="105" spans="2:40" ht="25.5" thickTop="1" thickBot="1" x14ac:dyDescent="0.4">
      <c r="B105" t="s">
        <v>1849</v>
      </c>
      <c r="C105" s="93" t="s">
        <v>1880</v>
      </c>
      <c r="D105" s="88" t="s">
        <v>1080</v>
      </c>
      <c r="E105" s="88"/>
      <c r="F105" s="88" t="s">
        <v>1083</v>
      </c>
      <c r="G105" s="88"/>
      <c r="H105" s="88" t="s">
        <v>1077</v>
      </c>
      <c r="I105" s="88" t="s">
        <v>1081</v>
      </c>
      <c r="J105" s="88"/>
      <c r="K105" s="88"/>
      <c r="L105" s="94" t="str">
        <f>IF(C105="","",_xlfn.CONCAT("            { line: ","""",C105,", ",M105:AN105,""", sC: ","""",B105,"""},  ]},"))</f>
        <v xml:space="preserve">            { line: "DAYENÚ,DAYENÚ,DAYENÚ., (Re,,15)(Do,,250)(Mi,m,350)", sC: "as"},  ]},</v>
      </c>
      <c r="M105" s="63" t="str">
        <f t="shared" si="167"/>
        <v>(</v>
      </c>
      <c r="N105" s="52" t="str">
        <f t="shared" si="168"/>
        <v>Re</v>
      </c>
      <c r="O105" s="61" t="str">
        <f t="shared" si="169"/>
        <v>,</v>
      </c>
      <c r="P105" s="67" t="str">
        <f t="shared" si="170"/>
        <v/>
      </c>
      <c r="Q105" s="62" t="str">
        <f t="shared" si="171"/>
        <v>,</v>
      </c>
      <c r="R105" s="46">
        <f t="shared" si="172"/>
        <v>15</v>
      </c>
      <c r="S105" s="63" t="str">
        <f t="shared" si="173"/>
        <v>)</v>
      </c>
      <c r="T105" s="64" t="str">
        <f t="shared" si="174"/>
        <v>(</v>
      </c>
      <c r="U105" s="51" t="str">
        <f t="shared" si="175"/>
        <v>Do</v>
      </c>
      <c r="V105" s="54" t="str">
        <f t="shared" si="176"/>
        <v>,</v>
      </c>
      <c r="W105" s="49" t="str">
        <f t="shared" si="177"/>
        <v/>
      </c>
      <c r="X105" s="54" t="str">
        <f t="shared" si="178"/>
        <v>,</v>
      </c>
      <c r="Y105" s="54">
        <f t="shared" si="179"/>
        <v>250</v>
      </c>
      <c r="Z105" s="63" t="str">
        <f t="shared" si="180"/>
        <v>)</v>
      </c>
      <c r="AA105" s="47" t="str">
        <f t="shared" si="181"/>
        <v>(</v>
      </c>
      <c r="AB105" s="52" t="str">
        <f t="shared" si="182"/>
        <v>Mi</v>
      </c>
      <c r="AC105" s="53" t="str">
        <f t="shared" si="183"/>
        <v>,</v>
      </c>
      <c r="AD105" s="67" t="str">
        <f t="shared" si="184"/>
        <v>m</v>
      </c>
      <c r="AE105" s="48" t="str">
        <f t="shared" si="185"/>
        <v>,</v>
      </c>
      <c r="AF105" s="46">
        <f t="shared" si="186"/>
        <v>350</v>
      </c>
      <c r="AG105" s="46" t="str">
        <f t="shared" si="187"/>
        <v>)</v>
      </c>
      <c r="AH105" s="50" t="str">
        <f t="shared" si="188"/>
        <v/>
      </c>
      <c r="AI105" s="70" t="str">
        <f t="shared" si="189"/>
        <v/>
      </c>
      <c r="AJ105" s="54" t="str">
        <f t="shared" si="190"/>
        <v/>
      </c>
      <c r="AK105" s="54" t="str">
        <f t="shared" si="191"/>
        <v/>
      </c>
      <c r="AL105" s="54" t="str">
        <f t="shared" si="192"/>
        <v/>
      </c>
      <c r="AM105" s="54" t="str">
        <f t="shared" si="193"/>
        <v/>
      </c>
      <c r="AN105" s="54" t="str">
        <f t="shared" si="194"/>
        <v/>
      </c>
    </row>
    <row r="106" spans="2:40" ht="27.75" thickTop="1" thickBot="1" x14ac:dyDescent="0.4">
      <c r="C106" s="82"/>
      <c r="D106" s="85"/>
      <c r="E106" s="85"/>
      <c r="F106" s="85"/>
      <c r="G106" s="85"/>
      <c r="H106" s="85"/>
      <c r="I106" s="85"/>
      <c r="J106" s="85"/>
      <c r="K106" s="85"/>
      <c r="L106" s="83" t="s">
        <v>1859</v>
      </c>
      <c r="M106" s="63"/>
      <c r="N106" s="52"/>
      <c r="O106" s="61"/>
      <c r="P106" s="67"/>
      <c r="Q106" s="62"/>
      <c r="R106" s="46"/>
      <c r="S106" s="63"/>
      <c r="T106" s="64"/>
      <c r="U106" s="51"/>
      <c r="V106" s="54"/>
      <c r="W106" s="49"/>
      <c r="X106" s="54"/>
      <c r="Y106" s="54"/>
      <c r="Z106" s="63"/>
      <c r="AA106" s="47"/>
      <c r="AB106" s="52"/>
      <c r="AC106" s="53"/>
      <c r="AD106" s="67"/>
      <c r="AE106" s="48"/>
      <c r="AF106" s="46"/>
      <c r="AG106" s="46"/>
      <c r="AH106" s="50"/>
      <c r="AI106" s="70"/>
      <c r="AJ106" s="54"/>
      <c r="AK106" s="54"/>
      <c r="AL106" s="54"/>
      <c r="AM106" s="54"/>
      <c r="AN106" s="54"/>
    </row>
    <row r="107" spans="2:40" ht="25.5" thickTop="1" thickBot="1" x14ac:dyDescent="0.4">
      <c r="B107" t="s">
        <v>1860</v>
      </c>
      <c r="C107" s="12" t="s">
        <v>1897</v>
      </c>
      <c r="D107" s="71" t="s">
        <v>1080</v>
      </c>
      <c r="E107" s="71"/>
      <c r="F107" s="72" t="s">
        <v>1083</v>
      </c>
      <c r="G107" s="72"/>
      <c r="H107" s="71"/>
      <c r="I107" s="71"/>
      <c r="J107" s="81"/>
      <c r="K107" s="81"/>
      <c r="L107" s="75" t="str">
        <f t="shared" si="109"/>
        <v xml:space="preserve">            { line: "Si hubiera hecho con nosotros una nueva Alianza, (Re,,15)(Do,,250)", sC: "tc"},</v>
      </c>
      <c r="M107" s="63" t="str">
        <f t="shared" si="87"/>
        <v>(</v>
      </c>
      <c r="N107" s="52" t="str">
        <f t="shared" si="2"/>
        <v>Re</v>
      </c>
      <c r="O107" s="61" t="str">
        <f t="shared" si="88"/>
        <v>,</v>
      </c>
      <c r="P107" s="67" t="str">
        <f t="shared" si="4"/>
        <v/>
      </c>
      <c r="Q107" s="62" t="str">
        <f t="shared" si="89"/>
        <v>,</v>
      </c>
      <c r="R107" s="46">
        <f t="shared" si="90"/>
        <v>15</v>
      </c>
      <c r="S107" s="63" t="str">
        <f t="shared" si="91"/>
        <v>)</v>
      </c>
      <c r="T107" s="64" t="str">
        <f t="shared" si="92"/>
        <v>(</v>
      </c>
      <c r="U107" s="51" t="str">
        <f t="shared" si="9"/>
        <v>Do</v>
      </c>
      <c r="V107" s="54" t="str">
        <f t="shared" si="93"/>
        <v>,</v>
      </c>
      <c r="W107" s="49" t="str">
        <f t="shared" si="11"/>
        <v/>
      </c>
      <c r="X107" s="54" t="str">
        <f t="shared" si="94"/>
        <v>,</v>
      </c>
      <c r="Y107" s="54">
        <f t="shared" si="95"/>
        <v>250</v>
      </c>
      <c r="Z107" s="63" t="str">
        <f t="shared" si="96"/>
        <v>)</v>
      </c>
      <c r="AA107" s="47" t="str">
        <f t="shared" si="97"/>
        <v/>
      </c>
      <c r="AB107" s="52" t="str">
        <f t="shared" si="16"/>
        <v/>
      </c>
      <c r="AC107" s="53" t="str">
        <f t="shared" si="98"/>
        <v/>
      </c>
      <c r="AD107" s="67" t="str">
        <f t="shared" si="99"/>
        <v/>
      </c>
      <c r="AE107" s="48" t="str">
        <f t="shared" si="100"/>
        <v/>
      </c>
      <c r="AF107" s="46" t="str">
        <f t="shared" si="101"/>
        <v/>
      </c>
      <c r="AG107" s="46" t="str">
        <f t="shared" si="102"/>
        <v/>
      </c>
      <c r="AH107" s="50" t="str">
        <f t="shared" si="103"/>
        <v/>
      </c>
      <c r="AI107" s="70" t="str">
        <f t="shared" si="23"/>
        <v/>
      </c>
      <c r="AJ107" s="54" t="str">
        <f t="shared" si="104"/>
        <v/>
      </c>
      <c r="AK107" s="54" t="str">
        <f t="shared" si="105"/>
        <v/>
      </c>
      <c r="AL107" s="54" t="str">
        <f t="shared" si="106"/>
        <v/>
      </c>
      <c r="AM107" s="54" t="str">
        <f t="shared" si="107"/>
        <v/>
      </c>
      <c r="AN107" s="54" t="str">
        <f t="shared" si="108"/>
        <v/>
      </c>
    </row>
    <row r="108" spans="2:40" ht="25.5" thickTop="1" thickBot="1" x14ac:dyDescent="0.4">
      <c r="C108" s="12" t="s">
        <v>1898</v>
      </c>
      <c r="D108" s="71" t="s">
        <v>1855</v>
      </c>
      <c r="E108" s="71">
        <v>7</v>
      </c>
      <c r="F108" s="72" t="s">
        <v>1077</v>
      </c>
      <c r="G108" s="72" t="s">
        <v>1081</v>
      </c>
      <c r="H108" s="71"/>
      <c r="I108" s="71"/>
      <c r="J108" s="81"/>
      <c r="K108" s="81"/>
      <c r="L108" s="75" t="str">
        <f t="shared" si="109"/>
        <v xml:space="preserve">            { line: "y no nos hubiera hecho entrar en su Iglesia:, (Si,7,15)(Mi,m,250)", sC: ""},</v>
      </c>
      <c r="M108" s="63" t="str">
        <f t="shared" si="87"/>
        <v>(</v>
      </c>
      <c r="N108" s="52" t="str">
        <f t="shared" si="2"/>
        <v>Si</v>
      </c>
      <c r="O108" s="61" t="str">
        <f t="shared" si="88"/>
        <v>,</v>
      </c>
      <c r="P108" s="67">
        <f t="shared" si="4"/>
        <v>7</v>
      </c>
      <c r="Q108" s="62" t="str">
        <f t="shared" si="89"/>
        <v>,</v>
      </c>
      <c r="R108" s="46">
        <f t="shared" si="90"/>
        <v>15</v>
      </c>
      <c r="S108" s="63" t="str">
        <f t="shared" si="91"/>
        <v>)</v>
      </c>
      <c r="T108" s="64" t="str">
        <f t="shared" si="92"/>
        <v>(</v>
      </c>
      <c r="U108" s="51" t="str">
        <f t="shared" si="9"/>
        <v>Mi</v>
      </c>
      <c r="V108" s="54" t="str">
        <f t="shared" si="93"/>
        <v>,</v>
      </c>
      <c r="W108" s="49" t="str">
        <f t="shared" si="11"/>
        <v>m</v>
      </c>
      <c r="X108" s="54" t="str">
        <f t="shared" si="94"/>
        <v>,</v>
      </c>
      <c r="Y108" s="54">
        <f t="shared" si="95"/>
        <v>250</v>
      </c>
      <c r="Z108" s="63" t="str">
        <f t="shared" si="96"/>
        <v>)</v>
      </c>
      <c r="AA108" s="47" t="str">
        <f t="shared" si="97"/>
        <v/>
      </c>
      <c r="AB108" s="52" t="str">
        <f t="shared" si="16"/>
        <v/>
      </c>
      <c r="AC108" s="53" t="str">
        <f t="shared" si="98"/>
        <v/>
      </c>
      <c r="AD108" s="67" t="str">
        <f t="shared" si="99"/>
        <v/>
      </c>
      <c r="AE108" s="48" t="str">
        <f t="shared" si="100"/>
        <v/>
      </c>
      <c r="AF108" s="46" t="str">
        <f t="shared" si="101"/>
        <v/>
      </c>
      <c r="AG108" s="46" t="str">
        <f t="shared" si="102"/>
        <v/>
      </c>
      <c r="AH108" s="50" t="str">
        <f t="shared" si="103"/>
        <v/>
      </c>
      <c r="AI108" s="70" t="str">
        <f t="shared" si="23"/>
        <v/>
      </c>
      <c r="AJ108" s="54" t="str">
        <f t="shared" si="104"/>
        <v/>
      </c>
      <c r="AK108" s="54" t="str">
        <f t="shared" si="105"/>
        <v/>
      </c>
      <c r="AL108" s="54" t="str">
        <f t="shared" si="106"/>
        <v/>
      </c>
      <c r="AM108" s="54" t="str">
        <f t="shared" si="107"/>
        <v/>
      </c>
      <c r="AN108" s="54" t="str">
        <f t="shared" si="108"/>
        <v/>
      </c>
    </row>
    <row r="109" spans="2:40" ht="25.5" thickTop="1" thickBot="1" x14ac:dyDescent="0.4">
      <c r="C109" s="55" t="s">
        <v>1857</v>
      </c>
      <c r="D109" s="66"/>
      <c r="E109" s="66"/>
      <c r="F109" s="66"/>
      <c r="G109" s="66"/>
      <c r="H109" s="66"/>
      <c r="I109" s="66"/>
      <c r="J109" s="66"/>
      <c r="K109" s="66"/>
      <c r="L109" s="56" t="s">
        <v>1856</v>
      </c>
      <c r="M109" s="63" t="str">
        <f t="shared" si="87"/>
        <v/>
      </c>
      <c r="N109" s="52" t="str">
        <f t="shared" si="2"/>
        <v/>
      </c>
      <c r="O109" s="61" t="str">
        <f t="shared" si="88"/>
        <v/>
      </c>
      <c r="P109" s="67" t="str">
        <f t="shared" si="4"/>
        <v/>
      </c>
      <c r="Q109" s="62" t="str">
        <f t="shared" si="89"/>
        <v/>
      </c>
      <c r="R109" s="46" t="str">
        <f t="shared" si="90"/>
        <v/>
      </c>
      <c r="S109" s="63" t="str">
        <f t="shared" si="91"/>
        <v/>
      </c>
      <c r="T109" s="64" t="str">
        <f t="shared" si="92"/>
        <v/>
      </c>
      <c r="U109" s="51" t="str">
        <f t="shared" si="9"/>
        <v/>
      </c>
      <c r="V109" s="54" t="str">
        <f t="shared" si="93"/>
        <v/>
      </c>
      <c r="W109" s="49" t="str">
        <f t="shared" si="11"/>
        <v/>
      </c>
      <c r="X109" s="54" t="str">
        <f t="shared" si="94"/>
        <v/>
      </c>
      <c r="Y109" s="54" t="str">
        <f t="shared" si="95"/>
        <v/>
      </c>
      <c r="Z109" s="63" t="str">
        <f t="shared" si="96"/>
        <v/>
      </c>
      <c r="AA109" s="47" t="str">
        <f t="shared" si="97"/>
        <v/>
      </c>
      <c r="AB109" s="52" t="str">
        <f t="shared" si="16"/>
        <v/>
      </c>
      <c r="AC109" s="53" t="str">
        <f t="shared" si="98"/>
        <v/>
      </c>
      <c r="AD109" s="67" t="str">
        <f t="shared" si="99"/>
        <v/>
      </c>
      <c r="AE109" s="48" t="str">
        <f t="shared" si="100"/>
        <v/>
      </c>
      <c r="AF109" s="46" t="str">
        <f t="shared" si="101"/>
        <v/>
      </c>
      <c r="AG109" s="46" t="str">
        <f t="shared" si="102"/>
        <v/>
      </c>
      <c r="AH109" s="50" t="str">
        <f t="shared" si="103"/>
        <v/>
      </c>
      <c r="AI109" s="70" t="str">
        <f t="shared" si="23"/>
        <v/>
      </c>
      <c r="AJ109" s="54" t="str">
        <f t="shared" si="104"/>
        <v/>
      </c>
      <c r="AK109" s="54" t="str">
        <f t="shared" si="105"/>
        <v/>
      </c>
      <c r="AL109" s="54" t="str">
        <f t="shared" si="106"/>
        <v/>
      </c>
      <c r="AM109" s="54" t="str">
        <f t="shared" si="107"/>
        <v/>
      </c>
      <c r="AN109" s="54" t="str">
        <f t="shared" si="108"/>
        <v/>
      </c>
    </row>
    <row r="110" spans="2:40" ht="25.5" thickTop="1" thickBot="1" x14ac:dyDescent="0.4">
      <c r="B110" t="s">
        <v>1861</v>
      </c>
      <c r="C110" s="92" t="s">
        <v>1878</v>
      </c>
      <c r="D110" s="88" t="s">
        <v>1080</v>
      </c>
      <c r="E110" s="88"/>
      <c r="F110" s="88" t="s">
        <v>1083</v>
      </c>
      <c r="G110" s="88"/>
      <c r="H110" s="88"/>
      <c r="I110" s="88"/>
      <c r="J110" s="88"/>
      <c r="K110" s="88"/>
      <c r="L110" s="89" t="str">
        <f>IF(C110="","",_xlfn.CONCAT("       triggerLine: ","""",C110,", ",M110:AN110,""", sC: ","""",B110,""", lines: ["))</f>
        <v xml:space="preserve">       triggerLine: "ESO NOS HABRÍA BASTADO,, (Re,,15)(Do,,250)", sC: "ta as", lines: [</v>
      </c>
      <c r="M110" s="63" t="str">
        <f t="shared" si="87"/>
        <v>(</v>
      </c>
      <c r="N110" s="52" t="str">
        <f t="shared" si="2"/>
        <v>Re</v>
      </c>
      <c r="O110" s="61" t="str">
        <f t="shared" si="88"/>
        <v>,</v>
      </c>
      <c r="P110" s="67" t="str">
        <f t="shared" si="4"/>
        <v/>
      </c>
      <c r="Q110" s="62" t="str">
        <f t="shared" si="89"/>
        <v>,</v>
      </c>
      <c r="R110" s="46">
        <f t="shared" si="90"/>
        <v>15</v>
      </c>
      <c r="S110" s="63" t="str">
        <f t="shared" si="91"/>
        <v>)</v>
      </c>
      <c r="T110" s="64" t="str">
        <f t="shared" si="92"/>
        <v>(</v>
      </c>
      <c r="U110" s="51" t="str">
        <f t="shared" si="9"/>
        <v>Do</v>
      </c>
      <c r="V110" s="54" t="str">
        <f t="shared" si="93"/>
        <v>,</v>
      </c>
      <c r="W110" s="49" t="str">
        <f t="shared" si="11"/>
        <v/>
      </c>
      <c r="X110" s="54" t="str">
        <f t="shared" si="94"/>
        <v>,</v>
      </c>
      <c r="Y110" s="54">
        <f t="shared" si="95"/>
        <v>250</v>
      </c>
      <c r="Z110" s="63" t="str">
        <f t="shared" si="96"/>
        <v>)</v>
      </c>
      <c r="AA110" s="47" t="str">
        <f t="shared" si="97"/>
        <v/>
      </c>
      <c r="AB110" s="52" t="str">
        <f t="shared" si="16"/>
        <v/>
      </c>
      <c r="AC110" s="53" t="str">
        <f t="shared" si="98"/>
        <v/>
      </c>
      <c r="AD110" s="67" t="str">
        <f t="shared" si="99"/>
        <v/>
      </c>
      <c r="AE110" s="48" t="str">
        <f t="shared" si="100"/>
        <v/>
      </c>
      <c r="AF110" s="46" t="str">
        <f t="shared" si="101"/>
        <v/>
      </c>
      <c r="AG110" s="46" t="str">
        <f t="shared" si="102"/>
        <v/>
      </c>
      <c r="AH110" s="50" t="str">
        <f t="shared" si="103"/>
        <v/>
      </c>
      <c r="AI110" s="70" t="str">
        <f t="shared" si="23"/>
        <v/>
      </c>
      <c r="AJ110" s="54" t="str">
        <f t="shared" si="104"/>
        <v/>
      </c>
      <c r="AK110" s="54" t="str">
        <f t="shared" si="105"/>
        <v/>
      </c>
      <c r="AL110" s="54" t="str">
        <f t="shared" si="106"/>
        <v/>
      </c>
      <c r="AM110" s="54" t="str">
        <f t="shared" si="107"/>
        <v/>
      </c>
      <c r="AN110" s="54" t="str">
        <f t="shared" si="108"/>
        <v/>
      </c>
    </row>
    <row r="111" spans="2:40" ht="25.5" thickTop="1" thickBot="1" x14ac:dyDescent="0.4">
      <c r="B111" t="s">
        <v>1849</v>
      </c>
      <c r="C111" s="78" t="s">
        <v>1879</v>
      </c>
      <c r="D111" s="90" t="s">
        <v>1077</v>
      </c>
      <c r="E111" s="90" t="s">
        <v>1081</v>
      </c>
      <c r="F111" s="90"/>
      <c r="G111" s="90"/>
      <c r="H111" s="87"/>
      <c r="I111" s="87"/>
      <c r="J111" s="87"/>
      <c r="K111" s="87"/>
      <c r="L111" s="77" t="str">
        <f>IF(C111="","",_xlfn.CONCAT("            { line: ","""",C111,", ",M111:AN111,""", sC: ","""",B111,"""},"))</f>
        <v xml:space="preserve">            { line: "NOS HABRÍA BASTADO., (Mi,m,15)", sC: "as"},</v>
      </c>
      <c r="M111" s="63" t="str">
        <f t="shared" si="87"/>
        <v>(</v>
      </c>
      <c r="N111" s="52" t="str">
        <f t="shared" si="2"/>
        <v>Mi</v>
      </c>
      <c r="O111" s="61" t="str">
        <f t="shared" si="88"/>
        <v>,</v>
      </c>
      <c r="P111" s="67" t="str">
        <f t="shared" si="4"/>
        <v>m</v>
      </c>
      <c r="Q111" s="62" t="str">
        <f t="shared" si="89"/>
        <v>,</v>
      </c>
      <c r="R111" s="46">
        <f t="shared" si="90"/>
        <v>15</v>
      </c>
      <c r="S111" s="63" t="str">
        <f t="shared" si="91"/>
        <v>)</v>
      </c>
      <c r="T111" s="64" t="str">
        <f t="shared" si="92"/>
        <v/>
      </c>
      <c r="U111" s="51" t="str">
        <f t="shared" si="9"/>
        <v/>
      </c>
      <c r="V111" s="54" t="str">
        <f t="shared" si="93"/>
        <v/>
      </c>
      <c r="W111" s="49" t="str">
        <f t="shared" si="11"/>
        <v/>
      </c>
      <c r="X111" s="54" t="str">
        <f t="shared" si="94"/>
        <v/>
      </c>
      <c r="Y111" s="54" t="str">
        <f t="shared" si="95"/>
        <v/>
      </c>
      <c r="Z111" s="63" t="str">
        <f t="shared" si="96"/>
        <v/>
      </c>
      <c r="AA111" s="47" t="str">
        <f t="shared" si="97"/>
        <v/>
      </c>
      <c r="AB111" s="52" t="str">
        <f t="shared" si="16"/>
        <v/>
      </c>
      <c r="AC111" s="53" t="str">
        <f t="shared" si="98"/>
        <v/>
      </c>
      <c r="AD111" s="67" t="str">
        <f t="shared" si="99"/>
        <v/>
      </c>
      <c r="AE111" s="48" t="str">
        <f t="shared" si="100"/>
        <v/>
      </c>
      <c r="AF111" s="46" t="str">
        <f t="shared" si="101"/>
        <v/>
      </c>
      <c r="AG111" s="46" t="str">
        <f t="shared" si="102"/>
        <v/>
      </c>
      <c r="AH111" s="50" t="str">
        <f t="shared" si="103"/>
        <v/>
      </c>
      <c r="AI111" s="70" t="str">
        <f t="shared" si="23"/>
        <v/>
      </c>
      <c r="AJ111" s="54" t="str">
        <f t="shared" si="104"/>
        <v/>
      </c>
      <c r="AK111" s="54" t="str">
        <f t="shared" si="105"/>
        <v/>
      </c>
      <c r="AL111" s="54" t="str">
        <f t="shared" si="106"/>
        <v/>
      </c>
      <c r="AM111" s="54" t="str">
        <f t="shared" si="107"/>
        <v/>
      </c>
      <c r="AN111" s="54" t="str">
        <f t="shared" si="108"/>
        <v/>
      </c>
    </row>
    <row r="112" spans="2:40" ht="25.5" thickTop="1" thickBot="1" x14ac:dyDescent="0.4">
      <c r="B112" t="s">
        <v>1849</v>
      </c>
      <c r="C112" s="78" t="s">
        <v>1880</v>
      </c>
      <c r="D112" s="79" t="s">
        <v>1080</v>
      </c>
      <c r="E112" s="79"/>
      <c r="F112" s="79" t="s">
        <v>1083</v>
      </c>
      <c r="G112" s="79"/>
      <c r="H112" s="69" t="s">
        <v>1077</v>
      </c>
      <c r="I112" s="69" t="s">
        <v>1081</v>
      </c>
      <c r="J112" s="69"/>
      <c r="K112" s="69"/>
      <c r="L112" s="77" t="str">
        <f>IF(C112="","",_xlfn.CONCAT("            { line: ","""",C112,", ",M112:AN112,""", sC: ","""",B112,"""},"))</f>
        <v xml:space="preserve">            { line: "DAYENÚ,DAYENÚ,DAYENÚ., (Re,,15)(Do,,250)(Mi,m,350)", sC: "as"},</v>
      </c>
      <c r="M112" s="63" t="str">
        <f t="shared" si="87"/>
        <v>(</v>
      </c>
      <c r="N112" s="52" t="str">
        <f t="shared" si="2"/>
        <v>Re</v>
      </c>
      <c r="O112" s="61" t="str">
        <f t="shared" si="88"/>
        <v>,</v>
      </c>
      <c r="P112" s="67" t="str">
        <f t="shared" si="4"/>
        <v/>
      </c>
      <c r="Q112" s="62" t="str">
        <f t="shared" si="89"/>
        <v>,</v>
      </c>
      <c r="R112" s="46">
        <f t="shared" si="90"/>
        <v>15</v>
      </c>
      <c r="S112" s="63" t="str">
        <f t="shared" si="91"/>
        <v>)</v>
      </c>
      <c r="T112" s="64" t="str">
        <f t="shared" si="92"/>
        <v>(</v>
      </c>
      <c r="U112" s="51" t="str">
        <f t="shared" si="9"/>
        <v>Do</v>
      </c>
      <c r="V112" s="54" t="str">
        <f t="shared" si="93"/>
        <v>,</v>
      </c>
      <c r="W112" s="49" t="str">
        <f t="shared" si="11"/>
        <v/>
      </c>
      <c r="X112" s="54" t="str">
        <f t="shared" si="94"/>
        <v>,</v>
      </c>
      <c r="Y112" s="54">
        <f t="shared" si="95"/>
        <v>250</v>
      </c>
      <c r="Z112" s="63" t="str">
        <f t="shared" si="96"/>
        <v>)</v>
      </c>
      <c r="AA112" s="47" t="str">
        <f t="shared" si="97"/>
        <v>(</v>
      </c>
      <c r="AB112" s="52" t="str">
        <f t="shared" si="16"/>
        <v>Mi</v>
      </c>
      <c r="AC112" s="53" t="str">
        <f t="shared" si="98"/>
        <v>,</v>
      </c>
      <c r="AD112" s="67" t="str">
        <f t="shared" si="99"/>
        <v>m</v>
      </c>
      <c r="AE112" s="48" t="str">
        <f t="shared" si="100"/>
        <v>,</v>
      </c>
      <c r="AF112" s="46">
        <f t="shared" si="101"/>
        <v>350</v>
      </c>
      <c r="AG112" s="46" t="str">
        <f t="shared" si="102"/>
        <v>)</v>
      </c>
      <c r="AH112" s="50" t="str">
        <f t="shared" si="103"/>
        <v/>
      </c>
      <c r="AI112" s="70" t="str">
        <f t="shared" si="23"/>
        <v/>
      </c>
      <c r="AJ112" s="54" t="str">
        <f t="shared" si="104"/>
        <v/>
      </c>
      <c r="AK112" s="54" t="str">
        <f t="shared" si="105"/>
        <v/>
      </c>
      <c r="AL112" s="54" t="str">
        <f t="shared" si="106"/>
        <v/>
      </c>
      <c r="AM112" s="54" t="str">
        <f t="shared" si="107"/>
        <v/>
      </c>
      <c r="AN112" s="54" t="str">
        <f t="shared" si="108"/>
        <v/>
      </c>
    </row>
    <row r="113" spans="2:40" ht="25.5" thickTop="1" thickBot="1" x14ac:dyDescent="0.4">
      <c r="B113" t="s">
        <v>1849</v>
      </c>
      <c r="C113" s="93" t="s">
        <v>1880</v>
      </c>
      <c r="D113" s="88" t="s">
        <v>1080</v>
      </c>
      <c r="E113" s="88"/>
      <c r="F113" s="88" t="s">
        <v>1083</v>
      </c>
      <c r="G113" s="88"/>
      <c r="H113" s="88" t="s">
        <v>1077</v>
      </c>
      <c r="I113" s="88" t="s">
        <v>1081</v>
      </c>
      <c r="J113" s="88"/>
      <c r="K113" s="88"/>
      <c r="L113" s="94" t="str">
        <f>IF(C113="","",_xlfn.CONCAT("            { line: ","""",C113,", ",M113:AN113,""", sC: ","""",B113,"""},  ]},"))</f>
        <v xml:space="preserve">            { line: "DAYENÚ,DAYENÚ,DAYENÚ., (Re,,15)(Do,,250)(Mi,m,350)", sC: "as"},  ]},</v>
      </c>
      <c r="M113" s="63" t="str">
        <f t="shared" si="87"/>
        <v>(</v>
      </c>
      <c r="N113" s="52" t="str">
        <f t="shared" si="2"/>
        <v>Re</v>
      </c>
      <c r="O113" s="61" t="str">
        <f t="shared" si="88"/>
        <v>,</v>
      </c>
      <c r="P113" s="67" t="str">
        <f t="shared" si="4"/>
        <v/>
      </c>
      <c r="Q113" s="62" t="str">
        <f t="shared" si="89"/>
        <v>,</v>
      </c>
      <c r="R113" s="46">
        <f t="shared" si="90"/>
        <v>15</v>
      </c>
      <c r="S113" s="63" t="str">
        <f t="shared" si="91"/>
        <v>)</v>
      </c>
      <c r="T113" s="64" t="str">
        <f t="shared" si="92"/>
        <v>(</v>
      </c>
      <c r="U113" s="51" t="str">
        <f t="shared" si="9"/>
        <v>Do</v>
      </c>
      <c r="V113" s="54" t="str">
        <f t="shared" si="93"/>
        <v>,</v>
      </c>
      <c r="W113" s="49" t="str">
        <f t="shared" si="11"/>
        <v/>
      </c>
      <c r="X113" s="54" t="str">
        <f t="shared" si="94"/>
        <v>,</v>
      </c>
      <c r="Y113" s="54">
        <f t="shared" si="95"/>
        <v>250</v>
      </c>
      <c r="Z113" s="63" t="str">
        <f t="shared" si="96"/>
        <v>)</v>
      </c>
      <c r="AA113" s="47" t="str">
        <f t="shared" si="97"/>
        <v>(</v>
      </c>
      <c r="AB113" s="52" t="str">
        <f t="shared" si="16"/>
        <v>Mi</v>
      </c>
      <c r="AC113" s="53" t="str">
        <f t="shared" si="98"/>
        <v>,</v>
      </c>
      <c r="AD113" s="67" t="str">
        <f t="shared" si="99"/>
        <v>m</v>
      </c>
      <c r="AE113" s="48" t="str">
        <f t="shared" si="100"/>
        <v>,</v>
      </c>
      <c r="AF113" s="46">
        <f t="shared" si="101"/>
        <v>350</v>
      </c>
      <c r="AG113" s="46" t="str">
        <f t="shared" si="102"/>
        <v>)</v>
      </c>
      <c r="AH113" s="50" t="str">
        <f t="shared" si="103"/>
        <v/>
      </c>
      <c r="AI113" s="70" t="str">
        <f t="shared" si="23"/>
        <v/>
      </c>
      <c r="AJ113" s="54" t="str">
        <f t="shared" si="104"/>
        <v/>
      </c>
      <c r="AK113" s="54" t="str">
        <f t="shared" si="105"/>
        <v/>
      </c>
      <c r="AL113" s="54" t="str">
        <f t="shared" si="106"/>
        <v/>
      </c>
      <c r="AM113" s="54" t="str">
        <f t="shared" si="107"/>
        <v/>
      </c>
      <c r="AN113" s="54" t="str">
        <f t="shared" si="108"/>
        <v/>
      </c>
    </row>
    <row r="114" spans="2:40" ht="27.75" thickTop="1" thickBot="1" x14ac:dyDescent="0.4">
      <c r="C114" s="82"/>
      <c r="D114" s="85"/>
      <c r="E114" s="85"/>
      <c r="F114" s="85"/>
      <c r="G114" s="85"/>
      <c r="H114" s="85"/>
      <c r="I114" s="85"/>
      <c r="J114" s="85"/>
      <c r="K114" s="85"/>
      <c r="L114" s="83" t="s">
        <v>1859</v>
      </c>
      <c r="M114" s="63"/>
      <c r="N114" s="52"/>
      <c r="O114" s="61"/>
      <c r="P114" s="67"/>
      <c r="Q114" s="62"/>
      <c r="R114" s="46"/>
      <c r="S114" s="63"/>
      <c r="T114" s="64"/>
      <c r="U114" s="51"/>
      <c r="V114" s="54"/>
      <c r="W114" s="49"/>
      <c r="X114" s="54"/>
      <c r="Y114" s="54"/>
      <c r="Z114" s="63"/>
      <c r="AA114" s="47"/>
      <c r="AB114" s="52"/>
      <c r="AC114" s="53"/>
      <c r="AD114" s="67"/>
      <c r="AE114" s="48"/>
      <c r="AF114" s="46"/>
      <c r="AG114" s="46"/>
      <c r="AH114" s="50"/>
      <c r="AI114" s="70"/>
      <c r="AJ114" s="54"/>
      <c r="AK114" s="54"/>
      <c r="AL114" s="54"/>
      <c r="AM114" s="54"/>
      <c r="AN114" s="54"/>
    </row>
    <row r="115" spans="2:40" ht="25.5" thickTop="1" thickBot="1" x14ac:dyDescent="0.4">
      <c r="B115" t="s">
        <v>1860</v>
      </c>
      <c r="C115" s="12" t="s">
        <v>1899</v>
      </c>
      <c r="D115" s="71" t="s">
        <v>1077</v>
      </c>
      <c r="E115" s="71" t="s">
        <v>1081</v>
      </c>
      <c r="F115" s="72" t="s">
        <v>1078</v>
      </c>
      <c r="G115" s="72" t="s">
        <v>1081</v>
      </c>
      <c r="H115" s="71" t="s">
        <v>1855</v>
      </c>
      <c r="I115" s="71">
        <v>7</v>
      </c>
      <c r="J115" s="81"/>
      <c r="K115" s="81"/>
      <c r="L115" s="76" t="str">
        <f t="shared" si="109"/>
        <v xml:space="preserve">            { line: "Si nos hubiera hecho entrar en su Iglesia, (Mi,m,15)(La,m,250)(Si,7,350)", sC: "tc"},</v>
      </c>
      <c r="M115" s="63" t="str">
        <f t="shared" si="87"/>
        <v>(</v>
      </c>
      <c r="N115" s="52" t="str">
        <f t="shared" si="2"/>
        <v>Mi</v>
      </c>
      <c r="O115" s="61" t="str">
        <f t="shared" si="88"/>
        <v>,</v>
      </c>
      <c r="P115" s="67" t="str">
        <f t="shared" si="4"/>
        <v>m</v>
      </c>
      <c r="Q115" s="62" t="str">
        <f t="shared" si="89"/>
        <v>,</v>
      </c>
      <c r="R115" s="46">
        <f t="shared" si="90"/>
        <v>15</v>
      </c>
      <c r="S115" s="63" t="str">
        <f t="shared" si="91"/>
        <v>)</v>
      </c>
      <c r="T115" s="64" t="str">
        <f t="shared" si="92"/>
        <v>(</v>
      </c>
      <c r="U115" s="51" t="str">
        <f t="shared" si="9"/>
        <v>La</v>
      </c>
      <c r="V115" s="54" t="str">
        <f t="shared" si="93"/>
        <v>,</v>
      </c>
      <c r="W115" s="49" t="str">
        <f t="shared" si="11"/>
        <v>m</v>
      </c>
      <c r="X115" s="54" t="str">
        <f t="shared" si="94"/>
        <v>,</v>
      </c>
      <c r="Y115" s="54">
        <f t="shared" si="95"/>
        <v>250</v>
      </c>
      <c r="Z115" s="63" t="str">
        <f t="shared" si="96"/>
        <v>)</v>
      </c>
      <c r="AA115" s="47" t="str">
        <f t="shared" si="97"/>
        <v>(</v>
      </c>
      <c r="AB115" s="52" t="str">
        <f t="shared" si="16"/>
        <v>Si</v>
      </c>
      <c r="AC115" s="53" t="str">
        <f t="shared" si="98"/>
        <v>,</v>
      </c>
      <c r="AD115" s="67">
        <f t="shared" si="99"/>
        <v>7</v>
      </c>
      <c r="AE115" s="48" t="str">
        <f t="shared" si="100"/>
        <v>,</v>
      </c>
      <c r="AF115" s="46">
        <f t="shared" si="101"/>
        <v>350</v>
      </c>
      <c r="AG115" s="46" t="str">
        <f t="shared" si="102"/>
        <v>)</v>
      </c>
      <c r="AH115" s="50" t="str">
        <f t="shared" si="103"/>
        <v/>
      </c>
      <c r="AI115" s="70" t="str">
        <f t="shared" si="23"/>
        <v/>
      </c>
      <c r="AJ115" s="54" t="str">
        <f t="shared" si="104"/>
        <v/>
      </c>
      <c r="AK115" s="54" t="str">
        <f t="shared" si="105"/>
        <v/>
      </c>
      <c r="AL115" s="54" t="str">
        <f t="shared" si="106"/>
        <v/>
      </c>
      <c r="AM115" s="54" t="str">
        <f t="shared" si="107"/>
        <v/>
      </c>
      <c r="AN115" s="54" t="str">
        <f t="shared" si="108"/>
        <v/>
      </c>
    </row>
    <row r="116" spans="2:40" ht="25.5" thickTop="1" thickBot="1" x14ac:dyDescent="0.4">
      <c r="C116" s="12" t="s">
        <v>1900</v>
      </c>
      <c r="D116" s="71" t="s">
        <v>1077</v>
      </c>
      <c r="E116" s="71" t="s">
        <v>1081</v>
      </c>
      <c r="F116" s="72"/>
      <c r="G116" s="72"/>
      <c r="H116" s="71"/>
      <c r="I116" s="71"/>
      <c r="J116" s="81"/>
      <c r="K116" s="81"/>
      <c r="L116" s="76" t="str">
        <f t="shared" si="109"/>
        <v xml:space="preserve">            { line: "y no hubiera construido en nosotros su templo:, (Mi,m,15)", sC: ""},</v>
      </c>
      <c r="M116" s="63" t="str">
        <f t="shared" si="87"/>
        <v>(</v>
      </c>
      <c r="N116" s="52" t="str">
        <f t="shared" si="2"/>
        <v>Mi</v>
      </c>
      <c r="O116" s="61" t="str">
        <f t="shared" si="88"/>
        <v>,</v>
      </c>
      <c r="P116" s="67" t="str">
        <f t="shared" si="4"/>
        <v>m</v>
      </c>
      <c r="Q116" s="62" t="str">
        <f t="shared" si="89"/>
        <v>,</v>
      </c>
      <c r="R116" s="46">
        <f t="shared" si="90"/>
        <v>15</v>
      </c>
      <c r="S116" s="63" t="str">
        <f t="shared" si="91"/>
        <v>)</v>
      </c>
      <c r="T116" s="64" t="str">
        <f t="shared" si="92"/>
        <v/>
      </c>
      <c r="U116" s="51" t="str">
        <f t="shared" si="9"/>
        <v/>
      </c>
      <c r="V116" s="54" t="str">
        <f t="shared" si="93"/>
        <v/>
      </c>
      <c r="W116" s="49" t="str">
        <f t="shared" si="11"/>
        <v/>
      </c>
      <c r="X116" s="54" t="str">
        <f t="shared" si="94"/>
        <v/>
      </c>
      <c r="Y116" s="54" t="str">
        <f t="shared" si="95"/>
        <v/>
      </c>
      <c r="Z116" s="63" t="str">
        <f t="shared" si="96"/>
        <v/>
      </c>
      <c r="AA116" s="47" t="str">
        <f t="shared" si="97"/>
        <v/>
      </c>
      <c r="AB116" s="52" t="str">
        <f t="shared" si="16"/>
        <v/>
      </c>
      <c r="AC116" s="53" t="str">
        <f t="shared" si="98"/>
        <v/>
      </c>
      <c r="AD116" s="67" t="str">
        <f t="shared" si="99"/>
        <v/>
      </c>
      <c r="AE116" s="48" t="str">
        <f t="shared" si="100"/>
        <v/>
      </c>
      <c r="AF116" s="46" t="str">
        <f t="shared" si="101"/>
        <v/>
      </c>
      <c r="AG116" s="46" t="str">
        <f t="shared" si="102"/>
        <v/>
      </c>
      <c r="AH116" s="50" t="str">
        <f t="shared" si="103"/>
        <v/>
      </c>
      <c r="AI116" s="70" t="str">
        <f t="shared" si="23"/>
        <v/>
      </c>
      <c r="AJ116" s="54" t="str">
        <f t="shared" si="104"/>
        <v/>
      </c>
      <c r="AK116" s="54" t="str">
        <f t="shared" si="105"/>
        <v/>
      </c>
      <c r="AL116" s="54" t="str">
        <f t="shared" si="106"/>
        <v/>
      </c>
      <c r="AM116" s="54" t="str">
        <f t="shared" si="107"/>
        <v/>
      </c>
      <c r="AN116" s="54" t="str">
        <f t="shared" si="108"/>
        <v/>
      </c>
    </row>
    <row r="117" spans="2:40" ht="25.5" thickTop="1" thickBot="1" x14ac:dyDescent="0.4">
      <c r="C117" s="55" t="s">
        <v>1857</v>
      </c>
      <c r="D117" s="66"/>
      <c r="E117" s="66"/>
      <c r="F117" s="66"/>
      <c r="G117" s="66"/>
      <c r="H117" s="66"/>
      <c r="I117" s="66"/>
      <c r="J117" s="66"/>
      <c r="K117" s="66"/>
      <c r="L117" s="56" t="s">
        <v>1856</v>
      </c>
      <c r="M117" s="63" t="str">
        <f t="shared" ref="M117:M121" si="195">IF(N117="","","(")</f>
        <v/>
      </c>
      <c r="N117" s="52" t="str">
        <f t="shared" ref="N117:N121" si="196">IF(D117="","",D117)</f>
        <v/>
      </c>
      <c r="O117" s="61" t="str">
        <f t="shared" ref="O117:O121" si="197">IF(N117="","",",")</f>
        <v/>
      </c>
      <c r="P117" s="67" t="str">
        <f t="shared" ref="P117:P121" si="198">IF(E117="","",E117)</f>
        <v/>
      </c>
      <c r="Q117" s="62" t="str">
        <f t="shared" ref="Q117:Q121" si="199">IF(N117="","",",")</f>
        <v/>
      </c>
      <c r="R117" s="46" t="str">
        <f t="shared" ref="R117:R121" si="200">IF(N117="","",15)</f>
        <v/>
      </c>
      <c r="S117" s="63" t="str">
        <f t="shared" ref="S117:S121" si="201">IF(N117="","",")")</f>
        <v/>
      </c>
      <c r="T117" s="64" t="str">
        <f t="shared" ref="T117:T121" si="202">IF(U117="","","(")</f>
        <v/>
      </c>
      <c r="U117" s="51" t="str">
        <f t="shared" ref="U117:U121" si="203">IF(F117="","",F117)</f>
        <v/>
      </c>
      <c r="V117" s="54" t="str">
        <f t="shared" ref="V117:V121" si="204">IF(U117="","",",")</f>
        <v/>
      </c>
      <c r="W117" s="49" t="str">
        <f t="shared" ref="W117:W121" si="205">IF(G117="","",G117)</f>
        <v/>
      </c>
      <c r="X117" s="54" t="str">
        <f t="shared" ref="X117:X121" si="206">IF(U117="","",",")</f>
        <v/>
      </c>
      <c r="Y117" s="54" t="str">
        <f t="shared" ref="Y117:Y121" si="207">IF(U117="","",250)</f>
        <v/>
      </c>
      <c r="Z117" s="63" t="str">
        <f t="shared" ref="Z117:Z121" si="208">IF(U117="","",")")</f>
        <v/>
      </c>
      <c r="AA117" s="47" t="str">
        <f t="shared" ref="AA117:AA121" si="209">IF(AB117="","","(")</f>
        <v/>
      </c>
      <c r="AB117" s="52" t="str">
        <f t="shared" ref="AB117:AB121" si="210">IF(H117="","",H117)</f>
        <v/>
      </c>
      <c r="AC117" s="53" t="str">
        <f t="shared" ref="AC117:AC121" si="211">IF(AB117="","",",")</f>
        <v/>
      </c>
      <c r="AD117" s="67" t="str">
        <f t="shared" ref="AD117:AD121" si="212">IF(I117="","",I117)</f>
        <v/>
      </c>
      <c r="AE117" s="48" t="str">
        <f t="shared" ref="AE117:AE121" si="213">IF(AB117="","",",")</f>
        <v/>
      </c>
      <c r="AF117" s="46" t="str">
        <f t="shared" ref="AF117:AF121" si="214">IF(AB117="","",350)</f>
        <v/>
      </c>
      <c r="AG117" s="46" t="str">
        <f t="shared" ref="AG117:AG121" si="215">IF(AB117="","",")")</f>
        <v/>
      </c>
      <c r="AH117" s="50" t="str">
        <f t="shared" ref="AH117:AH121" si="216">IF(AI117="","","(")</f>
        <v/>
      </c>
      <c r="AI117" s="70" t="str">
        <f t="shared" ref="AI117:AI121" si="217">IF(J117="","",J117)</f>
        <v/>
      </c>
      <c r="AJ117" s="54" t="str">
        <f t="shared" ref="AJ117:AJ121" si="218">IF(AI117="","",",")</f>
        <v/>
      </c>
      <c r="AK117" s="54" t="str">
        <f t="shared" ref="AK117:AK121" si="219">IF(K117="","",K117)</f>
        <v/>
      </c>
      <c r="AL117" s="54" t="str">
        <f t="shared" ref="AL117:AL121" si="220">IF(AI117="","",",")</f>
        <v/>
      </c>
      <c r="AM117" s="54" t="str">
        <f t="shared" ref="AM117:AM121" si="221">IF(AI117="","",450)</f>
        <v/>
      </c>
      <c r="AN117" s="54" t="str">
        <f t="shared" ref="AN117:AN121" si="222">IF(AI117="","",")")</f>
        <v/>
      </c>
    </row>
    <row r="118" spans="2:40" ht="25.5" thickTop="1" thickBot="1" x14ac:dyDescent="0.4">
      <c r="B118" t="s">
        <v>1861</v>
      </c>
      <c r="C118" s="92" t="s">
        <v>1878</v>
      </c>
      <c r="D118" s="88" t="s">
        <v>1080</v>
      </c>
      <c r="E118" s="88"/>
      <c r="F118" s="88" t="s">
        <v>1083</v>
      </c>
      <c r="G118" s="88"/>
      <c r="H118" s="88"/>
      <c r="I118" s="88"/>
      <c r="J118" s="88"/>
      <c r="K118" s="88"/>
      <c r="L118" s="89" t="str">
        <f>IF(C118="","",_xlfn.CONCAT("       triggerLine: ","""",C118,", ",M118:AN118,""", sC: ","""",B118,""", lines: ["))</f>
        <v xml:space="preserve">       triggerLine: "ESO NOS HABRÍA BASTADO,, (Re,,15)(Do,,250)", sC: "ta as", lines: [</v>
      </c>
      <c r="M118" s="63" t="str">
        <f t="shared" si="195"/>
        <v>(</v>
      </c>
      <c r="N118" s="52" t="str">
        <f t="shared" si="196"/>
        <v>Re</v>
      </c>
      <c r="O118" s="61" t="str">
        <f t="shared" si="197"/>
        <v>,</v>
      </c>
      <c r="P118" s="67" t="str">
        <f t="shared" si="198"/>
        <v/>
      </c>
      <c r="Q118" s="62" t="str">
        <f t="shared" si="199"/>
        <v>,</v>
      </c>
      <c r="R118" s="46">
        <f t="shared" si="200"/>
        <v>15</v>
      </c>
      <c r="S118" s="63" t="str">
        <f t="shared" si="201"/>
        <v>)</v>
      </c>
      <c r="T118" s="64" t="str">
        <f t="shared" si="202"/>
        <v>(</v>
      </c>
      <c r="U118" s="51" t="str">
        <f t="shared" si="203"/>
        <v>Do</v>
      </c>
      <c r="V118" s="54" t="str">
        <f t="shared" si="204"/>
        <v>,</v>
      </c>
      <c r="W118" s="49" t="str">
        <f t="shared" si="205"/>
        <v/>
      </c>
      <c r="X118" s="54" t="str">
        <f t="shared" si="206"/>
        <v>,</v>
      </c>
      <c r="Y118" s="54">
        <f t="shared" si="207"/>
        <v>250</v>
      </c>
      <c r="Z118" s="63" t="str">
        <f t="shared" si="208"/>
        <v>)</v>
      </c>
      <c r="AA118" s="47" t="str">
        <f t="shared" si="209"/>
        <v/>
      </c>
      <c r="AB118" s="52" t="str">
        <f t="shared" si="210"/>
        <v/>
      </c>
      <c r="AC118" s="53" t="str">
        <f t="shared" si="211"/>
        <v/>
      </c>
      <c r="AD118" s="67" t="str">
        <f t="shared" si="212"/>
        <v/>
      </c>
      <c r="AE118" s="48" t="str">
        <f t="shared" si="213"/>
        <v/>
      </c>
      <c r="AF118" s="46" t="str">
        <f t="shared" si="214"/>
        <v/>
      </c>
      <c r="AG118" s="46" t="str">
        <f t="shared" si="215"/>
        <v/>
      </c>
      <c r="AH118" s="50" t="str">
        <f t="shared" si="216"/>
        <v/>
      </c>
      <c r="AI118" s="70" t="str">
        <f t="shared" si="217"/>
        <v/>
      </c>
      <c r="AJ118" s="54" t="str">
        <f t="shared" si="218"/>
        <v/>
      </c>
      <c r="AK118" s="54" t="str">
        <f t="shared" si="219"/>
        <v/>
      </c>
      <c r="AL118" s="54" t="str">
        <f t="shared" si="220"/>
        <v/>
      </c>
      <c r="AM118" s="54" t="str">
        <f t="shared" si="221"/>
        <v/>
      </c>
      <c r="AN118" s="54" t="str">
        <f t="shared" si="222"/>
        <v/>
      </c>
    </row>
    <row r="119" spans="2:40" ht="25.5" thickTop="1" thickBot="1" x14ac:dyDescent="0.4">
      <c r="B119" t="s">
        <v>1849</v>
      </c>
      <c r="C119" s="78" t="s">
        <v>1879</v>
      </c>
      <c r="D119" s="90" t="s">
        <v>1077</v>
      </c>
      <c r="E119" s="90" t="s">
        <v>1081</v>
      </c>
      <c r="F119" s="90"/>
      <c r="G119" s="90"/>
      <c r="H119" s="87"/>
      <c r="I119" s="87"/>
      <c r="J119" s="87"/>
      <c r="K119" s="87"/>
      <c r="L119" s="77" t="str">
        <f>IF(C119="","",_xlfn.CONCAT("            { line: ","""",C119,", ",M119:AN119,""", sC: ","""",B119,"""},"))</f>
        <v xml:space="preserve">            { line: "NOS HABRÍA BASTADO., (Mi,m,15)", sC: "as"},</v>
      </c>
      <c r="M119" s="63" t="str">
        <f t="shared" si="195"/>
        <v>(</v>
      </c>
      <c r="N119" s="52" t="str">
        <f t="shared" si="196"/>
        <v>Mi</v>
      </c>
      <c r="O119" s="61" t="str">
        <f t="shared" si="197"/>
        <v>,</v>
      </c>
      <c r="P119" s="67" t="str">
        <f t="shared" si="198"/>
        <v>m</v>
      </c>
      <c r="Q119" s="62" t="str">
        <f t="shared" si="199"/>
        <v>,</v>
      </c>
      <c r="R119" s="46">
        <f t="shared" si="200"/>
        <v>15</v>
      </c>
      <c r="S119" s="63" t="str">
        <f t="shared" si="201"/>
        <v>)</v>
      </c>
      <c r="T119" s="64" t="str">
        <f t="shared" si="202"/>
        <v/>
      </c>
      <c r="U119" s="51" t="str">
        <f t="shared" si="203"/>
        <v/>
      </c>
      <c r="V119" s="54" t="str">
        <f t="shared" si="204"/>
        <v/>
      </c>
      <c r="W119" s="49" t="str">
        <f t="shared" si="205"/>
        <v/>
      </c>
      <c r="X119" s="54" t="str">
        <f t="shared" si="206"/>
        <v/>
      </c>
      <c r="Y119" s="54" t="str">
        <f t="shared" si="207"/>
        <v/>
      </c>
      <c r="Z119" s="63" t="str">
        <f t="shared" si="208"/>
        <v/>
      </c>
      <c r="AA119" s="47" t="str">
        <f t="shared" si="209"/>
        <v/>
      </c>
      <c r="AB119" s="52" t="str">
        <f t="shared" si="210"/>
        <v/>
      </c>
      <c r="AC119" s="53" t="str">
        <f t="shared" si="211"/>
        <v/>
      </c>
      <c r="AD119" s="67" t="str">
        <f t="shared" si="212"/>
        <v/>
      </c>
      <c r="AE119" s="48" t="str">
        <f t="shared" si="213"/>
        <v/>
      </c>
      <c r="AF119" s="46" t="str">
        <f t="shared" si="214"/>
        <v/>
      </c>
      <c r="AG119" s="46" t="str">
        <f t="shared" si="215"/>
        <v/>
      </c>
      <c r="AH119" s="50" t="str">
        <f t="shared" si="216"/>
        <v/>
      </c>
      <c r="AI119" s="70" t="str">
        <f t="shared" si="217"/>
        <v/>
      </c>
      <c r="AJ119" s="54" t="str">
        <f t="shared" si="218"/>
        <v/>
      </c>
      <c r="AK119" s="54" t="str">
        <f t="shared" si="219"/>
        <v/>
      </c>
      <c r="AL119" s="54" t="str">
        <f t="shared" si="220"/>
        <v/>
      </c>
      <c r="AM119" s="54" t="str">
        <f t="shared" si="221"/>
        <v/>
      </c>
      <c r="AN119" s="54" t="str">
        <f t="shared" si="222"/>
        <v/>
      </c>
    </row>
    <row r="120" spans="2:40" ht="25.5" thickTop="1" thickBot="1" x14ac:dyDescent="0.4">
      <c r="B120" t="s">
        <v>1849</v>
      </c>
      <c r="C120" s="78" t="s">
        <v>1880</v>
      </c>
      <c r="D120" s="79" t="s">
        <v>1080</v>
      </c>
      <c r="E120" s="79"/>
      <c r="F120" s="79" t="s">
        <v>1083</v>
      </c>
      <c r="G120" s="79"/>
      <c r="H120" s="69" t="s">
        <v>1077</v>
      </c>
      <c r="I120" s="69" t="s">
        <v>1081</v>
      </c>
      <c r="J120" s="69"/>
      <c r="K120" s="69"/>
      <c r="L120" s="77" t="str">
        <f>IF(C120="","",_xlfn.CONCAT("            { line: ","""",C120,", ",M120:AN120,""", sC: ","""",B120,"""},"))</f>
        <v xml:space="preserve">            { line: "DAYENÚ,DAYENÚ,DAYENÚ., (Re,,15)(Do,,250)(Mi,m,350)", sC: "as"},</v>
      </c>
      <c r="M120" s="63" t="str">
        <f t="shared" si="195"/>
        <v>(</v>
      </c>
      <c r="N120" s="52" t="str">
        <f t="shared" si="196"/>
        <v>Re</v>
      </c>
      <c r="O120" s="61" t="str">
        <f t="shared" si="197"/>
        <v>,</v>
      </c>
      <c r="P120" s="67" t="str">
        <f t="shared" si="198"/>
        <v/>
      </c>
      <c r="Q120" s="62" t="str">
        <f t="shared" si="199"/>
        <v>,</v>
      </c>
      <c r="R120" s="46">
        <f t="shared" si="200"/>
        <v>15</v>
      </c>
      <c r="S120" s="63" t="str">
        <f t="shared" si="201"/>
        <v>)</v>
      </c>
      <c r="T120" s="64" t="str">
        <f t="shared" si="202"/>
        <v>(</v>
      </c>
      <c r="U120" s="51" t="str">
        <f t="shared" si="203"/>
        <v>Do</v>
      </c>
      <c r="V120" s="54" t="str">
        <f t="shared" si="204"/>
        <v>,</v>
      </c>
      <c r="W120" s="49" t="str">
        <f t="shared" si="205"/>
        <v/>
      </c>
      <c r="X120" s="54" t="str">
        <f t="shared" si="206"/>
        <v>,</v>
      </c>
      <c r="Y120" s="54">
        <f t="shared" si="207"/>
        <v>250</v>
      </c>
      <c r="Z120" s="63" t="str">
        <f t="shared" si="208"/>
        <v>)</v>
      </c>
      <c r="AA120" s="47" t="str">
        <f t="shared" si="209"/>
        <v>(</v>
      </c>
      <c r="AB120" s="52" t="str">
        <f t="shared" si="210"/>
        <v>Mi</v>
      </c>
      <c r="AC120" s="53" t="str">
        <f t="shared" si="211"/>
        <v>,</v>
      </c>
      <c r="AD120" s="67" t="str">
        <f t="shared" si="212"/>
        <v>m</v>
      </c>
      <c r="AE120" s="48" t="str">
        <f t="shared" si="213"/>
        <v>,</v>
      </c>
      <c r="AF120" s="46">
        <f t="shared" si="214"/>
        <v>350</v>
      </c>
      <c r="AG120" s="46" t="str">
        <f t="shared" si="215"/>
        <v>)</v>
      </c>
      <c r="AH120" s="50" t="str">
        <f t="shared" si="216"/>
        <v/>
      </c>
      <c r="AI120" s="70" t="str">
        <f t="shared" si="217"/>
        <v/>
      </c>
      <c r="AJ120" s="54" t="str">
        <f t="shared" si="218"/>
        <v/>
      </c>
      <c r="AK120" s="54" t="str">
        <f t="shared" si="219"/>
        <v/>
      </c>
      <c r="AL120" s="54" t="str">
        <f t="shared" si="220"/>
        <v/>
      </c>
      <c r="AM120" s="54" t="str">
        <f t="shared" si="221"/>
        <v/>
      </c>
      <c r="AN120" s="54" t="str">
        <f t="shared" si="222"/>
        <v/>
      </c>
    </row>
    <row r="121" spans="2:40" ht="25.5" thickTop="1" thickBot="1" x14ac:dyDescent="0.4">
      <c r="B121" t="s">
        <v>1849</v>
      </c>
      <c r="C121" s="93" t="s">
        <v>1880</v>
      </c>
      <c r="D121" s="88" t="s">
        <v>1080</v>
      </c>
      <c r="E121" s="88"/>
      <c r="F121" s="88" t="s">
        <v>1083</v>
      </c>
      <c r="G121" s="88"/>
      <c r="H121" s="88" t="s">
        <v>1077</v>
      </c>
      <c r="I121" s="88" t="s">
        <v>1081</v>
      </c>
      <c r="J121" s="88"/>
      <c r="K121" s="88"/>
      <c r="L121" s="94" t="str">
        <f>IF(C121="","",_xlfn.CONCAT("            { line: ","""",C121,", ",M121:AN121,""", sC: ","""",B121,"""},  ]},"))</f>
        <v xml:space="preserve">            { line: "DAYENÚ,DAYENÚ,DAYENÚ., (Re,,15)(Do,,250)(Mi,m,350)", sC: "as"},  ]},</v>
      </c>
      <c r="M121" s="63" t="str">
        <f t="shared" si="195"/>
        <v>(</v>
      </c>
      <c r="N121" s="52" t="str">
        <f t="shared" si="196"/>
        <v>Re</v>
      </c>
      <c r="O121" s="61" t="str">
        <f t="shared" si="197"/>
        <v>,</v>
      </c>
      <c r="P121" s="67" t="str">
        <f t="shared" si="198"/>
        <v/>
      </c>
      <c r="Q121" s="62" t="str">
        <f t="shared" si="199"/>
        <v>,</v>
      </c>
      <c r="R121" s="46">
        <f t="shared" si="200"/>
        <v>15</v>
      </c>
      <c r="S121" s="63" t="str">
        <f t="shared" si="201"/>
        <v>)</v>
      </c>
      <c r="T121" s="64" t="str">
        <f t="shared" si="202"/>
        <v>(</v>
      </c>
      <c r="U121" s="51" t="str">
        <f t="shared" si="203"/>
        <v>Do</v>
      </c>
      <c r="V121" s="54" t="str">
        <f t="shared" si="204"/>
        <v>,</v>
      </c>
      <c r="W121" s="49" t="str">
        <f t="shared" si="205"/>
        <v/>
      </c>
      <c r="X121" s="54" t="str">
        <f t="shared" si="206"/>
        <v>,</v>
      </c>
      <c r="Y121" s="54">
        <f t="shared" si="207"/>
        <v>250</v>
      </c>
      <c r="Z121" s="63" t="str">
        <f t="shared" si="208"/>
        <v>)</v>
      </c>
      <c r="AA121" s="47" t="str">
        <f t="shared" si="209"/>
        <v>(</v>
      </c>
      <c r="AB121" s="52" t="str">
        <f t="shared" si="210"/>
        <v>Mi</v>
      </c>
      <c r="AC121" s="53" t="str">
        <f t="shared" si="211"/>
        <v>,</v>
      </c>
      <c r="AD121" s="67" t="str">
        <f t="shared" si="212"/>
        <v>m</v>
      </c>
      <c r="AE121" s="48" t="str">
        <f t="shared" si="213"/>
        <v>,</v>
      </c>
      <c r="AF121" s="46">
        <f t="shared" si="214"/>
        <v>350</v>
      </c>
      <c r="AG121" s="46" t="str">
        <f t="shared" si="215"/>
        <v>)</v>
      </c>
      <c r="AH121" s="50" t="str">
        <f t="shared" si="216"/>
        <v/>
      </c>
      <c r="AI121" s="70" t="str">
        <f t="shared" si="217"/>
        <v/>
      </c>
      <c r="AJ121" s="54" t="str">
        <f t="shared" si="218"/>
        <v/>
      </c>
      <c r="AK121" s="54" t="str">
        <f t="shared" si="219"/>
        <v/>
      </c>
      <c r="AL121" s="54" t="str">
        <f t="shared" si="220"/>
        <v/>
      </c>
      <c r="AM121" s="54" t="str">
        <f t="shared" si="221"/>
        <v/>
      </c>
      <c r="AN121" s="54" t="str">
        <f t="shared" si="222"/>
        <v/>
      </c>
    </row>
    <row r="122" spans="2:40" ht="24" customHeight="1" x14ac:dyDescent="0.4">
      <c r="B122" s="57"/>
      <c r="C122" s="57"/>
      <c r="D122" s="57"/>
      <c r="E122" s="57"/>
      <c r="F122" s="57"/>
      <c r="G122" s="57"/>
      <c r="H122" s="57"/>
      <c r="I122" s="57"/>
      <c r="J122" s="57"/>
      <c r="K122" s="57"/>
      <c r="L122" s="59" t="str">
        <f ca="1">_xlfn.CONCAT("]}, // ULTIMA LINEA DEL CANTO: ",L1)</f>
        <v>]}, // ULTIMA LINEA DEL CANTO: DAYENÚ</v>
      </c>
      <c r="M122" s="57"/>
    </row>
    <row r="123" spans="2:40" ht="20.25" x14ac:dyDescent="0.25">
      <c r="L123" s="60" t="s">
        <v>1854</v>
      </c>
      <c r="M123" s="45"/>
    </row>
    <row r="124" spans="2:40" x14ac:dyDescent="0.25">
      <c r="M124"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1C581-1269-4C7A-BC57-09392523CE67}">
  <sheetPr codeName="Sheet70">
    <tabColor rgb="FF00B0F0"/>
  </sheetPr>
  <dimension ref="A1:AN77"/>
  <sheetViews>
    <sheetView zoomScaleNormal="100" workbookViewId="0">
      <pane xSplit="2" ySplit="1" topLeftCell="C14" activePane="bottomRight" state="frozen"/>
      <selection pane="topRight" activeCell="C1" sqref="C1"/>
      <selection pane="bottomLeft" activeCell="A2" sqref="A2"/>
      <selection pane="bottomRight" activeCell="C26" sqref="C26"/>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18"/>
      <c r="C1" s="41">
        <v>45</v>
      </c>
      <c r="E1" s="41"/>
      <c r="F1" s="41"/>
      <c r="G1" s="41"/>
      <c r="H1" s="41"/>
      <c r="I1" s="41"/>
      <c r="J1" s="41"/>
      <c r="K1" s="41"/>
      <c r="L1" s="44" t="str">
        <f>VLOOKUP(C1,'Codigo Canto'!A3:AQ236,38,FALSE)</f>
        <v>DAYENÚ</v>
      </c>
      <c r="O1" s="40"/>
      <c r="P1" s="40"/>
      <c r="Q1" s="13"/>
      <c r="AE1" s="13"/>
      <c r="AF1" s="13"/>
    </row>
    <row r="2" spans="2:32" ht="34.5" x14ac:dyDescent="0.4">
      <c r="B2" s="42" t="s">
        <v>1848</v>
      </c>
      <c r="C2" s="68"/>
      <c r="D2" s="68"/>
      <c r="E2" s="68"/>
      <c r="F2" s="68"/>
      <c r="G2" s="68"/>
      <c r="H2" s="68"/>
      <c r="I2" s="68"/>
      <c r="J2" s="68"/>
      <c r="K2" s="68"/>
      <c r="L2" s="14" t="s">
        <v>1351</v>
      </c>
    </row>
    <row r="3" spans="2:32" ht="23.25" x14ac:dyDescent="0.25">
      <c r="L3" s="14" t="s">
        <v>1864</v>
      </c>
    </row>
    <row r="4" spans="2:32" ht="23.25" x14ac:dyDescent="0.25">
      <c r="L4" s="14" t="str">
        <f>_xlfn.CONCAT("║           ",L1,"               ║")</f>
        <v>║           DAYENÚ               ║</v>
      </c>
    </row>
    <row r="5" spans="2:32" ht="23.25" x14ac:dyDescent="0.25">
      <c r="L5" s="14" t="s">
        <v>1865</v>
      </c>
    </row>
    <row r="6" spans="2:32" ht="23.25" x14ac:dyDescent="0.25">
      <c r="L6" s="24" t="s">
        <v>1837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dayenu</v>
      </c>
      <c r="L7" s="43" t="str">
        <f>_xlfn.CONCAT("        id: ","""",C7,"""",",")</f>
        <v xml:space="preserve">        id: "dayenu",</v>
      </c>
    </row>
    <row r="8" spans="2:32" ht="23.25" x14ac:dyDescent="0.25">
      <c r="C8" t="str">
        <f>PROPER(L1)</f>
        <v>Dayenú</v>
      </c>
      <c r="L8" s="43" t="str">
        <f>_xlfn.CONCAT("        tt: ","""",C8,"""",",")</f>
        <v xml:space="preserve">        tt: "Dayenú",</v>
      </c>
    </row>
    <row r="9" spans="2:32" ht="23.25" x14ac:dyDescent="0.25">
      <c r="C9" t="str">
        <f>PROPER(L1)</f>
        <v>Dayenú</v>
      </c>
      <c r="L9" s="43" t="str">
        <f>_xlfn.CONCAT("        title: ","""",C9,"""",",")</f>
        <v xml:space="preserve">        title: "Dayenú",</v>
      </c>
    </row>
    <row r="10" spans="2:32" ht="23.25" x14ac:dyDescent="0.25">
      <c r="C10" t="str">
        <f>VLOOKUP(C1,'Codigo Canto'!A3:AQ236,12,FALSE)</f>
        <v>De la Hagadá de Pésaj hebrea</v>
      </c>
      <c r="L10" s="43" t="str">
        <f>_xlfn.CONCAT("        ","subtitle: ","""",C10,"""",",")</f>
        <v xml:space="preserve">        subtitle: "De la Hagadá de Pésaj hebrea",</v>
      </c>
    </row>
    <row r="11" spans="2:32" ht="23.25" x14ac:dyDescent="0.25">
      <c r="C11" t="str">
        <f>VLOOKUP(C1,Codigo!A3:AP240,42,FALSE)</f>
        <v>category: ["PreCatecumenado","Cuaresma","Antiguo Testamento"],</v>
      </c>
      <c r="L11" s="43" t="str">
        <f>_xlfn.CONCAT("        ",C11)</f>
        <v xml:space="preserve">        category: ["PreCatecumenado","Cuaresma","Antiguo Testamento"],</v>
      </c>
    </row>
    <row r="12" spans="2:32" ht="23.25" x14ac:dyDescent="0.25">
      <c r="C12" t="s">
        <v>1102</v>
      </c>
      <c r="L12" s="43" t="str">
        <f>_xlfn.CONCAT("        catCanto: ","""",C12,"""",",   // Precatecumenado | Catecumenado | Liturgia | Eleccion")</f>
        <v xml:space="preserve">        catCanto: "Precatecumenado",   // Precatecumenado | Catecumenado | Liturgia | Eleccion</v>
      </c>
    </row>
    <row r="13" spans="2:32" ht="23.25" x14ac:dyDescent="0.25">
      <c r="L13" s="43" t="str">
        <f>_xlfn.CONCAT("        cejilla: ","""",C13,"""",",")</f>
        <v xml:space="preserve">        cejilla: "",</v>
      </c>
    </row>
    <row r="14" spans="2:32" ht="23.25" x14ac:dyDescent="0.25">
      <c r="L14" s="43" t="str">
        <f>_xlfn.CONCAT("        nCan: ","""",C14,"""",",")</f>
        <v xml:space="preserve">        nCan: "",</v>
      </c>
    </row>
    <row r="15" spans="2:32" ht="23.25" x14ac:dyDescent="0.25">
      <c r="L15" s="43" t="str">
        <f>_xlfn.CONCAT("        nCanURL: ","""",C15,"""",",")</f>
        <v xml:space="preserve">        nCanURL: "",</v>
      </c>
    </row>
    <row r="16" spans="2:32" ht="23.25" x14ac:dyDescent="0.25">
      <c r="C16">
        <f>VLOOKUP(C1,'Codigo Canto'!A3:AP240,1,FALSE)</f>
        <v>45</v>
      </c>
      <c r="L16" s="43" t="str">
        <f>_xlfn.CONCAT("        dbno: ","""",C16,"""",",")</f>
        <v xml:space="preserve">        dbno: "45",</v>
      </c>
    </row>
    <row r="17" spans="2:40" ht="23.25" x14ac:dyDescent="0.25">
      <c r="L17" s="43" t="str">
        <f>_xlfn.CONCAT("        notes: ","""",C17,"""",",")</f>
        <v xml:space="preserve">        notes: "",</v>
      </c>
    </row>
    <row r="18" spans="2:40" ht="23.25" x14ac:dyDescent="0.25">
      <c r="C18" t="s">
        <v>1855</v>
      </c>
      <c r="L18" s="43" t="str">
        <f>_xlfn.CONCAT("        mant: ","""",C18,"""",",")</f>
        <v xml:space="preserve">        mant: "Si",</v>
      </c>
    </row>
    <row r="19" spans="2:40" ht="23.25" x14ac:dyDescent="0.25">
      <c r="C19" t="str">
        <f>C7</f>
        <v>dayenu</v>
      </c>
      <c r="L19" s="43" t="str">
        <f>_xlfn.CONCAT("        audioSrc: ","""/audio/",C19,".mp3""",",")</f>
        <v xml:space="preserve">        audioSrc: "/audio/dayenu.mp3",</v>
      </c>
    </row>
    <row r="20" spans="2:40" ht="23.25" x14ac:dyDescent="0.25">
      <c r="L20" s="14" t="s">
        <v>1846</v>
      </c>
    </row>
    <row r="21" spans="2:40" ht="23.25" x14ac:dyDescent="0.25">
      <c r="L21" s="43" t="s">
        <v>1843</v>
      </c>
    </row>
    <row r="22" spans="2:40" ht="23.25" x14ac:dyDescent="0.25">
      <c r="L22" s="43" t="s">
        <v>1844</v>
      </c>
    </row>
    <row r="23" spans="2:40" ht="23.25" x14ac:dyDescent="0.25">
      <c r="L23" s="43" t="s">
        <v>1845</v>
      </c>
    </row>
    <row r="24" spans="2:40" ht="23.25" x14ac:dyDescent="0.25">
      <c r="L24" s="43" t="s">
        <v>1863</v>
      </c>
    </row>
    <row r="25" spans="2:40" ht="23.25" x14ac:dyDescent="0.25">
      <c r="L25" s="43" t="s">
        <v>1862</v>
      </c>
    </row>
    <row r="26" spans="2:40" ht="23.25" x14ac:dyDescent="0.25">
      <c r="B26">
        <f>+C1</f>
        <v>45</v>
      </c>
      <c r="C26" t="str">
        <f>VLOOKUP(B26,Buscador!A3:AP240,31,FALSE)</f>
        <v>/resucito/src/index.html?canto=dayenu</v>
      </c>
      <c r="L26" s="43" t="str">
        <f>_xlfn.CONCAT("        ant: ","""",C26,"""",",")</f>
        <v xml:space="preserve">        ant: "/resucito/src/index.html?canto=dayenu",</v>
      </c>
    </row>
    <row r="27" spans="2:40" ht="23.25" x14ac:dyDescent="0.25">
      <c r="B27">
        <f>+C1+1+1</f>
        <v>47</v>
      </c>
      <c r="C27" t="str">
        <f>VLOOKUP(B27,Buscador!A3:AP240,31,FALSE)</f>
        <v>/resucito/src/index.html?canto=deprofundis</v>
      </c>
      <c r="L27" s="43" t="str">
        <f>_xlfn.CONCAT("        sig: ","""",C27,"""",",")</f>
        <v xml:space="preserve">        sig: "/resucito/src/index.html?canto=deprofundis",</v>
      </c>
    </row>
    <row r="28" spans="2:40" ht="23.25" x14ac:dyDescent="0.25">
      <c r="L28" s="14" t="s">
        <v>1847</v>
      </c>
    </row>
    <row r="29" spans="2:40" ht="36" thickBot="1" x14ac:dyDescent="0.3">
      <c r="C29" s="86"/>
      <c r="D29" s="86"/>
      <c r="E29" s="86"/>
      <c r="F29" s="86"/>
      <c r="G29" s="86"/>
      <c r="H29" s="86"/>
      <c r="I29" s="86"/>
      <c r="J29" s="86"/>
      <c r="K29" s="86"/>
      <c r="L29" s="58" t="s">
        <v>1852</v>
      </c>
    </row>
    <row r="30" spans="2:40" ht="25.5" thickTop="1" thickBot="1" x14ac:dyDescent="0.4">
      <c r="B30" t="s">
        <v>1860</v>
      </c>
      <c r="C30" s="12" t="s">
        <v>1901</v>
      </c>
      <c r="D30" s="71" t="s">
        <v>1077</v>
      </c>
      <c r="E30" s="71" t="s">
        <v>1081</v>
      </c>
      <c r="F30" s="72" t="s">
        <v>1080</v>
      </c>
      <c r="G30" s="72"/>
      <c r="H30" s="71" t="s">
        <v>1083</v>
      </c>
      <c r="I30" s="71"/>
      <c r="J30" s="81"/>
      <c r="K30" s="81"/>
      <c r="L30" s="75" t="str">
        <f t="shared" ref="L30:L50" si="0">IF(C30="","",_xlfn.CONCAT("            { line: ","""",C30,", ",M30:AN30,""", sC: ","""",B30,"""},"))</f>
        <v xml:space="preserve">            { line: "Si hubiera construido en nosotros su templo, (Mi,m,15)(Re,,250)(Do,,350)", sC: "tc"},</v>
      </c>
      <c r="M30" s="63" t="str">
        <f t="shared" ref="M30:M53" si="1">IF(N30="","","(")</f>
        <v>(</v>
      </c>
      <c r="N30" s="52" t="str">
        <f t="shared" ref="N30:N74" si="2">IF(D30="","",D30)</f>
        <v>Mi</v>
      </c>
      <c r="O30" s="61" t="str">
        <f t="shared" ref="O30:O53" si="3">IF(N30="","",",")</f>
        <v>,</v>
      </c>
      <c r="P30" s="67" t="str">
        <f t="shared" ref="P30:P74" si="4">IF(E30="","",E30)</f>
        <v>m</v>
      </c>
      <c r="Q30" s="62" t="str">
        <f t="shared" ref="Q30:Q53" si="5">IF(N30="","",",")</f>
        <v>,</v>
      </c>
      <c r="R30" s="46">
        <f t="shared" ref="R30:R53" si="6">IF(N30="","",15)</f>
        <v>15</v>
      </c>
      <c r="S30" s="63" t="str">
        <f t="shared" ref="S30:S53" si="7">IF(N30="","",")")</f>
        <v>)</v>
      </c>
      <c r="T30" s="64" t="str">
        <f t="shared" ref="T30:T53" si="8">IF(U30="","","(")</f>
        <v>(</v>
      </c>
      <c r="U30" s="51" t="str">
        <f t="shared" ref="U30:U74" si="9">IF(F30="","",F30)</f>
        <v>Re</v>
      </c>
      <c r="V30" s="54" t="str">
        <f t="shared" ref="V30:V53" si="10">IF(U30="","",",")</f>
        <v>,</v>
      </c>
      <c r="W30" s="49" t="str">
        <f t="shared" ref="W30:W74" si="11">IF(G30="","",G30)</f>
        <v/>
      </c>
      <c r="X30" s="54" t="str">
        <f t="shared" ref="X30:X53" si="12">IF(U30="","",",")</f>
        <v>,</v>
      </c>
      <c r="Y30" s="54">
        <f t="shared" ref="Y30:Y53" si="13">IF(U30="","",250)</f>
        <v>250</v>
      </c>
      <c r="Z30" s="63" t="str">
        <f t="shared" ref="Z30:Z53" si="14">IF(U30="","",")")</f>
        <v>)</v>
      </c>
      <c r="AA30" s="47" t="str">
        <f t="shared" ref="AA30:AA53" si="15">IF(AB30="","","(")</f>
        <v>(</v>
      </c>
      <c r="AB30" s="52" t="str">
        <f t="shared" ref="AB30:AB74" si="16">IF(H30="","",H30)</f>
        <v>Do</v>
      </c>
      <c r="AC30" s="53" t="str">
        <f t="shared" ref="AC30:AC53" si="17">IF(AB30="","",",")</f>
        <v>,</v>
      </c>
      <c r="AD30" s="67" t="str">
        <f t="shared" ref="AD30:AD53" si="18">IF(I30="","",I30)</f>
        <v/>
      </c>
      <c r="AE30" s="48" t="str">
        <f t="shared" ref="AE30:AE53" si="19">IF(AB30="","",",")</f>
        <v>,</v>
      </c>
      <c r="AF30" s="46">
        <f t="shared" ref="AF30:AF53" si="20">IF(AB30="","",350)</f>
        <v>350</v>
      </c>
      <c r="AG30" s="46" t="str">
        <f t="shared" ref="AG30:AG53" si="21">IF(AB30="","",")")</f>
        <v>)</v>
      </c>
      <c r="AH30" s="50" t="str">
        <f t="shared" ref="AH30:AH53" si="22">IF(AI30="","","(")</f>
        <v/>
      </c>
      <c r="AI30" s="70" t="str">
        <f t="shared" ref="AI30:AI74" si="23">IF(J30="","",J30)</f>
        <v/>
      </c>
      <c r="AJ30" s="54" t="str">
        <f t="shared" ref="AJ30:AJ53" si="24">IF(AI30="","",",")</f>
        <v/>
      </c>
      <c r="AK30" s="54" t="str">
        <f t="shared" ref="AK30:AK53" si="25">IF(K30="","",K30)</f>
        <v/>
      </c>
      <c r="AL30" s="54" t="str">
        <f t="shared" ref="AL30:AL53" si="26">IF(AI30="","",",")</f>
        <v/>
      </c>
      <c r="AM30" s="54" t="str">
        <f t="shared" ref="AM30:AM53" si="27">IF(AI30="","",450)</f>
        <v/>
      </c>
      <c r="AN30" s="54" t="str">
        <f t="shared" ref="AN30:AN53" si="28">IF(AI30="","",")")</f>
        <v/>
      </c>
    </row>
    <row r="31" spans="2:40" ht="25.5" thickTop="1" thickBot="1" x14ac:dyDescent="0.4">
      <c r="C31" s="12" t="s">
        <v>1902</v>
      </c>
      <c r="D31" s="71" t="s">
        <v>1855</v>
      </c>
      <c r="E31" s="71">
        <v>7</v>
      </c>
      <c r="F31" s="72" t="s">
        <v>1077</v>
      </c>
      <c r="G31" s="72" t="s">
        <v>1081</v>
      </c>
      <c r="H31" s="71"/>
      <c r="I31" s="71"/>
      <c r="J31" s="81"/>
      <c r="K31" s="81"/>
      <c r="L31" s="75" t="str">
        <f t="shared" si="0"/>
        <v xml:space="preserve">            { line: "y no lo hubiera llenado de su Santo Espíritu:, (Si,7,15)(Mi,m,250)", sC: ""},</v>
      </c>
      <c r="M31" s="63" t="str">
        <f t="shared" si="1"/>
        <v>(</v>
      </c>
      <c r="N31" s="52" t="str">
        <f t="shared" si="2"/>
        <v>Si</v>
      </c>
      <c r="O31" s="61" t="str">
        <f t="shared" si="3"/>
        <v>,</v>
      </c>
      <c r="P31" s="67">
        <f t="shared" si="4"/>
        <v>7</v>
      </c>
      <c r="Q31" s="62" t="str">
        <f t="shared" si="5"/>
        <v>,</v>
      </c>
      <c r="R31" s="46">
        <f t="shared" si="6"/>
        <v>15</v>
      </c>
      <c r="S31" s="63" t="str">
        <f t="shared" si="7"/>
        <v>)</v>
      </c>
      <c r="T31" s="64" t="str">
        <f t="shared" si="8"/>
        <v>(</v>
      </c>
      <c r="U31" s="51" t="str">
        <f t="shared" si="9"/>
        <v>Mi</v>
      </c>
      <c r="V31" s="54" t="str">
        <f t="shared" si="10"/>
        <v>,</v>
      </c>
      <c r="W31" s="49" t="str">
        <f t="shared" si="11"/>
        <v>m</v>
      </c>
      <c r="X31" s="54" t="str">
        <f t="shared" si="12"/>
        <v>,</v>
      </c>
      <c r="Y31" s="54">
        <f t="shared" si="13"/>
        <v>250</v>
      </c>
      <c r="Z31" s="63" t="str">
        <f t="shared" si="14"/>
        <v>)</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5.5" thickTop="1" thickBot="1" x14ac:dyDescent="0.4">
      <c r="C32" s="55" t="s">
        <v>1857</v>
      </c>
      <c r="D32" s="66"/>
      <c r="E32" s="66"/>
      <c r="F32" s="66"/>
      <c r="G32" s="66"/>
      <c r="H32" s="66"/>
      <c r="I32" s="66"/>
      <c r="J32" s="66"/>
      <c r="K32" s="66"/>
      <c r="L32" s="56" t="s">
        <v>1856</v>
      </c>
      <c r="M32" s="63" t="str">
        <f t="shared" si="1"/>
        <v/>
      </c>
      <c r="N32" s="52" t="str">
        <f t="shared" si="2"/>
        <v/>
      </c>
      <c r="O32" s="61" t="str">
        <f t="shared" si="3"/>
        <v/>
      </c>
      <c r="P32" s="67" t="str">
        <f t="shared" si="4"/>
        <v/>
      </c>
      <c r="Q32" s="62" t="str">
        <f t="shared" si="5"/>
        <v/>
      </c>
      <c r="R32" s="46" t="str">
        <f t="shared" si="6"/>
        <v/>
      </c>
      <c r="S32" s="63" t="str">
        <f t="shared" si="7"/>
        <v/>
      </c>
      <c r="T32" s="64" t="str">
        <f t="shared" si="8"/>
        <v/>
      </c>
      <c r="U32" s="51" t="str">
        <f t="shared" si="9"/>
        <v/>
      </c>
      <c r="V32" s="54" t="str">
        <f t="shared" si="10"/>
        <v/>
      </c>
      <c r="W32" s="49" t="str">
        <f t="shared" si="11"/>
        <v/>
      </c>
      <c r="X32" s="54" t="str">
        <f t="shared" si="12"/>
        <v/>
      </c>
      <c r="Y32" s="54" t="str">
        <f t="shared" si="13"/>
        <v/>
      </c>
      <c r="Z32" s="63" t="str">
        <f t="shared" si="14"/>
        <v/>
      </c>
      <c r="AA32" s="47" t="str">
        <f t="shared" si="15"/>
        <v/>
      </c>
      <c r="AB32" s="52" t="str">
        <f t="shared" si="16"/>
        <v/>
      </c>
      <c r="AC32" s="53" t="str">
        <f t="shared" si="17"/>
        <v/>
      </c>
      <c r="AD32" s="67" t="str">
        <f t="shared" si="18"/>
        <v/>
      </c>
      <c r="AE32" s="48" t="str">
        <f t="shared" si="19"/>
        <v/>
      </c>
      <c r="AF32" s="46" t="str">
        <f t="shared" si="20"/>
        <v/>
      </c>
      <c r="AG32" s="46" t="str">
        <f t="shared" si="21"/>
        <v/>
      </c>
      <c r="AH32" s="50" t="str">
        <f t="shared" si="22"/>
        <v/>
      </c>
      <c r="AI32" s="70" t="str">
        <f t="shared" si="23"/>
        <v/>
      </c>
      <c r="AJ32" s="54" t="str">
        <f t="shared" si="24"/>
        <v/>
      </c>
      <c r="AK32" s="54" t="str">
        <f t="shared" si="25"/>
        <v/>
      </c>
      <c r="AL32" s="54" t="str">
        <f t="shared" si="26"/>
        <v/>
      </c>
      <c r="AM32" s="54" t="str">
        <f t="shared" si="27"/>
        <v/>
      </c>
      <c r="AN32" s="54" t="str">
        <f t="shared" si="28"/>
        <v/>
      </c>
    </row>
    <row r="33" spans="2:40" ht="25.5" thickTop="1" thickBot="1" x14ac:dyDescent="0.4">
      <c r="B33" t="s">
        <v>1861</v>
      </c>
      <c r="C33" s="92" t="s">
        <v>1878</v>
      </c>
      <c r="D33" s="88" t="s">
        <v>1080</v>
      </c>
      <c r="E33" s="88"/>
      <c r="F33" s="88" t="s">
        <v>1083</v>
      </c>
      <c r="G33" s="88"/>
      <c r="H33" s="88"/>
      <c r="I33" s="88"/>
      <c r="J33" s="88"/>
      <c r="K33" s="88"/>
      <c r="L33" s="89" t="str">
        <f>IF(C33="","",_xlfn.CONCAT("       triggerLine: ","""",C33,", ",M33:AN33,""", sC: ","""",B33,""", lines: ["))</f>
        <v xml:space="preserve">       triggerLine: "ESO NOS HABRÍA BASTADO,, (Re,,15)(Do,,250)", sC: "ta as", lines: [</v>
      </c>
      <c r="M33" s="63" t="str">
        <f t="shared" si="1"/>
        <v>(</v>
      </c>
      <c r="N33" s="52" t="str">
        <f t="shared" si="2"/>
        <v>Re</v>
      </c>
      <c r="O33" s="61" t="str">
        <f t="shared" si="3"/>
        <v>,</v>
      </c>
      <c r="P33" s="67" t="str">
        <f t="shared" si="4"/>
        <v/>
      </c>
      <c r="Q33" s="62" t="str">
        <f t="shared" si="5"/>
        <v>,</v>
      </c>
      <c r="R33" s="46">
        <f t="shared" si="6"/>
        <v>15</v>
      </c>
      <c r="S33" s="63" t="str">
        <f t="shared" si="7"/>
        <v>)</v>
      </c>
      <c r="T33" s="64" t="str">
        <f t="shared" si="8"/>
        <v>(</v>
      </c>
      <c r="U33" s="51" t="str">
        <f t="shared" si="9"/>
        <v>Do</v>
      </c>
      <c r="V33" s="54" t="str">
        <f t="shared" si="10"/>
        <v>,</v>
      </c>
      <c r="W33" s="49" t="str">
        <f t="shared" si="11"/>
        <v/>
      </c>
      <c r="X33" s="54" t="str">
        <f t="shared" si="12"/>
        <v>,</v>
      </c>
      <c r="Y33" s="54">
        <f t="shared" si="13"/>
        <v>250</v>
      </c>
      <c r="Z33" s="63" t="str">
        <f t="shared" si="14"/>
        <v>)</v>
      </c>
      <c r="AA33" s="47" t="str">
        <f t="shared" si="15"/>
        <v/>
      </c>
      <c r="AB33" s="52" t="str">
        <f t="shared" si="16"/>
        <v/>
      </c>
      <c r="AC33" s="53" t="str">
        <f t="shared" si="17"/>
        <v/>
      </c>
      <c r="AD33" s="67" t="str">
        <f t="shared" si="18"/>
        <v/>
      </c>
      <c r="AE33" s="48" t="str">
        <f t="shared" si="19"/>
        <v/>
      </c>
      <c r="AF33" s="46" t="str">
        <f t="shared" si="20"/>
        <v/>
      </c>
      <c r="AG33" s="46" t="str">
        <f t="shared" si="21"/>
        <v/>
      </c>
      <c r="AH33" s="50" t="str">
        <f t="shared" si="22"/>
        <v/>
      </c>
      <c r="AI33" s="70" t="str">
        <f t="shared" si="23"/>
        <v/>
      </c>
      <c r="AJ33" s="54" t="str">
        <f t="shared" si="24"/>
        <v/>
      </c>
      <c r="AK33" s="54" t="str">
        <f t="shared" si="25"/>
        <v/>
      </c>
      <c r="AL33" s="54" t="str">
        <f t="shared" si="26"/>
        <v/>
      </c>
      <c r="AM33" s="54" t="str">
        <f t="shared" si="27"/>
        <v/>
      </c>
      <c r="AN33" s="54" t="str">
        <f t="shared" si="28"/>
        <v/>
      </c>
    </row>
    <row r="34" spans="2:40" ht="25.5" thickTop="1" thickBot="1" x14ac:dyDescent="0.4">
      <c r="B34" t="s">
        <v>1849</v>
      </c>
      <c r="C34" s="78" t="s">
        <v>1879</v>
      </c>
      <c r="D34" s="90" t="s">
        <v>1903</v>
      </c>
      <c r="E34" s="90" t="s">
        <v>1081</v>
      </c>
      <c r="F34" s="90"/>
      <c r="G34" s="90"/>
      <c r="H34" s="87"/>
      <c r="I34" s="87"/>
      <c r="J34" s="87"/>
      <c r="K34" s="87"/>
      <c r="L34" s="77" t="str">
        <f>IF(C34="","",_xlfn.CONCAT("            { line: ","""",C34,", ",M34:AN34,""", sC: ","""",B34,"""},"))</f>
        <v xml:space="preserve">            { line: "NOS HABRÍA BASTADO., ( Mi,m,15)", sC: "as"},</v>
      </c>
      <c r="M34" s="63" t="str">
        <f t="shared" si="1"/>
        <v>(</v>
      </c>
      <c r="N34" s="52" t="str">
        <f t="shared" si="2"/>
        <v xml:space="preserve"> Mi</v>
      </c>
      <c r="O34" s="61" t="str">
        <f t="shared" si="3"/>
        <v>,</v>
      </c>
      <c r="P34" s="67" t="str">
        <f t="shared" si="4"/>
        <v>m</v>
      </c>
      <c r="Q34" s="62" t="str">
        <f t="shared" si="5"/>
        <v>,</v>
      </c>
      <c r="R34" s="46">
        <f t="shared" si="6"/>
        <v>15</v>
      </c>
      <c r="S34" s="63" t="str">
        <f t="shared" si="7"/>
        <v>)</v>
      </c>
      <c r="T34" s="64" t="str">
        <f t="shared" si="8"/>
        <v/>
      </c>
      <c r="U34" s="51" t="str">
        <f t="shared" si="9"/>
        <v/>
      </c>
      <c r="V34" s="54" t="str">
        <f t="shared" si="10"/>
        <v/>
      </c>
      <c r="W34" s="49" t="str">
        <f t="shared" si="11"/>
        <v/>
      </c>
      <c r="X34" s="54" t="str">
        <f t="shared" si="12"/>
        <v/>
      </c>
      <c r="Y34" s="54" t="str">
        <f t="shared" si="13"/>
        <v/>
      </c>
      <c r="Z34" s="63" t="str">
        <f t="shared" si="14"/>
        <v/>
      </c>
      <c r="AA34" s="47" t="str">
        <f t="shared" si="15"/>
        <v/>
      </c>
      <c r="AB34" s="52" t="str">
        <f t="shared" si="16"/>
        <v/>
      </c>
      <c r="AC34" s="53" t="str">
        <f t="shared" si="17"/>
        <v/>
      </c>
      <c r="AD34" s="67" t="str">
        <f t="shared" si="18"/>
        <v/>
      </c>
      <c r="AE34" s="48" t="str">
        <f t="shared" si="19"/>
        <v/>
      </c>
      <c r="AF34" s="46" t="str">
        <f t="shared" si="20"/>
        <v/>
      </c>
      <c r="AG34" s="46" t="str">
        <f t="shared" si="21"/>
        <v/>
      </c>
      <c r="AH34" s="50" t="str">
        <f t="shared" si="22"/>
        <v/>
      </c>
      <c r="AI34" s="70" t="str">
        <f t="shared" si="23"/>
        <v/>
      </c>
      <c r="AJ34" s="54" t="str">
        <f t="shared" si="24"/>
        <v/>
      </c>
      <c r="AK34" s="54" t="str">
        <f t="shared" si="25"/>
        <v/>
      </c>
      <c r="AL34" s="54" t="str">
        <f t="shared" si="26"/>
        <v/>
      </c>
      <c r="AM34" s="54" t="str">
        <f t="shared" si="27"/>
        <v/>
      </c>
      <c r="AN34" s="54" t="str">
        <f t="shared" si="28"/>
        <v/>
      </c>
    </row>
    <row r="35" spans="2:40" ht="25.5" thickTop="1" thickBot="1" x14ac:dyDescent="0.4">
      <c r="B35" t="s">
        <v>1849</v>
      </c>
      <c r="C35" s="93" t="s">
        <v>1904</v>
      </c>
      <c r="D35" s="88" t="s">
        <v>1080</v>
      </c>
      <c r="E35" s="88"/>
      <c r="F35" s="88" t="s">
        <v>1083</v>
      </c>
      <c r="G35" s="88"/>
      <c r="H35" s="88" t="s">
        <v>1077</v>
      </c>
      <c r="I35" s="88" t="s">
        <v>1081</v>
      </c>
      <c r="J35" s="88"/>
      <c r="K35" s="88"/>
      <c r="L35" s="94" t="str">
        <f>IF(C35="","",_xlfn.CONCAT("            { line: ","""",C35,", ",M35:AN35,""", sC: ","""",B35,"""},  ]},"))</f>
        <v xml:space="preserve">            { line: "DAYENÚ, DAYENÚ, DAYENÚ, (Re,,15)(Do,,250)(Mi,m,350)", sC: "as"},  ]},</v>
      </c>
      <c r="M35" s="63" t="str">
        <f t="shared" si="1"/>
        <v>(</v>
      </c>
      <c r="N35" s="52" t="str">
        <f t="shared" si="2"/>
        <v>Re</v>
      </c>
      <c r="O35" s="61" t="str">
        <f t="shared" si="3"/>
        <v>,</v>
      </c>
      <c r="P35" s="67" t="str">
        <f t="shared" si="4"/>
        <v/>
      </c>
      <c r="Q35" s="62" t="str">
        <f t="shared" si="5"/>
        <v>,</v>
      </c>
      <c r="R35" s="46">
        <f t="shared" si="6"/>
        <v>15</v>
      </c>
      <c r="S35" s="63" t="str">
        <f t="shared" si="7"/>
        <v>)</v>
      </c>
      <c r="T35" s="64" t="str">
        <f t="shared" si="8"/>
        <v>(</v>
      </c>
      <c r="U35" s="51" t="str">
        <f t="shared" si="9"/>
        <v>Do</v>
      </c>
      <c r="V35" s="54" t="str">
        <f t="shared" si="10"/>
        <v>,</v>
      </c>
      <c r="W35" s="49" t="str">
        <f t="shared" si="11"/>
        <v/>
      </c>
      <c r="X35" s="54" t="str">
        <f t="shared" si="12"/>
        <v>,</v>
      </c>
      <c r="Y35" s="54">
        <f t="shared" si="13"/>
        <v>250</v>
      </c>
      <c r="Z35" s="63" t="str">
        <f t="shared" si="14"/>
        <v>)</v>
      </c>
      <c r="AA35" s="47" t="str">
        <f t="shared" si="15"/>
        <v>(</v>
      </c>
      <c r="AB35" s="52" t="str">
        <f t="shared" si="16"/>
        <v>Mi</v>
      </c>
      <c r="AC35" s="53" t="str">
        <f t="shared" si="17"/>
        <v>,</v>
      </c>
      <c r="AD35" s="67" t="str">
        <f t="shared" si="18"/>
        <v>m</v>
      </c>
      <c r="AE35" s="48" t="str">
        <f t="shared" si="19"/>
        <v>,</v>
      </c>
      <c r="AF35" s="46">
        <f t="shared" si="20"/>
        <v>350</v>
      </c>
      <c r="AG35" s="46" t="str">
        <f t="shared" si="21"/>
        <v>)</v>
      </c>
      <c r="AH35" s="50" t="str">
        <f t="shared" si="22"/>
        <v/>
      </c>
      <c r="AI35" s="70" t="str">
        <f t="shared" si="23"/>
        <v/>
      </c>
      <c r="AJ35" s="54" t="str">
        <f t="shared" si="24"/>
        <v/>
      </c>
      <c r="AK35" s="54" t="str">
        <f t="shared" si="25"/>
        <v/>
      </c>
      <c r="AL35" s="54" t="str">
        <f t="shared" si="26"/>
        <v/>
      </c>
      <c r="AM35" s="54" t="str">
        <f t="shared" si="27"/>
        <v/>
      </c>
      <c r="AN35" s="54" t="str">
        <f t="shared" si="28"/>
        <v/>
      </c>
    </row>
    <row r="36" spans="2:40" ht="27.75" thickTop="1" thickBot="1" x14ac:dyDescent="0.4">
      <c r="C36" s="82"/>
      <c r="D36" s="85"/>
      <c r="E36" s="85"/>
      <c r="F36" s="85"/>
      <c r="G36" s="85"/>
      <c r="H36" s="85"/>
      <c r="I36" s="85"/>
      <c r="J36" s="85"/>
      <c r="K36" s="85"/>
      <c r="L36" s="83" t="s">
        <v>1859</v>
      </c>
      <c r="M36" s="63"/>
      <c r="N36" s="52"/>
      <c r="O36" s="61"/>
      <c r="P36" s="67"/>
      <c r="Q36" s="62"/>
      <c r="R36" s="46"/>
      <c r="S36" s="63"/>
      <c r="T36" s="64"/>
      <c r="U36" s="51"/>
      <c r="V36" s="54"/>
      <c r="W36" s="49"/>
      <c r="X36" s="54"/>
      <c r="Y36" s="54"/>
      <c r="Z36" s="63"/>
      <c r="AA36" s="47"/>
      <c r="AB36" s="52"/>
      <c r="AC36" s="53"/>
      <c r="AD36" s="67"/>
      <c r="AE36" s="48"/>
      <c r="AF36" s="46"/>
      <c r="AG36" s="46"/>
      <c r="AH36" s="50"/>
      <c r="AI36" s="70"/>
      <c r="AJ36" s="54"/>
      <c r="AK36" s="54"/>
      <c r="AL36" s="54"/>
      <c r="AM36" s="54"/>
      <c r="AN36" s="54"/>
    </row>
    <row r="37" spans="2:40" ht="25.5" thickTop="1" thickBot="1" x14ac:dyDescent="0.4">
      <c r="B37" t="s">
        <v>1860</v>
      </c>
      <c r="C37" s="12" t="s">
        <v>1905</v>
      </c>
      <c r="D37" s="71" t="s">
        <v>1077</v>
      </c>
      <c r="E37" s="71" t="s">
        <v>1081</v>
      </c>
      <c r="F37" s="72" t="s">
        <v>1078</v>
      </c>
      <c r="G37" s="72" t="s">
        <v>1081</v>
      </c>
      <c r="H37" s="71" t="s">
        <v>1077</v>
      </c>
      <c r="I37" s="71" t="s">
        <v>1081</v>
      </c>
      <c r="J37" s="81"/>
      <c r="K37" s="81"/>
      <c r="L37" s="75" t="str">
        <f t="shared" ref="L37:L49" si="29">IF(C37="","",_xlfn.CONCAT("            { line: ","""",C37,", ",M37:AN37,""", sC: ","""",B37,"""},"))</f>
        <v xml:space="preserve">            { line: "Cuánto más tenemos que dar gracias al Señor., (Mi,m,15)(La,m,250)(Mi,m,350)", sC: "tc"},</v>
      </c>
      <c r="M37" s="63" t="str">
        <f>IF(N37="","","(")</f>
        <v>(</v>
      </c>
      <c r="N37" s="52" t="str">
        <f>IF(D37="","",D37)</f>
        <v>Mi</v>
      </c>
      <c r="O37" s="61" t="str">
        <f>IF(N37="","",",")</f>
        <v>,</v>
      </c>
      <c r="P37" s="67" t="str">
        <f>IF(E37="","",E37)</f>
        <v>m</v>
      </c>
      <c r="Q37" s="62" t="str">
        <f>IF(N37="","",",")</f>
        <v>,</v>
      </c>
      <c r="R37" s="46">
        <f>IF(N37="","",15)</f>
        <v>15</v>
      </c>
      <c r="S37" s="63" t="str">
        <f>IF(N37="","",")")</f>
        <v>)</v>
      </c>
      <c r="T37" s="64" t="str">
        <f>IF(U37="","","(")</f>
        <v>(</v>
      </c>
      <c r="U37" s="51" t="str">
        <f>IF(F37="","",F37)</f>
        <v>La</v>
      </c>
      <c r="V37" s="54" t="str">
        <f>IF(U37="","",",")</f>
        <v>,</v>
      </c>
      <c r="W37" s="49" t="str">
        <f>IF(G37="","",G37)</f>
        <v>m</v>
      </c>
      <c r="X37" s="54" t="str">
        <f>IF(U37="","",",")</f>
        <v>,</v>
      </c>
      <c r="Y37" s="54">
        <f>IF(U37="","",250)</f>
        <v>250</v>
      </c>
      <c r="Z37" s="63" t="str">
        <f>IF(U37="","",")")</f>
        <v>)</v>
      </c>
      <c r="AA37" s="47" t="str">
        <f>IF(AB37="","","(")</f>
        <v>(</v>
      </c>
      <c r="AB37" s="52" t="str">
        <f>IF(H37="","",H37)</f>
        <v>Mi</v>
      </c>
      <c r="AC37" s="53" t="str">
        <f>IF(AB37="","",",")</f>
        <v>,</v>
      </c>
      <c r="AD37" s="67" t="str">
        <f>IF(I37="","",I37)</f>
        <v>m</v>
      </c>
      <c r="AE37" s="48" t="str">
        <f>IF(AB37="","",",")</f>
        <v>,</v>
      </c>
      <c r="AF37" s="46">
        <f>IF(AB37="","",350)</f>
        <v>350</v>
      </c>
      <c r="AG37" s="46" t="str">
        <f>IF(AB37="","",")")</f>
        <v>)</v>
      </c>
      <c r="AH37" s="50" t="str">
        <f>IF(AI37="","","(")</f>
        <v/>
      </c>
      <c r="AI37" s="70" t="str">
        <f>IF(J37="","",J37)</f>
        <v/>
      </c>
      <c r="AJ37" s="54" t="str">
        <f>IF(AI37="","",",")</f>
        <v/>
      </c>
      <c r="AK37" s="54" t="str">
        <f>IF(K37="","",K37)</f>
        <v/>
      </c>
      <c r="AL37" s="54" t="str">
        <f>IF(AI37="","",",")</f>
        <v/>
      </c>
      <c r="AM37" s="54" t="str">
        <f>IF(AI37="","",450)</f>
        <v/>
      </c>
      <c r="AN37" s="54" t="str">
        <f>IF(AI37="","",")")</f>
        <v/>
      </c>
    </row>
    <row r="38" spans="2:40" ht="25.5" thickTop="1" thickBot="1" x14ac:dyDescent="0.4">
      <c r="B38" t="s">
        <v>1861</v>
      </c>
      <c r="C38" s="12" t="s">
        <v>1906</v>
      </c>
      <c r="D38" s="71" t="s">
        <v>1078</v>
      </c>
      <c r="E38" s="71" t="s">
        <v>1081</v>
      </c>
      <c r="F38" s="72"/>
      <c r="G38" s="72"/>
      <c r="H38" s="71"/>
      <c r="I38" s="71"/>
      <c r="J38" s="81"/>
      <c r="K38" s="81"/>
      <c r="L38" s="75" t="str">
        <f t="shared" si="29"/>
        <v xml:space="preserve">            { line: "CUÁNTO MÁS TENEMOS, (La,m,15)", sC: "ta as"},</v>
      </c>
      <c r="M38" s="63" t="str">
        <f>IF(N38="","","(")</f>
        <v>(</v>
      </c>
      <c r="N38" s="52" t="str">
        <f>IF(D38="","",D38)</f>
        <v>La</v>
      </c>
      <c r="O38" s="61" t="str">
        <f>IF(N38="","",",")</f>
        <v>,</v>
      </c>
      <c r="P38" s="67" t="str">
        <f>IF(E38="","",E38)</f>
        <v>m</v>
      </c>
      <c r="Q38" s="62" t="str">
        <f>IF(N38="","",",")</f>
        <v>,</v>
      </c>
      <c r="R38" s="46">
        <f>IF(N38="","",15)</f>
        <v>15</v>
      </c>
      <c r="S38" s="63" t="str">
        <f>IF(N38="","",")")</f>
        <v>)</v>
      </c>
      <c r="T38" s="64" t="str">
        <f>IF(U38="","","(")</f>
        <v/>
      </c>
      <c r="U38" s="51" t="str">
        <f>IF(F38="","",F38)</f>
        <v/>
      </c>
      <c r="V38" s="54" t="str">
        <f>IF(U38="","",",")</f>
        <v/>
      </c>
      <c r="W38" s="49" t="str">
        <f>IF(G38="","",G38)</f>
        <v/>
      </c>
      <c r="X38" s="54" t="str">
        <f>IF(U38="","",",")</f>
        <v/>
      </c>
      <c r="Y38" s="54" t="str">
        <f>IF(U38="","",250)</f>
        <v/>
      </c>
      <c r="Z38" s="63" t="str">
        <f>IF(U38="","",")")</f>
        <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2:40" ht="25.5" thickTop="1" thickBot="1" x14ac:dyDescent="0.4">
      <c r="B39" t="s">
        <v>1849</v>
      </c>
      <c r="C39" s="12" t="s">
        <v>1907</v>
      </c>
      <c r="D39" s="71" t="s">
        <v>1077</v>
      </c>
      <c r="E39" s="71" t="s">
        <v>1081</v>
      </c>
      <c r="F39" s="72"/>
      <c r="G39" s="72"/>
      <c r="H39" s="71"/>
      <c r="I39" s="71"/>
      <c r="J39" s="81"/>
      <c r="K39" s="81"/>
      <c r="L39" s="75" t="str">
        <f t="shared" si="29"/>
        <v xml:space="preserve">            { line: "QUE DAR GRACIAS AL SEÑOR., (Mi,m,15)", sC: "as"},</v>
      </c>
      <c r="M39" s="63" t="str">
        <f>IF(N39="","","(")</f>
        <v>(</v>
      </c>
      <c r="N39" s="52" t="str">
        <f>IF(D39="","",D39)</f>
        <v>Mi</v>
      </c>
      <c r="O39" s="61" t="str">
        <f>IF(N39="","",",")</f>
        <v>,</v>
      </c>
      <c r="P39" s="67" t="str">
        <f>IF(E39="","",E39)</f>
        <v>m</v>
      </c>
      <c r="Q39" s="62" t="str">
        <f>IF(N39="","",",")</f>
        <v>,</v>
      </c>
      <c r="R39" s="46">
        <f>IF(N39="","",15)</f>
        <v>15</v>
      </c>
      <c r="S39" s="63" t="str">
        <f>IF(N39="","",")")</f>
        <v>)</v>
      </c>
      <c r="T39" s="64" t="str">
        <f>IF(U39="","","(")</f>
        <v/>
      </c>
      <c r="U39" s="51" t="str">
        <f>IF(F39="","",F39)</f>
        <v/>
      </c>
      <c r="V39" s="54" t="str">
        <f>IF(U39="","",",")</f>
        <v/>
      </c>
      <c r="W39" s="49" t="str">
        <f>IF(G39="","",G39)</f>
        <v/>
      </c>
      <c r="X39" s="54" t="str">
        <f>IF(U39="","",",")</f>
        <v/>
      </c>
      <c r="Y39" s="54" t="str">
        <f>IF(U39="","",250)</f>
        <v/>
      </c>
      <c r="Z39" s="63" t="str">
        <f>IF(U39="","",")")</f>
        <v/>
      </c>
      <c r="AA39" s="47" t="str">
        <f>IF(AB39="","","(")</f>
        <v/>
      </c>
      <c r="AB39" s="52" t="str">
        <f>IF(H39="","",H39)</f>
        <v/>
      </c>
      <c r="AC39" s="53" t="str">
        <f>IF(AB39="","",",")</f>
        <v/>
      </c>
      <c r="AD39" s="67" t="str">
        <f>IF(I39="","",I39)</f>
        <v/>
      </c>
      <c r="AE39" s="48" t="str">
        <f>IF(AB39="","",",")</f>
        <v/>
      </c>
      <c r="AF39" s="46" t="str">
        <f>IF(AB39="","",350)</f>
        <v/>
      </c>
      <c r="AG39" s="46" t="str">
        <f>IF(AB39="","",")")</f>
        <v/>
      </c>
      <c r="AH39" s="50" t="str">
        <f>IF(AI39="","","(")</f>
        <v/>
      </c>
      <c r="AI39" s="70" t="str">
        <f>IF(J39="","",J39)</f>
        <v/>
      </c>
      <c r="AJ39" s="54" t="str">
        <f>IF(AI39="","",",")</f>
        <v/>
      </c>
      <c r="AK39" s="54" t="str">
        <f>IF(K39="","",K39)</f>
        <v/>
      </c>
      <c r="AL39" s="54" t="str">
        <f>IF(AI39="","",",")</f>
        <v/>
      </c>
      <c r="AM39" s="54" t="str">
        <f>IF(AI39="","",450)</f>
        <v/>
      </c>
      <c r="AN39" s="54" t="str">
        <f>IF(AI39="","",")")</f>
        <v/>
      </c>
    </row>
    <row r="40" spans="2:40" ht="25.5" thickTop="1" thickBot="1" x14ac:dyDescent="0.4">
      <c r="B40" t="s">
        <v>1860</v>
      </c>
      <c r="C40" s="12" t="s">
        <v>1905</v>
      </c>
      <c r="D40" s="71" t="s">
        <v>1080</v>
      </c>
      <c r="E40" s="71"/>
      <c r="F40" s="72" t="s">
        <v>1083</v>
      </c>
      <c r="G40" s="72"/>
      <c r="H40" s="71" t="s">
        <v>1077</v>
      </c>
      <c r="I40" s="71" t="s">
        <v>1081</v>
      </c>
      <c r="J40" s="81"/>
      <c r="K40" s="81"/>
      <c r="L40" s="75" t="str">
        <f t="shared" si="29"/>
        <v xml:space="preserve">            { line: "Cuánto más tenemos que dar gracias al Señor., (Re,,15)(Do,,250)(Mi,m,350)", sC: "tc"},</v>
      </c>
      <c r="M40" s="63" t="str">
        <f>IF(N40="","","(")</f>
        <v>(</v>
      </c>
      <c r="N40" s="52" t="str">
        <f>IF(D40="","",D40)</f>
        <v>Re</v>
      </c>
      <c r="O40" s="61" t="str">
        <f>IF(N40="","",",")</f>
        <v>,</v>
      </c>
      <c r="P40" s="67" t="str">
        <f>IF(E40="","",E40)</f>
        <v/>
      </c>
      <c r="Q40" s="62" t="str">
        <f>IF(N40="","",",")</f>
        <v>,</v>
      </c>
      <c r="R40" s="46">
        <f>IF(N40="","",15)</f>
        <v>15</v>
      </c>
      <c r="S40" s="63" t="str">
        <f>IF(N40="","",")")</f>
        <v>)</v>
      </c>
      <c r="T40" s="64" t="str">
        <f>IF(U40="","","(")</f>
        <v>(</v>
      </c>
      <c r="U40" s="51" t="str">
        <f>IF(F40="","",F40)</f>
        <v>Do</v>
      </c>
      <c r="V40" s="54" t="str">
        <f>IF(U40="","",",")</f>
        <v>,</v>
      </c>
      <c r="W40" s="49" t="str">
        <f>IF(G40="","",G40)</f>
        <v/>
      </c>
      <c r="X40" s="54" t="str">
        <f>IF(U40="","",",")</f>
        <v>,</v>
      </c>
      <c r="Y40" s="54">
        <f>IF(U40="","",250)</f>
        <v>250</v>
      </c>
      <c r="Z40" s="63" t="str">
        <f>IF(U40="","",")")</f>
        <v>)</v>
      </c>
      <c r="AA40" s="47" t="str">
        <f>IF(AB40="","","(")</f>
        <v>(</v>
      </c>
      <c r="AB40" s="52" t="str">
        <f>IF(H40="","",H40)</f>
        <v>Mi</v>
      </c>
      <c r="AC40" s="53" t="str">
        <f>IF(AB40="","",",")</f>
        <v>,</v>
      </c>
      <c r="AD40" s="67" t="str">
        <f>IF(I40="","",I40)</f>
        <v>m</v>
      </c>
      <c r="AE40" s="48" t="str">
        <f>IF(AB40="","",",")</f>
        <v>,</v>
      </c>
      <c r="AF40" s="46">
        <f>IF(AB40="","",350)</f>
        <v>350</v>
      </c>
      <c r="AG40" s="46" t="str">
        <f>IF(AB40="","",")")</f>
        <v>)</v>
      </c>
      <c r="AH40" s="50" t="str">
        <f>IF(AI40="","","(")</f>
        <v/>
      </c>
      <c r="AI40" s="70" t="str">
        <f>IF(J40="","",J40)</f>
        <v/>
      </c>
      <c r="AJ40" s="54" t="str">
        <f>IF(AI40="","",",")</f>
        <v/>
      </c>
      <c r="AK40" s="54" t="str">
        <f>IF(K40="","",K40)</f>
        <v/>
      </c>
      <c r="AL40" s="54" t="str">
        <f>IF(AI40="","",",")</f>
        <v/>
      </c>
      <c r="AM40" s="54" t="str">
        <f>IF(AI40="","",450)</f>
        <v/>
      </c>
      <c r="AN40" s="54" t="str">
        <f>IF(AI40="","",")")</f>
        <v/>
      </c>
    </row>
    <row r="41" spans="2:40" ht="27.75" thickTop="1" thickBot="1" x14ac:dyDescent="0.4">
      <c r="C41" s="82"/>
      <c r="D41" s="85"/>
      <c r="E41" s="85"/>
      <c r="F41" s="85"/>
      <c r="G41" s="85"/>
      <c r="H41" s="85"/>
      <c r="I41" s="85"/>
      <c r="J41" s="85"/>
      <c r="K41" s="85"/>
      <c r="L41" s="83" t="s">
        <v>1859</v>
      </c>
      <c r="M41" s="63"/>
      <c r="N41" s="52"/>
      <c r="O41" s="61"/>
      <c r="P41" s="67"/>
      <c r="Q41" s="62"/>
      <c r="R41" s="46"/>
      <c r="S41" s="63"/>
      <c r="T41" s="64"/>
      <c r="U41" s="51"/>
      <c r="V41" s="54"/>
      <c r="W41" s="49"/>
      <c r="X41" s="54"/>
      <c r="Y41" s="54"/>
      <c r="Z41" s="63"/>
      <c r="AA41" s="47"/>
      <c r="AB41" s="52"/>
      <c r="AC41" s="53"/>
      <c r="AD41" s="67"/>
      <c r="AE41" s="48"/>
      <c r="AF41" s="46"/>
      <c r="AG41" s="46"/>
      <c r="AH41" s="50"/>
      <c r="AI41" s="70"/>
      <c r="AJ41" s="54"/>
      <c r="AK41" s="54"/>
      <c r="AL41" s="54"/>
      <c r="AM41" s="54"/>
      <c r="AN41" s="54"/>
    </row>
    <row r="42" spans="2:40" ht="25.5" thickTop="1" thickBot="1" x14ac:dyDescent="0.4">
      <c r="B42" t="s">
        <v>1861</v>
      </c>
      <c r="C42" s="12" t="s">
        <v>1906</v>
      </c>
      <c r="D42" s="71" t="s">
        <v>1080</v>
      </c>
      <c r="E42" s="71"/>
      <c r="F42" s="72"/>
      <c r="G42" s="72"/>
      <c r="H42" s="71"/>
      <c r="I42" s="71"/>
      <c r="J42" s="81"/>
      <c r="K42" s="81"/>
      <c r="L42" s="75" t="str">
        <f t="shared" si="29"/>
        <v xml:space="preserve">            { line: "CUÁNTO MÁS TENEMOS, (Re,,15)", sC: "ta as"},</v>
      </c>
      <c r="M42" s="63" t="str">
        <f>IF(N42="","","(")</f>
        <v>(</v>
      </c>
      <c r="N42" s="52" t="str">
        <f>IF(D42="","",D42)</f>
        <v>Re</v>
      </c>
      <c r="O42" s="61" t="str">
        <f>IF(N42="","",",")</f>
        <v>,</v>
      </c>
      <c r="P42" s="67" t="str">
        <f>IF(E42="","",E42)</f>
        <v/>
      </c>
      <c r="Q42" s="62" t="str">
        <f>IF(N42="","",",")</f>
        <v>,</v>
      </c>
      <c r="R42" s="46">
        <f>IF(N42="","",15)</f>
        <v>15</v>
      </c>
      <c r="S42" s="63" t="str">
        <f>IF(N42="","",")")</f>
        <v>)</v>
      </c>
      <c r="T42" s="64" t="str">
        <f>IF(U42="","","(")</f>
        <v/>
      </c>
      <c r="U42" s="51" t="str">
        <f>IF(F42="","",F42)</f>
        <v/>
      </c>
      <c r="V42" s="54" t="str">
        <f>IF(U42="","",",")</f>
        <v/>
      </c>
      <c r="W42" s="49" t="str">
        <f>IF(G42="","",G42)</f>
        <v/>
      </c>
      <c r="X42" s="54" t="str">
        <f>IF(U42="","",",")</f>
        <v/>
      </c>
      <c r="Y42" s="54" t="str">
        <f>IF(U42="","",250)</f>
        <v/>
      </c>
      <c r="Z42" s="63" t="str">
        <f>IF(U42="","",")")</f>
        <v/>
      </c>
      <c r="AA42" s="47" t="str">
        <f>IF(AB42="","","(")</f>
        <v/>
      </c>
      <c r="AB42" s="52" t="str">
        <f>IF(H42="","",H42)</f>
        <v/>
      </c>
      <c r="AC42" s="53" t="str">
        <f>IF(AB42="","",",")</f>
        <v/>
      </c>
      <c r="AD42" s="67" t="str">
        <f>IF(I42="","",I42)</f>
        <v/>
      </c>
      <c r="AE42" s="48" t="str">
        <f>IF(AB42="","",",")</f>
        <v/>
      </c>
      <c r="AF42" s="46" t="str">
        <f>IF(AB42="","",350)</f>
        <v/>
      </c>
      <c r="AG42" s="46" t="str">
        <f>IF(AB42="","",")")</f>
        <v/>
      </c>
      <c r="AH42" s="50" t="str">
        <f>IF(AI42="","","(")</f>
        <v/>
      </c>
      <c r="AI42" s="70" t="str">
        <f>IF(J42="","",J42)</f>
        <v/>
      </c>
      <c r="AJ42" s="54" t="str">
        <f>IF(AI42="","",",")</f>
        <v/>
      </c>
      <c r="AK42" s="54" t="str">
        <f>IF(K42="","",K42)</f>
        <v/>
      </c>
      <c r="AL42" s="54" t="str">
        <f>IF(AI42="","",",")</f>
        <v/>
      </c>
      <c r="AM42" s="54" t="str">
        <f>IF(AI42="","",450)</f>
        <v/>
      </c>
      <c r="AN42" s="54" t="str">
        <f>IF(AI42="","",")")</f>
        <v/>
      </c>
    </row>
    <row r="43" spans="2:40" ht="25.5" thickTop="1" thickBot="1" x14ac:dyDescent="0.4">
      <c r="B43" t="s">
        <v>1849</v>
      </c>
      <c r="C43" s="12" t="s">
        <v>1907</v>
      </c>
      <c r="D43" s="71" t="s">
        <v>1083</v>
      </c>
      <c r="E43" s="71"/>
      <c r="F43" s="72" t="s">
        <v>1077</v>
      </c>
      <c r="G43" s="72" t="s">
        <v>1081</v>
      </c>
      <c r="H43" s="71"/>
      <c r="I43" s="71"/>
      <c r="J43" s="81"/>
      <c r="K43" s="81"/>
      <c r="L43" s="75" t="str">
        <f t="shared" si="29"/>
        <v xml:space="preserve">            { line: "QUE DAR GRACIAS AL SEÑOR., (Do,,15)(Mi,m,250)", sC: "as"},</v>
      </c>
      <c r="M43" s="63" t="str">
        <f t="shared" ref="M43:M49" si="30">IF(N43="","","(")</f>
        <v>(</v>
      </c>
      <c r="N43" s="52" t="str">
        <f t="shared" ref="N43:N49" si="31">IF(D43="","",D43)</f>
        <v>Do</v>
      </c>
      <c r="O43" s="61" t="str">
        <f t="shared" ref="O43:O49" si="32">IF(N43="","",",")</f>
        <v>,</v>
      </c>
      <c r="P43" s="67" t="str">
        <f t="shared" ref="P43:P49" si="33">IF(E43="","",E43)</f>
        <v/>
      </c>
      <c r="Q43" s="62" t="str">
        <f t="shared" ref="Q43:Q49" si="34">IF(N43="","",",")</f>
        <v>,</v>
      </c>
      <c r="R43" s="46">
        <f t="shared" ref="R43:R49" si="35">IF(N43="","",15)</f>
        <v>15</v>
      </c>
      <c r="S43" s="63" t="str">
        <f t="shared" ref="S43:S49" si="36">IF(N43="","",")")</f>
        <v>)</v>
      </c>
      <c r="T43" s="64" t="str">
        <f t="shared" ref="T43:T49" si="37">IF(U43="","","(")</f>
        <v>(</v>
      </c>
      <c r="U43" s="51" t="str">
        <f t="shared" ref="U43:U49" si="38">IF(F43="","",F43)</f>
        <v>Mi</v>
      </c>
      <c r="V43" s="54" t="str">
        <f t="shared" ref="V43:V49" si="39">IF(U43="","",",")</f>
        <v>,</v>
      </c>
      <c r="W43" s="49" t="str">
        <f t="shared" ref="W43:W49" si="40">IF(G43="","",G43)</f>
        <v>m</v>
      </c>
      <c r="X43" s="54" t="str">
        <f t="shared" ref="X43:X49" si="41">IF(U43="","",",")</f>
        <v>,</v>
      </c>
      <c r="Y43" s="54">
        <f t="shared" ref="Y43:Y49" si="42">IF(U43="","",250)</f>
        <v>250</v>
      </c>
      <c r="Z43" s="63" t="str">
        <f t="shared" ref="Z43:Z49" si="43">IF(U43="","",")")</f>
        <v>)</v>
      </c>
      <c r="AA43" s="47" t="str">
        <f t="shared" ref="AA43:AA49" si="44">IF(AB43="","","(")</f>
        <v/>
      </c>
      <c r="AB43" s="52" t="str">
        <f t="shared" ref="AB43:AB49" si="45">IF(H43="","",H43)</f>
        <v/>
      </c>
      <c r="AC43" s="53" t="str">
        <f t="shared" ref="AC43:AC49" si="46">IF(AB43="","",",")</f>
        <v/>
      </c>
      <c r="AD43" s="67" t="str">
        <f t="shared" ref="AD43:AD49" si="47">IF(I43="","",I43)</f>
        <v/>
      </c>
      <c r="AE43" s="48" t="str">
        <f t="shared" ref="AE43:AE49" si="48">IF(AB43="","",",")</f>
        <v/>
      </c>
      <c r="AF43" s="46" t="str">
        <f t="shared" ref="AF43:AF49" si="49">IF(AB43="","",350)</f>
        <v/>
      </c>
      <c r="AG43" s="46" t="str">
        <f t="shared" ref="AG43:AG49" si="50">IF(AB43="","",")")</f>
        <v/>
      </c>
      <c r="AH43" s="50" t="str">
        <f t="shared" ref="AH43:AH49" si="51">IF(AI43="","","(")</f>
        <v/>
      </c>
      <c r="AI43" s="70" t="str">
        <f t="shared" ref="AI43:AI49" si="52">IF(J43="","",J43)</f>
        <v/>
      </c>
      <c r="AJ43" s="54" t="str">
        <f t="shared" ref="AJ43:AJ49" si="53">IF(AI43="","",",")</f>
        <v/>
      </c>
      <c r="AK43" s="54" t="str">
        <f t="shared" ref="AK43:AK49" si="54">IF(K43="","",K43)</f>
        <v/>
      </c>
      <c r="AL43" s="54" t="str">
        <f t="shared" ref="AL43:AL49" si="55">IF(AI43="","",",")</f>
        <v/>
      </c>
      <c r="AM43" s="54" t="str">
        <f t="shared" ref="AM43:AM49" si="56">IF(AI43="","",450)</f>
        <v/>
      </c>
      <c r="AN43" s="54" t="str">
        <f t="shared" ref="AN43:AN49" si="57">IF(AI43="","",")")</f>
        <v/>
      </c>
    </row>
    <row r="44" spans="2:40" ht="27.75" thickTop="1" thickBot="1" x14ac:dyDescent="0.4">
      <c r="C44" s="82"/>
      <c r="D44" s="85"/>
      <c r="E44" s="85"/>
      <c r="F44" s="85"/>
      <c r="G44" s="85"/>
      <c r="H44" s="85"/>
      <c r="I44" s="85"/>
      <c r="J44" s="85"/>
      <c r="K44" s="85"/>
      <c r="L44" s="83" t="s">
        <v>1859</v>
      </c>
      <c r="M44" s="63"/>
      <c r="N44" s="52"/>
      <c r="O44" s="61"/>
      <c r="P44" s="67"/>
      <c r="Q44" s="62"/>
      <c r="R44" s="46"/>
      <c r="S44" s="63"/>
      <c r="T44" s="64"/>
      <c r="U44" s="51"/>
      <c r="V44" s="54"/>
      <c r="W44" s="49"/>
      <c r="X44" s="54"/>
      <c r="Y44" s="54"/>
      <c r="Z44" s="63"/>
      <c r="AA44" s="47"/>
      <c r="AB44" s="52"/>
      <c r="AC44" s="53"/>
      <c r="AD44" s="67"/>
      <c r="AE44" s="48"/>
      <c r="AF44" s="46"/>
      <c r="AG44" s="46"/>
      <c r="AH44" s="50"/>
      <c r="AI44" s="70"/>
      <c r="AJ44" s="54"/>
      <c r="AK44" s="54"/>
      <c r="AL44" s="54"/>
      <c r="AM44" s="54"/>
      <c r="AN44" s="54"/>
    </row>
    <row r="45" spans="2:40" ht="25.5" thickTop="1" thickBot="1" x14ac:dyDescent="0.4">
      <c r="B45" t="s">
        <v>1930</v>
      </c>
      <c r="C45" s="12" t="s">
        <v>1908</v>
      </c>
      <c r="D45" s="71" t="s">
        <v>1078</v>
      </c>
      <c r="E45" s="71" t="s">
        <v>1081</v>
      </c>
      <c r="F45" s="72" t="s">
        <v>1077</v>
      </c>
      <c r="G45" s="72" t="s">
        <v>1081</v>
      </c>
      <c r="H45" s="71"/>
      <c r="I45" s="71"/>
      <c r="J45" s="81"/>
      <c r="K45" s="81"/>
      <c r="L45" s="75" t="str">
        <f t="shared" si="29"/>
        <v xml:space="preserve">            { line: "Que nos ha hecho salir de Egipto., (La,m,15)(Mi,m,250)", sC: "tc r1"},</v>
      </c>
      <c r="M45" s="63" t="str">
        <f t="shared" si="30"/>
        <v>(</v>
      </c>
      <c r="N45" s="52" t="str">
        <f t="shared" si="31"/>
        <v>La</v>
      </c>
      <c r="O45" s="61" t="str">
        <f t="shared" si="32"/>
        <v>,</v>
      </c>
      <c r="P45" s="67" t="str">
        <f t="shared" si="33"/>
        <v>m</v>
      </c>
      <c r="Q45" s="62" t="str">
        <f t="shared" si="34"/>
        <v>,</v>
      </c>
      <c r="R45" s="46">
        <f t="shared" si="35"/>
        <v>15</v>
      </c>
      <c r="S45" s="63" t="str">
        <f t="shared" si="36"/>
        <v>)</v>
      </c>
      <c r="T45" s="64" t="str">
        <f t="shared" si="37"/>
        <v>(</v>
      </c>
      <c r="U45" s="51" t="str">
        <f t="shared" si="38"/>
        <v>Mi</v>
      </c>
      <c r="V45" s="54" t="str">
        <f t="shared" si="39"/>
        <v>,</v>
      </c>
      <c r="W45" s="49" t="str">
        <f t="shared" si="40"/>
        <v>m</v>
      </c>
      <c r="X45" s="54" t="str">
        <f t="shared" si="41"/>
        <v>,</v>
      </c>
      <c r="Y45" s="54">
        <f t="shared" si="42"/>
        <v>250</v>
      </c>
      <c r="Z45" s="63" t="str">
        <f t="shared" si="43"/>
        <v>)</v>
      </c>
      <c r="AA45" s="47" t="str">
        <f t="shared" si="44"/>
        <v/>
      </c>
      <c r="AB45" s="52" t="str">
        <f t="shared" si="45"/>
        <v/>
      </c>
      <c r="AC45" s="53" t="str">
        <f t="shared" si="46"/>
        <v/>
      </c>
      <c r="AD45" s="67" t="str">
        <f t="shared" si="47"/>
        <v/>
      </c>
      <c r="AE45" s="48" t="str">
        <f t="shared" si="48"/>
        <v/>
      </c>
      <c r="AF45" s="46" t="str">
        <f t="shared" si="49"/>
        <v/>
      </c>
      <c r="AG45" s="46" t="str">
        <f t="shared" si="50"/>
        <v/>
      </c>
      <c r="AH45" s="50" t="str">
        <f t="shared" si="51"/>
        <v/>
      </c>
      <c r="AI45" s="70" t="str">
        <f t="shared" si="52"/>
        <v/>
      </c>
      <c r="AJ45" s="54" t="str">
        <f t="shared" si="53"/>
        <v/>
      </c>
      <c r="AK45" s="54" t="str">
        <f t="shared" si="54"/>
        <v/>
      </c>
      <c r="AL45" s="54" t="str">
        <f t="shared" si="55"/>
        <v/>
      </c>
      <c r="AM45" s="54" t="str">
        <f t="shared" si="56"/>
        <v/>
      </c>
      <c r="AN45" s="54" t="str">
        <f t="shared" si="57"/>
        <v/>
      </c>
    </row>
    <row r="46" spans="2:40" ht="25.5" thickTop="1" thickBot="1" x14ac:dyDescent="0.4">
      <c r="B46" t="s">
        <v>1929</v>
      </c>
      <c r="C46" s="12" t="s">
        <v>1909</v>
      </c>
      <c r="D46" s="71" t="s">
        <v>1078</v>
      </c>
      <c r="E46" s="71" t="s">
        <v>1081</v>
      </c>
      <c r="F46" s="72" t="s">
        <v>1077</v>
      </c>
      <c r="G46" s="72" t="s">
        <v>1081</v>
      </c>
      <c r="H46" s="71"/>
      <c r="I46" s="71"/>
      <c r="J46" s="81"/>
      <c r="K46" s="81"/>
      <c r="L46" s="75" t="str">
        <f t="shared" si="29"/>
        <v xml:space="preserve">            { line: "Que ha hecho justicia del Faraón., (La,m,15)(Mi,m,250)", sC: "bis"},</v>
      </c>
      <c r="M46" s="63" t="str">
        <f t="shared" si="30"/>
        <v>(</v>
      </c>
      <c r="N46" s="52" t="str">
        <f t="shared" si="31"/>
        <v>La</v>
      </c>
      <c r="O46" s="61" t="str">
        <f t="shared" si="32"/>
        <v>,</v>
      </c>
      <c r="P46" s="67" t="str">
        <f t="shared" si="33"/>
        <v>m</v>
      </c>
      <c r="Q46" s="62" t="str">
        <f t="shared" si="34"/>
        <v>,</v>
      </c>
      <c r="R46" s="46">
        <f t="shared" si="35"/>
        <v>15</v>
      </c>
      <c r="S46" s="63" t="str">
        <f t="shared" si="36"/>
        <v>)</v>
      </c>
      <c r="T46" s="64" t="str">
        <f t="shared" si="37"/>
        <v>(</v>
      </c>
      <c r="U46" s="51" t="str">
        <f t="shared" si="38"/>
        <v>Mi</v>
      </c>
      <c r="V46" s="54" t="str">
        <f t="shared" si="39"/>
        <v>,</v>
      </c>
      <c r="W46" s="49" t="str">
        <f t="shared" si="40"/>
        <v>m</v>
      </c>
      <c r="X46" s="54" t="str">
        <f t="shared" si="41"/>
        <v>,</v>
      </c>
      <c r="Y46" s="54">
        <f t="shared" si="42"/>
        <v>250</v>
      </c>
      <c r="Z46" s="63" t="str">
        <f t="shared" si="43"/>
        <v>)</v>
      </c>
      <c r="AA46" s="47" t="str">
        <f t="shared" si="44"/>
        <v/>
      </c>
      <c r="AB46" s="52" t="str">
        <f t="shared" si="45"/>
        <v/>
      </c>
      <c r="AC46" s="53" t="str">
        <f t="shared" si="46"/>
        <v/>
      </c>
      <c r="AD46" s="67" t="str">
        <f t="shared" si="47"/>
        <v/>
      </c>
      <c r="AE46" s="48" t="str">
        <f t="shared" si="48"/>
        <v/>
      </c>
      <c r="AF46" s="46" t="str">
        <f t="shared" si="49"/>
        <v/>
      </c>
      <c r="AG46" s="46" t="str">
        <f t="shared" si="50"/>
        <v/>
      </c>
      <c r="AH46" s="50" t="str">
        <f t="shared" si="51"/>
        <v/>
      </c>
      <c r="AI46" s="70" t="str">
        <f t="shared" si="52"/>
        <v/>
      </c>
      <c r="AJ46" s="54" t="str">
        <f t="shared" si="53"/>
        <v/>
      </c>
      <c r="AK46" s="54" t="str">
        <f t="shared" si="54"/>
        <v/>
      </c>
      <c r="AL46" s="54" t="str">
        <f t="shared" si="55"/>
        <v/>
      </c>
      <c r="AM46" s="54" t="str">
        <f t="shared" si="56"/>
        <v/>
      </c>
      <c r="AN46" s="54" t="str">
        <f t="shared" si="57"/>
        <v/>
      </c>
    </row>
    <row r="47" spans="2:40" ht="25.5" thickTop="1" thickBot="1" x14ac:dyDescent="0.4">
      <c r="B47" t="s">
        <v>1929</v>
      </c>
      <c r="C47" s="12" t="s">
        <v>1910</v>
      </c>
      <c r="D47" s="71" t="s">
        <v>1080</v>
      </c>
      <c r="E47" s="71"/>
      <c r="F47" s="72" t="s">
        <v>1083</v>
      </c>
      <c r="G47" s="72"/>
      <c r="H47" s="71" t="s">
        <v>1077</v>
      </c>
      <c r="I47" s="71" t="s">
        <v>1081</v>
      </c>
      <c r="J47" s="81"/>
      <c r="K47" s="81"/>
      <c r="L47" s="75" t="str">
        <f t="shared" si="29"/>
        <v xml:space="preserve">            { line: "Que nos ha librado de todos los enemigo, (Re,,15)(Do,,250)(Mi,m,350)", sC: "bis"},</v>
      </c>
      <c r="M47" s="63" t="str">
        <f t="shared" si="30"/>
        <v>(</v>
      </c>
      <c r="N47" s="52" t="str">
        <f t="shared" si="31"/>
        <v>Re</v>
      </c>
      <c r="O47" s="61" t="str">
        <f t="shared" si="32"/>
        <v>,</v>
      </c>
      <c r="P47" s="67" t="str">
        <f t="shared" si="33"/>
        <v/>
      </c>
      <c r="Q47" s="62" t="str">
        <f t="shared" si="34"/>
        <v>,</v>
      </c>
      <c r="R47" s="46">
        <f t="shared" si="35"/>
        <v>15</v>
      </c>
      <c r="S47" s="63" t="str">
        <f t="shared" si="36"/>
        <v>)</v>
      </c>
      <c r="T47" s="64" t="str">
        <f t="shared" si="37"/>
        <v>(</v>
      </c>
      <c r="U47" s="51" t="str">
        <f t="shared" si="38"/>
        <v>Do</v>
      </c>
      <c r="V47" s="54" t="str">
        <f t="shared" si="39"/>
        <v>,</v>
      </c>
      <c r="W47" s="49" t="str">
        <f t="shared" si="40"/>
        <v/>
      </c>
      <c r="X47" s="54" t="str">
        <f t="shared" si="41"/>
        <v>,</v>
      </c>
      <c r="Y47" s="54">
        <f t="shared" si="42"/>
        <v>250</v>
      </c>
      <c r="Z47" s="63" t="str">
        <f t="shared" si="43"/>
        <v>)</v>
      </c>
      <c r="AA47" s="47" t="str">
        <f t="shared" si="44"/>
        <v>(</v>
      </c>
      <c r="AB47" s="52" t="str">
        <f t="shared" si="45"/>
        <v>Mi</v>
      </c>
      <c r="AC47" s="53" t="str">
        <f t="shared" si="46"/>
        <v>,</v>
      </c>
      <c r="AD47" s="67" t="str">
        <f t="shared" si="47"/>
        <v>m</v>
      </c>
      <c r="AE47" s="48" t="str">
        <f t="shared" si="48"/>
        <v>,</v>
      </c>
      <c r="AF47" s="46">
        <f t="shared" si="49"/>
        <v>350</v>
      </c>
      <c r="AG47" s="46" t="str">
        <f t="shared" si="50"/>
        <v>)</v>
      </c>
      <c r="AH47" s="50" t="str">
        <f t="shared" si="51"/>
        <v/>
      </c>
      <c r="AI47" s="70" t="str">
        <f t="shared" si="52"/>
        <v/>
      </c>
      <c r="AJ47" s="54" t="str">
        <f t="shared" si="53"/>
        <v/>
      </c>
      <c r="AK47" s="54" t="str">
        <f t="shared" si="54"/>
        <v/>
      </c>
      <c r="AL47" s="54" t="str">
        <f t="shared" si="55"/>
        <v/>
      </c>
      <c r="AM47" s="54" t="str">
        <f t="shared" si="56"/>
        <v/>
      </c>
      <c r="AN47" s="54" t="str">
        <f t="shared" si="57"/>
        <v/>
      </c>
    </row>
    <row r="48" spans="2:40" ht="27.75" thickTop="1" thickBot="1" x14ac:dyDescent="0.4">
      <c r="C48" s="82"/>
      <c r="D48" s="85"/>
      <c r="E48" s="85"/>
      <c r="F48" s="85"/>
      <c r="G48" s="85"/>
      <c r="H48" s="85"/>
      <c r="I48" s="85"/>
      <c r="J48" s="85"/>
      <c r="K48" s="85"/>
      <c r="L48" s="83" t="s">
        <v>1859</v>
      </c>
      <c r="M48" s="63"/>
      <c r="N48" s="52"/>
      <c r="O48" s="61"/>
      <c r="P48" s="67"/>
      <c r="Q48" s="62"/>
      <c r="R48" s="46"/>
      <c r="S48" s="63"/>
      <c r="T48" s="64"/>
      <c r="U48" s="51"/>
      <c r="V48" s="54"/>
      <c r="W48" s="49"/>
      <c r="X48" s="54"/>
      <c r="Y48" s="54"/>
      <c r="Z48" s="63"/>
      <c r="AA48" s="47"/>
      <c r="AB48" s="52"/>
      <c r="AC48" s="53"/>
      <c r="AD48" s="67"/>
      <c r="AE48" s="48"/>
      <c r="AF48" s="46"/>
      <c r="AG48" s="46"/>
      <c r="AH48" s="50"/>
      <c r="AI48" s="70"/>
      <c r="AJ48" s="54"/>
      <c r="AK48" s="54"/>
      <c r="AL48" s="54"/>
      <c r="AM48" s="54"/>
      <c r="AN48" s="54"/>
    </row>
    <row r="49" spans="1:40" ht="25.5" thickTop="1" thickBot="1" x14ac:dyDescent="0.4">
      <c r="B49" t="s">
        <v>1930</v>
      </c>
      <c r="C49" s="12" t="s">
        <v>1911</v>
      </c>
      <c r="D49" s="71" t="s">
        <v>1078</v>
      </c>
      <c r="E49" s="71" t="s">
        <v>1081</v>
      </c>
      <c r="F49" s="72" t="s">
        <v>1077</v>
      </c>
      <c r="G49" s="72" t="s">
        <v>1081</v>
      </c>
      <c r="H49" s="71"/>
      <c r="I49" s="71"/>
      <c r="J49" s="81"/>
      <c r="K49" s="81"/>
      <c r="L49" s="75" t="str">
        <f t="shared" si="29"/>
        <v xml:space="preserve">            { line: "Que nos ha dado todas sus riqueza, (La,m,15)(Mi,m,250)", sC: "tc r1"},</v>
      </c>
      <c r="M49" s="63" t="str">
        <f t="shared" si="30"/>
        <v>(</v>
      </c>
      <c r="N49" s="52" t="str">
        <f t="shared" si="31"/>
        <v>La</v>
      </c>
      <c r="O49" s="61" t="str">
        <f t="shared" si="32"/>
        <v>,</v>
      </c>
      <c r="P49" s="67" t="str">
        <f t="shared" si="33"/>
        <v>m</v>
      </c>
      <c r="Q49" s="62" t="str">
        <f t="shared" si="34"/>
        <v>,</v>
      </c>
      <c r="R49" s="46">
        <f t="shared" si="35"/>
        <v>15</v>
      </c>
      <c r="S49" s="63" t="str">
        <f t="shared" si="36"/>
        <v>)</v>
      </c>
      <c r="T49" s="64" t="str">
        <f t="shared" si="37"/>
        <v>(</v>
      </c>
      <c r="U49" s="51" t="str">
        <f t="shared" si="38"/>
        <v>Mi</v>
      </c>
      <c r="V49" s="54" t="str">
        <f t="shared" si="39"/>
        <v>,</v>
      </c>
      <c r="W49" s="49" t="str">
        <f t="shared" si="40"/>
        <v>m</v>
      </c>
      <c r="X49" s="54" t="str">
        <f t="shared" si="41"/>
        <v>,</v>
      </c>
      <c r="Y49" s="54">
        <f t="shared" si="42"/>
        <v>250</v>
      </c>
      <c r="Z49" s="63" t="str">
        <f t="shared" si="43"/>
        <v>)</v>
      </c>
      <c r="AA49" s="47" t="str">
        <f t="shared" si="44"/>
        <v/>
      </c>
      <c r="AB49" s="52" t="str">
        <f t="shared" si="45"/>
        <v/>
      </c>
      <c r="AC49" s="53" t="str">
        <f t="shared" si="46"/>
        <v/>
      </c>
      <c r="AD49" s="67" t="str">
        <f t="shared" si="47"/>
        <v/>
      </c>
      <c r="AE49" s="48" t="str">
        <f t="shared" si="48"/>
        <v/>
      </c>
      <c r="AF49" s="46" t="str">
        <f t="shared" si="49"/>
        <v/>
      </c>
      <c r="AG49" s="46" t="str">
        <f t="shared" si="50"/>
        <v/>
      </c>
      <c r="AH49" s="50" t="str">
        <f t="shared" si="51"/>
        <v/>
      </c>
      <c r="AI49" s="70" t="str">
        <f t="shared" si="52"/>
        <v/>
      </c>
      <c r="AJ49" s="54" t="str">
        <f t="shared" si="53"/>
        <v/>
      </c>
      <c r="AK49" s="54" t="str">
        <f t="shared" si="54"/>
        <v/>
      </c>
      <c r="AL49" s="54" t="str">
        <f t="shared" si="55"/>
        <v/>
      </c>
      <c r="AM49" s="54" t="str">
        <f t="shared" si="56"/>
        <v/>
      </c>
      <c r="AN49" s="54" t="str">
        <f t="shared" si="57"/>
        <v/>
      </c>
    </row>
    <row r="50" spans="1:40" ht="25.5" thickTop="1" thickBot="1" x14ac:dyDescent="0.4">
      <c r="B50" t="s">
        <v>1931</v>
      </c>
      <c r="C50" s="12" t="s">
        <v>1912</v>
      </c>
      <c r="D50" s="71" t="s">
        <v>1078</v>
      </c>
      <c r="E50" s="71" t="s">
        <v>1081</v>
      </c>
      <c r="F50" s="72" t="s">
        <v>1077</v>
      </c>
      <c r="G50" s="72" t="s">
        <v>1081</v>
      </c>
      <c r="H50" s="71"/>
      <c r="I50" s="71"/>
      <c r="J50" s="81"/>
      <c r="K50" s="81"/>
      <c r="L50" s="75" t="str">
        <f t="shared" si="0"/>
        <v xml:space="preserve">            { line: "Que ha abierto el mar para nosotro, (La,m,15)(Mi,m,250)", sC: "r1"},</v>
      </c>
      <c r="M50" s="63" t="str">
        <f t="shared" si="1"/>
        <v>(</v>
      </c>
      <c r="N50" s="52" t="str">
        <f t="shared" si="2"/>
        <v>La</v>
      </c>
      <c r="O50" s="61" t="str">
        <f t="shared" si="3"/>
        <v>,</v>
      </c>
      <c r="P50" s="67" t="str">
        <f t="shared" si="4"/>
        <v>m</v>
      </c>
      <c r="Q50" s="62" t="str">
        <f t="shared" si="5"/>
        <v>,</v>
      </c>
      <c r="R50" s="46">
        <f t="shared" si="6"/>
        <v>15</v>
      </c>
      <c r="S50" s="63" t="str">
        <f t="shared" si="7"/>
        <v>)</v>
      </c>
      <c r="T50" s="64" t="str">
        <f t="shared" si="8"/>
        <v>(</v>
      </c>
      <c r="U50" s="51" t="str">
        <f t="shared" si="9"/>
        <v>Mi</v>
      </c>
      <c r="V50" s="54" t="str">
        <f t="shared" si="10"/>
        <v>,</v>
      </c>
      <c r="W50" s="49" t="str">
        <f t="shared" si="11"/>
        <v>m</v>
      </c>
      <c r="X50" s="54" t="str">
        <f t="shared" si="12"/>
        <v>,</v>
      </c>
      <c r="Y50" s="54">
        <f t="shared" si="13"/>
        <v>250</v>
      </c>
      <c r="Z50" s="63" t="str">
        <f t="shared" si="14"/>
        <v>)</v>
      </c>
      <c r="AA50" s="47" t="str">
        <f t="shared" si="15"/>
        <v/>
      </c>
      <c r="AB50" s="52" t="str">
        <f t="shared" si="16"/>
        <v/>
      </c>
      <c r="AC50" s="53" t="str">
        <f t="shared" si="17"/>
        <v/>
      </c>
      <c r="AD50" s="67" t="str">
        <f t="shared" si="18"/>
        <v/>
      </c>
      <c r="AE50" s="48" t="str">
        <f t="shared" si="19"/>
        <v/>
      </c>
      <c r="AF50" s="46" t="str">
        <f t="shared" si="20"/>
        <v/>
      </c>
      <c r="AG50" s="46" t="str">
        <f t="shared" si="21"/>
        <v/>
      </c>
      <c r="AH50" s="50" t="str">
        <f t="shared" si="22"/>
        <v/>
      </c>
      <c r="AI50" s="70" t="str">
        <f t="shared" si="23"/>
        <v/>
      </c>
      <c r="AJ50" s="54" t="str">
        <f t="shared" si="24"/>
        <v/>
      </c>
      <c r="AK50" s="54" t="str">
        <f t="shared" si="25"/>
        <v/>
      </c>
      <c r="AL50" s="54" t="str">
        <f t="shared" si="26"/>
        <v/>
      </c>
      <c r="AM50" s="54" t="str">
        <f t="shared" si="27"/>
        <v/>
      </c>
      <c r="AN50" s="54" t="str">
        <f t="shared" si="28"/>
        <v/>
      </c>
    </row>
    <row r="51" spans="1:40" ht="25.5" thickTop="1" thickBot="1" x14ac:dyDescent="0.4">
      <c r="B51" t="s">
        <v>1931</v>
      </c>
      <c r="C51" s="12" t="s">
        <v>1913</v>
      </c>
      <c r="D51" s="71" t="s">
        <v>1080</v>
      </c>
      <c r="E51" s="71"/>
      <c r="F51" s="72" t="s">
        <v>1083</v>
      </c>
      <c r="G51" s="72"/>
      <c r="H51" s="71" t="s">
        <v>1077</v>
      </c>
      <c r="I51" s="71" t="s">
        <v>1081</v>
      </c>
      <c r="J51" s="81"/>
      <c r="K51" s="81"/>
      <c r="L51" s="75" t="str">
        <f>IF(C51="","",_xlfn.CONCAT("            { line: ","""",C51,", ",M51:AN51,""", sC: ","""",B51,"""},"))</f>
        <v xml:space="preserve">            { line: "Que ha hundido a nuestros opresore, (Re,,15)(Do,,250)(Mi,m,350)", sC: "r1"},</v>
      </c>
      <c r="M51" s="63" t="str">
        <f t="shared" si="1"/>
        <v>(</v>
      </c>
      <c r="N51" s="52" t="str">
        <f t="shared" si="2"/>
        <v>Re</v>
      </c>
      <c r="O51" s="61" t="str">
        <f t="shared" si="3"/>
        <v>,</v>
      </c>
      <c r="P51" s="67" t="str">
        <f t="shared" si="4"/>
        <v/>
      </c>
      <c r="Q51" s="62" t="str">
        <f t="shared" si="5"/>
        <v>,</v>
      </c>
      <c r="R51" s="46">
        <f t="shared" si="6"/>
        <v>15</v>
      </c>
      <c r="S51" s="63" t="str">
        <f t="shared" si="7"/>
        <v>)</v>
      </c>
      <c r="T51" s="64" t="str">
        <f t="shared" si="8"/>
        <v>(</v>
      </c>
      <c r="U51" s="51" t="str">
        <f t="shared" si="9"/>
        <v>Do</v>
      </c>
      <c r="V51" s="54" t="str">
        <f t="shared" si="10"/>
        <v>,</v>
      </c>
      <c r="W51" s="49" t="str">
        <f t="shared" si="11"/>
        <v/>
      </c>
      <c r="X51" s="54" t="str">
        <f t="shared" si="12"/>
        <v>,</v>
      </c>
      <c r="Y51" s="54">
        <f t="shared" si="13"/>
        <v>250</v>
      </c>
      <c r="Z51" s="63" t="str">
        <f t="shared" si="14"/>
        <v>)</v>
      </c>
      <c r="AA51" s="47" t="str">
        <f t="shared" si="15"/>
        <v>(</v>
      </c>
      <c r="AB51" s="52" t="str">
        <f t="shared" si="16"/>
        <v>Mi</v>
      </c>
      <c r="AC51" s="53" t="str">
        <f t="shared" si="17"/>
        <v>,</v>
      </c>
      <c r="AD51" s="67" t="str">
        <f t="shared" si="18"/>
        <v>m</v>
      </c>
      <c r="AE51" s="48" t="str">
        <f t="shared" si="19"/>
        <v>,</v>
      </c>
      <c r="AF51" s="46">
        <f t="shared" si="20"/>
        <v>350</v>
      </c>
      <c r="AG51" s="46" t="str">
        <f t="shared" si="21"/>
        <v>)</v>
      </c>
      <c r="AH51" s="50" t="str">
        <f t="shared" si="22"/>
        <v/>
      </c>
      <c r="AI51" s="70" t="str">
        <f t="shared" si="23"/>
        <v/>
      </c>
      <c r="AJ51" s="54" t="str">
        <f t="shared" si="24"/>
        <v/>
      </c>
      <c r="AK51" s="54" t="str">
        <f t="shared" si="25"/>
        <v/>
      </c>
      <c r="AL51" s="54" t="str">
        <f t="shared" si="26"/>
        <v/>
      </c>
      <c r="AM51" s="54" t="str">
        <f t="shared" si="27"/>
        <v/>
      </c>
      <c r="AN51" s="54" t="str">
        <f t="shared" si="28"/>
        <v/>
      </c>
    </row>
    <row r="52" spans="1:40" ht="25.5" thickTop="1" thickBot="1" x14ac:dyDescent="0.4">
      <c r="B52" t="s">
        <v>1931</v>
      </c>
      <c r="C52" s="12" t="s">
        <v>1914</v>
      </c>
      <c r="D52" s="71" t="s">
        <v>1078</v>
      </c>
      <c r="E52" s="71" t="s">
        <v>1081</v>
      </c>
      <c r="F52" s="72" t="s">
        <v>1077</v>
      </c>
      <c r="G52" s="72" t="s">
        <v>1081</v>
      </c>
      <c r="H52" s="71"/>
      <c r="I52" s="71"/>
      <c r="J52" s="81"/>
      <c r="K52" s="81"/>
      <c r="L52" s="75" t="str">
        <f>IF(C52="","",_xlfn.CONCAT("            { line: ","""",C52,", ",M52:AN52,""", sC: ","""",B52,"""},"))</f>
        <v xml:space="preserve">            { line: "Que nos ha dado un camino en el desierto., (La,m,15)(Mi,m,250)", sC: "r1"},</v>
      </c>
      <c r="M52" s="63" t="str">
        <f t="shared" si="1"/>
        <v>(</v>
      </c>
      <c r="N52" s="52" t="str">
        <f t="shared" si="2"/>
        <v>La</v>
      </c>
      <c r="O52" s="61" t="str">
        <f t="shared" si="3"/>
        <v>,</v>
      </c>
      <c r="P52" s="67" t="str">
        <f t="shared" si="4"/>
        <v>m</v>
      </c>
      <c r="Q52" s="62" t="str">
        <f t="shared" si="5"/>
        <v>,</v>
      </c>
      <c r="R52" s="46">
        <f t="shared" si="6"/>
        <v>15</v>
      </c>
      <c r="S52" s="63" t="str">
        <f t="shared" si="7"/>
        <v>)</v>
      </c>
      <c r="T52" s="64" t="str">
        <f t="shared" si="8"/>
        <v>(</v>
      </c>
      <c r="U52" s="51" t="str">
        <f t="shared" si="9"/>
        <v>Mi</v>
      </c>
      <c r="V52" s="54" t="str">
        <f t="shared" si="10"/>
        <v>,</v>
      </c>
      <c r="W52" s="49" t="str">
        <f t="shared" si="11"/>
        <v>m</v>
      </c>
      <c r="X52" s="54" t="str">
        <f t="shared" si="12"/>
        <v>,</v>
      </c>
      <c r="Y52" s="54">
        <f t="shared" si="13"/>
        <v>250</v>
      </c>
      <c r="Z52" s="63" t="str">
        <f t="shared" si="14"/>
        <v>)</v>
      </c>
      <c r="AA52" s="47" t="str">
        <f t="shared" si="15"/>
        <v/>
      </c>
      <c r="AB52" s="52" t="str">
        <f t="shared" si="16"/>
        <v/>
      </c>
      <c r="AC52" s="53" t="str">
        <f t="shared" si="17"/>
        <v/>
      </c>
      <c r="AD52" s="67" t="str">
        <f t="shared" si="18"/>
        <v/>
      </c>
      <c r="AE52" s="48" t="str">
        <f t="shared" si="19"/>
        <v/>
      </c>
      <c r="AF52" s="46" t="str">
        <f t="shared" si="20"/>
        <v/>
      </c>
      <c r="AG52" s="46" t="str">
        <f t="shared" si="21"/>
        <v/>
      </c>
      <c r="AH52" s="50" t="str">
        <f t="shared" si="22"/>
        <v/>
      </c>
      <c r="AI52" s="70" t="str">
        <f t="shared" si="23"/>
        <v/>
      </c>
      <c r="AJ52" s="54" t="str">
        <f t="shared" si="24"/>
        <v/>
      </c>
      <c r="AK52" s="54" t="str">
        <f t="shared" si="25"/>
        <v/>
      </c>
      <c r="AL52" s="54" t="str">
        <f t="shared" si="26"/>
        <v/>
      </c>
      <c r="AM52" s="54" t="str">
        <f t="shared" si="27"/>
        <v/>
      </c>
      <c r="AN52" s="54" t="str">
        <f t="shared" si="28"/>
        <v/>
      </c>
    </row>
    <row r="53" spans="1:40" ht="25.5" thickTop="1" thickBot="1" x14ac:dyDescent="0.4">
      <c r="B53" t="s">
        <v>1931</v>
      </c>
      <c r="C53" s="12" t="s">
        <v>1915</v>
      </c>
      <c r="D53" s="71" t="s">
        <v>1078</v>
      </c>
      <c r="E53" s="71" t="s">
        <v>1081</v>
      </c>
      <c r="F53" s="72" t="s">
        <v>1077</v>
      </c>
      <c r="G53" s="72" t="s">
        <v>1081</v>
      </c>
      <c r="H53" s="71"/>
      <c r="I53" s="71"/>
      <c r="J53" s="81"/>
      <c r="K53" s="81"/>
      <c r="L53" s="75" t="str">
        <f t="shared" ref="L53:L54" si="58">IF(C53="","",_xlfn.CONCAT("            { line: ","""",C53,", ",M53:AN53,""", sC: ","""",B53,"""},"))</f>
        <v xml:space="preserve">            { line: "Que nos ha nutrido con el pan de la vida., (La,m,15)(Mi,m,250)", sC: "r1"},</v>
      </c>
      <c r="M53" s="63" t="str">
        <f t="shared" si="1"/>
        <v>(</v>
      </c>
      <c r="N53" s="52" t="str">
        <f t="shared" si="2"/>
        <v>La</v>
      </c>
      <c r="O53" s="61" t="str">
        <f t="shared" si="3"/>
        <v>,</v>
      </c>
      <c r="P53" s="67" t="str">
        <f t="shared" si="4"/>
        <v>m</v>
      </c>
      <c r="Q53" s="62" t="str">
        <f t="shared" si="5"/>
        <v>,</v>
      </c>
      <c r="R53" s="46">
        <f t="shared" si="6"/>
        <v>15</v>
      </c>
      <c r="S53" s="63" t="str">
        <f t="shared" si="7"/>
        <v>)</v>
      </c>
      <c r="T53" s="64" t="str">
        <f t="shared" si="8"/>
        <v>(</v>
      </c>
      <c r="U53" s="51" t="str">
        <f t="shared" si="9"/>
        <v>Mi</v>
      </c>
      <c r="V53" s="54" t="str">
        <f t="shared" si="10"/>
        <v>,</v>
      </c>
      <c r="W53" s="49" t="str">
        <f t="shared" si="11"/>
        <v>m</v>
      </c>
      <c r="X53" s="54" t="str">
        <f t="shared" si="12"/>
        <v>,</v>
      </c>
      <c r="Y53" s="54">
        <f t="shared" si="13"/>
        <v>250</v>
      </c>
      <c r="Z53" s="63" t="str">
        <f t="shared" si="14"/>
        <v>)</v>
      </c>
      <c r="AA53" s="47" t="str">
        <f t="shared" si="15"/>
        <v/>
      </c>
      <c r="AB53" s="52" t="str">
        <f t="shared" si="16"/>
        <v/>
      </c>
      <c r="AC53" s="53" t="str">
        <f t="shared" si="17"/>
        <v/>
      </c>
      <c r="AD53" s="67" t="str">
        <f t="shared" si="18"/>
        <v/>
      </c>
      <c r="AE53" s="48" t="str">
        <f t="shared" si="19"/>
        <v/>
      </c>
      <c r="AF53" s="46" t="str">
        <f t="shared" si="20"/>
        <v/>
      </c>
      <c r="AG53" s="46" t="str">
        <f t="shared" si="21"/>
        <v/>
      </c>
      <c r="AH53" s="50" t="str">
        <f t="shared" si="22"/>
        <v/>
      </c>
      <c r="AI53" s="70" t="str">
        <f t="shared" si="23"/>
        <v/>
      </c>
      <c r="AJ53" s="54" t="str">
        <f t="shared" si="24"/>
        <v/>
      </c>
      <c r="AK53" s="54" t="str">
        <f t="shared" si="25"/>
        <v/>
      </c>
      <c r="AL53" s="54" t="str">
        <f t="shared" si="26"/>
        <v/>
      </c>
      <c r="AM53" s="54" t="str">
        <f t="shared" si="27"/>
        <v/>
      </c>
      <c r="AN53" s="54" t="str">
        <f t="shared" si="28"/>
        <v/>
      </c>
    </row>
    <row r="54" spans="1:40" ht="25.5" thickTop="1" thickBot="1" x14ac:dyDescent="0.4">
      <c r="B54" t="s">
        <v>1931</v>
      </c>
      <c r="C54" s="12" t="s">
        <v>1916</v>
      </c>
      <c r="D54" s="71" t="s">
        <v>1080</v>
      </c>
      <c r="E54" s="71"/>
      <c r="F54" s="72" t="s">
        <v>1083</v>
      </c>
      <c r="G54" s="72"/>
      <c r="H54" s="71" t="s">
        <v>1077</v>
      </c>
      <c r="I54" s="71" t="s">
        <v>1081</v>
      </c>
      <c r="J54" s="81"/>
      <c r="K54" s="81"/>
      <c r="L54" s="75" t="str">
        <f t="shared" si="58"/>
        <v xml:space="preserve">            { line: "Que nos ha dado el día del Señor., (Re,,15)(Do,,250)(Mi,m,350)", sC: "r1"},</v>
      </c>
      <c r="M54" s="63" t="str">
        <f>IF(N54="","","(")</f>
        <v>(</v>
      </c>
      <c r="N54" s="52" t="str">
        <f>IF(D54="","",D54)</f>
        <v>Re</v>
      </c>
      <c r="O54" s="61" t="str">
        <f>IF(N54="","",",")</f>
        <v>,</v>
      </c>
      <c r="P54" s="67" t="str">
        <f>IF(E54="","",E54)</f>
        <v/>
      </c>
      <c r="Q54" s="62" t="str">
        <f>IF(N54="","",",")</f>
        <v>,</v>
      </c>
      <c r="R54" s="46">
        <f>IF(N54="","",15)</f>
        <v>15</v>
      </c>
      <c r="S54" s="63" t="str">
        <f>IF(N54="","",")")</f>
        <v>)</v>
      </c>
      <c r="T54" s="64" t="str">
        <f>IF(U54="","","(")</f>
        <v>(</v>
      </c>
      <c r="U54" s="51" t="str">
        <f>IF(F54="","",F54)</f>
        <v>Do</v>
      </c>
      <c r="V54" s="54" t="str">
        <f>IF(U54="","",",")</f>
        <v>,</v>
      </c>
      <c r="W54" s="49" t="str">
        <f>IF(G54="","",G54)</f>
        <v/>
      </c>
      <c r="X54" s="54" t="str">
        <f>IF(U54="","",",")</f>
        <v>,</v>
      </c>
      <c r="Y54" s="54">
        <f>IF(U54="","",250)</f>
        <v>250</v>
      </c>
      <c r="Z54" s="63" t="str">
        <f>IF(U54="","",")")</f>
        <v>)</v>
      </c>
      <c r="AA54" s="47" t="str">
        <f>IF(AB54="","","(")</f>
        <v>(</v>
      </c>
      <c r="AB54" s="52" t="str">
        <f>IF(H54="","",H54)</f>
        <v>Mi</v>
      </c>
      <c r="AC54" s="53" t="str">
        <f>IF(AB54="","",",")</f>
        <v>,</v>
      </c>
      <c r="AD54" s="67" t="str">
        <f>IF(I54="","",I54)</f>
        <v>m</v>
      </c>
      <c r="AE54" s="48" t="str">
        <f>IF(AB54="","",",")</f>
        <v>,</v>
      </c>
      <c r="AF54" s="46">
        <f>IF(AB54="","",350)</f>
        <v>350</v>
      </c>
      <c r="AG54" s="46" t="str">
        <f>IF(AB54="","",")")</f>
        <v>)</v>
      </c>
      <c r="AH54" s="50" t="str">
        <f>IF(AI54="","","(")</f>
        <v/>
      </c>
      <c r="AI54" s="70" t="str">
        <f>IF(J54="","",J54)</f>
        <v/>
      </c>
      <c r="AJ54" s="54" t="str">
        <f>IF(AI54="","",",")</f>
        <v/>
      </c>
      <c r="AK54" s="54" t="str">
        <f>IF(K54="","",K54)</f>
        <v/>
      </c>
      <c r="AL54" s="54" t="str">
        <f>IF(AI54="","",",")</f>
        <v/>
      </c>
      <c r="AM54" s="54" t="str">
        <f>IF(AI54="","",450)</f>
        <v/>
      </c>
      <c r="AN54" s="54" t="str">
        <f>IF(AI54="","",")")</f>
        <v/>
      </c>
    </row>
    <row r="55" spans="1:40" ht="36.75" thickTop="1" thickBot="1" x14ac:dyDescent="0.4">
      <c r="A55" s="80"/>
      <c r="B55" s="80"/>
      <c r="C55" s="80"/>
      <c r="D55" s="84"/>
      <c r="E55" s="84"/>
      <c r="F55" s="84"/>
      <c r="G55" s="84"/>
      <c r="H55" s="84"/>
      <c r="I55" s="84"/>
      <c r="J55" s="84"/>
      <c r="K55" s="84"/>
      <c r="L55" s="58" t="s">
        <v>1850</v>
      </c>
      <c r="M55" s="63" t="str">
        <f t="shared" ref="M55:M74" si="59">IF(N55="","","(")</f>
        <v/>
      </c>
      <c r="N55" s="52" t="str">
        <f t="shared" si="2"/>
        <v/>
      </c>
      <c r="O55" s="61" t="str">
        <f t="shared" ref="O55:O74" si="60">IF(N55="","",",")</f>
        <v/>
      </c>
      <c r="P55" s="67" t="str">
        <f t="shared" si="4"/>
        <v/>
      </c>
      <c r="Q55" s="62" t="str">
        <f t="shared" ref="Q55:Q74" si="61">IF(N55="","",",")</f>
        <v/>
      </c>
      <c r="R55" s="46" t="str">
        <f t="shared" ref="R55:R74" si="62">IF(N55="","",15)</f>
        <v/>
      </c>
      <c r="S55" s="63" t="str">
        <f t="shared" ref="S55:S74" si="63">IF(N55="","",")")</f>
        <v/>
      </c>
      <c r="T55" s="64" t="str">
        <f t="shared" ref="T55:T74" si="64">IF(U55="","","(")</f>
        <v/>
      </c>
      <c r="U55" s="51" t="str">
        <f t="shared" si="9"/>
        <v/>
      </c>
      <c r="V55" s="54" t="str">
        <f t="shared" ref="V55:V74" si="65">IF(U55="","",",")</f>
        <v/>
      </c>
      <c r="W55" s="49" t="str">
        <f t="shared" si="11"/>
        <v/>
      </c>
      <c r="X55" s="54" t="str">
        <f t="shared" ref="X55:X74" si="66">IF(U55="","",",")</f>
        <v/>
      </c>
      <c r="Y55" s="54" t="str">
        <f t="shared" ref="Y55:Y74" si="67">IF(U55="","",250)</f>
        <v/>
      </c>
      <c r="Z55" s="63" t="str">
        <f t="shared" ref="Z55:Z74" si="68">IF(U55="","",")")</f>
        <v/>
      </c>
      <c r="AA55" s="47" t="str">
        <f t="shared" ref="AA55:AA74" si="69">IF(AB55="","","(")</f>
        <v/>
      </c>
      <c r="AB55" s="52" t="str">
        <f t="shared" si="16"/>
        <v/>
      </c>
      <c r="AC55" s="53" t="str">
        <f t="shared" ref="AC55:AC74" si="70">IF(AB55="","",",")</f>
        <v/>
      </c>
      <c r="AD55" s="67" t="str">
        <f t="shared" ref="AD55:AD74" si="71">IF(I55="","",I55)</f>
        <v/>
      </c>
      <c r="AE55" s="48" t="str">
        <f t="shared" ref="AE55:AE74" si="72">IF(AB55="","",",")</f>
        <v/>
      </c>
      <c r="AF55" s="46" t="str">
        <f t="shared" ref="AF55:AF74" si="73">IF(AB55="","",350)</f>
        <v/>
      </c>
      <c r="AG55" s="46" t="str">
        <f t="shared" ref="AG55:AG74" si="74">IF(AB55="","",")")</f>
        <v/>
      </c>
      <c r="AH55" s="50" t="str">
        <f t="shared" ref="AH55:AH74" si="75">IF(AI55="","","(")</f>
        <v/>
      </c>
      <c r="AI55" s="70" t="str">
        <f t="shared" si="23"/>
        <v/>
      </c>
      <c r="AJ55" s="54" t="str">
        <f t="shared" ref="AJ55:AJ74" si="76">IF(AI55="","",",")</f>
        <v/>
      </c>
      <c r="AK55" s="54" t="str">
        <f t="shared" ref="AK55:AK74" si="77">IF(K55="","",K55)</f>
        <v/>
      </c>
      <c r="AL55" s="54" t="str">
        <f t="shared" ref="AL55:AL74" si="78">IF(AI55="","",",")</f>
        <v/>
      </c>
      <c r="AM55" s="54" t="str">
        <f t="shared" ref="AM55:AM74" si="79">IF(AI55="","",450)</f>
        <v/>
      </c>
      <c r="AN55" s="54" t="str">
        <f t="shared" ref="AN55:AN74" si="80">IF(AI55="","",")")</f>
        <v/>
      </c>
    </row>
    <row r="56" spans="1:40" ht="25.5" thickTop="1" thickBot="1" x14ac:dyDescent="0.4">
      <c r="B56" t="s">
        <v>1930</v>
      </c>
      <c r="C56" s="12" t="s">
        <v>1917</v>
      </c>
      <c r="D56" s="71" t="s">
        <v>1078</v>
      </c>
      <c r="E56" s="71" t="s">
        <v>1081</v>
      </c>
      <c r="F56" s="72" t="s">
        <v>1077</v>
      </c>
      <c r="G56" s="72" t="s">
        <v>1081</v>
      </c>
      <c r="H56" s="71"/>
      <c r="I56" s="71"/>
      <c r="J56" s="81"/>
      <c r="K56" s="81"/>
      <c r="L56" s="75" t="str">
        <f t="shared" ref="L56:L74" si="81">IF(C56="","",_xlfn.CONCAT("            { line: ","""",C56,", ",M56:AN56,""", sC: ","""",B56,"""},"))</f>
        <v xml:space="preserve">            { line: "Que nos ha hecho una nueva Alianza., (La,m,15)(Mi,m,250)", sC: "tc r1"},</v>
      </c>
      <c r="M56" s="63" t="str">
        <f t="shared" si="59"/>
        <v>(</v>
      </c>
      <c r="N56" s="52" t="str">
        <f t="shared" si="2"/>
        <v>La</v>
      </c>
      <c r="O56" s="61" t="str">
        <f t="shared" si="60"/>
        <v>,</v>
      </c>
      <c r="P56" s="67" t="str">
        <f t="shared" si="4"/>
        <v>m</v>
      </c>
      <c r="Q56" s="62" t="str">
        <f t="shared" si="61"/>
        <v>,</v>
      </c>
      <c r="R56" s="46">
        <f t="shared" si="62"/>
        <v>15</v>
      </c>
      <c r="S56" s="63" t="str">
        <f t="shared" si="63"/>
        <v>)</v>
      </c>
      <c r="T56" s="64" t="str">
        <f t="shared" si="64"/>
        <v>(</v>
      </c>
      <c r="U56" s="51" t="str">
        <f t="shared" si="9"/>
        <v>Mi</v>
      </c>
      <c r="V56" s="54" t="str">
        <f t="shared" si="65"/>
        <v>,</v>
      </c>
      <c r="W56" s="49" t="str">
        <f t="shared" si="11"/>
        <v>m</v>
      </c>
      <c r="X56" s="54" t="str">
        <f t="shared" si="66"/>
        <v>,</v>
      </c>
      <c r="Y56" s="54">
        <f t="shared" si="67"/>
        <v>250</v>
      </c>
      <c r="Z56" s="63" t="str">
        <f t="shared" si="68"/>
        <v>)</v>
      </c>
      <c r="AA56" s="47" t="str">
        <f t="shared" si="69"/>
        <v/>
      </c>
      <c r="AB56" s="52" t="str">
        <f t="shared" si="16"/>
        <v/>
      </c>
      <c r="AC56" s="53" t="str">
        <f t="shared" si="70"/>
        <v/>
      </c>
      <c r="AD56" s="67" t="str">
        <f t="shared" si="71"/>
        <v/>
      </c>
      <c r="AE56" s="48" t="str">
        <f t="shared" si="72"/>
        <v/>
      </c>
      <c r="AF56" s="46" t="str">
        <f t="shared" si="73"/>
        <v/>
      </c>
      <c r="AG56" s="46" t="str">
        <f t="shared" si="74"/>
        <v/>
      </c>
      <c r="AH56" s="50" t="str">
        <f t="shared" si="75"/>
        <v/>
      </c>
      <c r="AI56" s="70" t="str">
        <f t="shared" si="23"/>
        <v/>
      </c>
      <c r="AJ56" s="54" t="str">
        <f t="shared" si="76"/>
        <v/>
      </c>
      <c r="AK56" s="54" t="str">
        <f t="shared" si="77"/>
        <v/>
      </c>
      <c r="AL56" s="54" t="str">
        <f t="shared" si="78"/>
        <v/>
      </c>
      <c r="AM56" s="54" t="str">
        <f t="shared" si="79"/>
        <v/>
      </c>
      <c r="AN56" s="54" t="str">
        <f t="shared" si="80"/>
        <v/>
      </c>
    </row>
    <row r="57" spans="1:40" ht="25.5" thickTop="1" thickBot="1" x14ac:dyDescent="0.4">
      <c r="B57" t="s">
        <v>1931</v>
      </c>
      <c r="C57" s="12" t="s">
        <v>1918</v>
      </c>
      <c r="D57" s="71" t="s">
        <v>1078</v>
      </c>
      <c r="E57" s="71" t="s">
        <v>1081</v>
      </c>
      <c r="F57" s="72" t="s">
        <v>1077</v>
      </c>
      <c r="G57" s="72" t="s">
        <v>1081</v>
      </c>
      <c r="H57" s="71"/>
      <c r="I57" s="71"/>
      <c r="J57" s="81"/>
      <c r="K57" s="81"/>
      <c r="L57" s="75" t="str">
        <f t="shared" si="81"/>
        <v xml:space="preserve">            { line: "Que nos ha hecho entrar en su Iglesia., (La,m,15)(Mi,m,250)", sC: "r1"},</v>
      </c>
      <c r="M57" s="63" t="str">
        <f t="shared" si="59"/>
        <v>(</v>
      </c>
      <c r="N57" s="52" t="str">
        <f t="shared" si="2"/>
        <v>La</v>
      </c>
      <c r="O57" s="61" t="str">
        <f t="shared" si="60"/>
        <v>,</v>
      </c>
      <c r="P57" s="67" t="str">
        <f t="shared" si="4"/>
        <v>m</v>
      </c>
      <c r="Q57" s="62" t="str">
        <f t="shared" si="61"/>
        <v>,</v>
      </c>
      <c r="R57" s="46">
        <f t="shared" si="62"/>
        <v>15</v>
      </c>
      <c r="S57" s="63" t="str">
        <f t="shared" si="63"/>
        <v>)</v>
      </c>
      <c r="T57" s="64" t="str">
        <f t="shared" si="64"/>
        <v>(</v>
      </c>
      <c r="U57" s="51" t="str">
        <f t="shared" si="9"/>
        <v>Mi</v>
      </c>
      <c r="V57" s="54" t="str">
        <f t="shared" si="65"/>
        <v>,</v>
      </c>
      <c r="W57" s="49" t="str">
        <f t="shared" si="11"/>
        <v>m</v>
      </c>
      <c r="X57" s="54" t="str">
        <f t="shared" si="66"/>
        <v>,</v>
      </c>
      <c r="Y57" s="54">
        <f t="shared" si="67"/>
        <v>250</v>
      </c>
      <c r="Z57" s="63" t="str">
        <f t="shared" si="68"/>
        <v>)</v>
      </c>
      <c r="AA57" s="47" t="str">
        <f t="shared" si="69"/>
        <v/>
      </c>
      <c r="AB57" s="52" t="str">
        <f t="shared" si="16"/>
        <v/>
      </c>
      <c r="AC57" s="53" t="str">
        <f t="shared" si="70"/>
        <v/>
      </c>
      <c r="AD57" s="67" t="str">
        <f t="shared" si="71"/>
        <v/>
      </c>
      <c r="AE57" s="48" t="str">
        <f t="shared" si="72"/>
        <v/>
      </c>
      <c r="AF57" s="46" t="str">
        <f t="shared" si="73"/>
        <v/>
      </c>
      <c r="AG57" s="46" t="str">
        <f t="shared" si="74"/>
        <v/>
      </c>
      <c r="AH57" s="50" t="str">
        <f t="shared" si="75"/>
        <v/>
      </c>
      <c r="AI57" s="70" t="str">
        <f t="shared" si="23"/>
        <v/>
      </c>
      <c r="AJ57" s="54" t="str">
        <f t="shared" si="76"/>
        <v/>
      </c>
      <c r="AK57" s="54" t="str">
        <f t="shared" si="77"/>
        <v/>
      </c>
      <c r="AL57" s="54" t="str">
        <f t="shared" si="78"/>
        <v/>
      </c>
      <c r="AM57" s="54" t="str">
        <f t="shared" si="79"/>
        <v/>
      </c>
      <c r="AN57" s="54" t="str">
        <f t="shared" si="80"/>
        <v/>
      </c>
    </row>
    <row r="58" spans="1:40" ht="25.5" thickTop="1" thickBot="1" x14ac:dyDescent="0.4">
      <c r="B58" t="s">
        <v>1931</v>
      </c>
      <c r="C58" s="12" t="s">
        <v>1919</v>
      </c>
      <c r="D58" s="71" t="s">
        <v>1080</v>
      </c>
      <c r="E58" s="71"/>
      <c r="F58" s="72" t="s">
        <v>1083</v>
      </c>
      <c r="G58" s="72"/>
      <c r="H58" s="71" t="s">
        <v>1077</v>
      </c>
      <c r="I58" s="71" t="s">
        <v>1081</v>
      </c>
      <c r="J58" s="81"/>
      <c r="K58" s="81"/>
      <c r="L58" s="75" t="str">
        <f t="shared" si="81"/>
        <v xml:space="preserve">            { line: "Que ha construido en nosotros su templo., (Re,,15)(Do,,250)(Mi,m,350)", sC: "r1"},</v>
      </c>
      <c r="M58" s="63" t="str">
        <f t="shared" si="59"/>
        <v>(</v>
      </c>
      <c r="N58" s="52" t="str">
        <f t="shared" si="2"/>
        <v>Re</v>
      </c>
      <c r="O58" s="61" t="str">
        <f t="shared" si="60"/>
        <v>,</v>
      </c>
      <c r="P58" s="67" t="str">
        <f t="shared" si="4"/>
        <v/>
      </c>
      <c r="Q58" s="62" t="str">
        <f t="shared" si="61"/>
        <v>,</v>
      </c>
      <c r="R58" s="46">
        <f t="shared" si="62"/>
        <v>15</v>
      </c>
      <c r="S58" s="63" t="str">
        <f t="shared" si="63"/>
        <v>)</v>
      </c>
      <c r="T58" s="64" t="str">
        <f t="shared" si="64"/>
        <v>(</v>
      </c>
      <c r="U58" s="51" t="str">
        <f t="shared" si="9"/>
        <v>Do</v>
      </c>
      <c r="V58" s="54" t="str">
        <f t="shared" si="65"/>
        <v>,</v>
      </c>
      <c r="W58" s="49" t="str">
        <f t="shared" si="11"/>
        <v/>
      </c>
      <c r="X58" s="54" t="str">
        <f t="shared" si="66"/>
        <v>,</v>
      </c>
      <c r="Y58" s="54">
        <f t="shared" si="67"/>
        <v>250</v>
      </c>
      <c r="Z58" s="63" t="str">
        <f t="shared" si="68"/>
        <v>)</v>
      </c>
      <c r="AA58" s="47" t="str">
        <f t="shared" si="69"/>
        <v>(</v>
      </c>
      <c r="AB58" s="52" t="str">
        <f t="shared" si="16"/>
        <v>Mi</v>
      </c>
      <c r="AC58" s="53" t="str">
        <f t="shared" si="70"/>
        <v>,</v>
      </c>
      <c r="AD58" s="67" t="str">
        <f t="shared" si="71"/>
        <v>m</v>
      </c>
      <c r="AE58" s="48" t="str">
        <f t="shared" si="72"/>
        <v>,</v>
      </c>
      <c r="AF58" s="46">
        <f t="shared" si="73"/>
        <v>350</v>
      </c>
      <c r="AG58" s="46" t="str">
        <f t="shared" si="74"/>
        <v>)</v>
      </c>
      <c r="AH58" s="50" t="str">
        <f t="shared" si="75"/>
        <v/>
      </c>
      <c r="AI58" s="70" t="str">
        <f t="shared" si="23"/>
        <v/>
      </c>
      <c r="AJ58" s="54" t="str">
        <f t="shared" si="76"/>
        <v/>
      </c>
      <c r="AK58" s="54" t="str">
        <f t="shared" si="77"/>
        <v/>
      </c>
      <c r="AL58" s="54" t="str">
        <f t="shared" si="78"/>
        <v/>
      </c>
      <c r="AM58" s="54" t="str">
        <f t="shared" si="79"/>
        <v/>
      </c>
      <c r="AN58" s="54" t="str">
        <f t="shared" si="80"/>
        <v/>
      </c>
    </row>
    <row r="59" spans="1:40" ht="25.5" thickTop="1" thickBot="1" x14ac:dyDescent="0.4">
      <c r="B59" t="s">
        <v>1860</v>
      </c>
      <c r="C59" s="12" t="s">
        <v>1920</v>
      </c>
      <c r="D59" s="71" t="s">
        <v>1080</v>
      </c>
      <c r="E59" s="71"/>
      <c r="F59" s="72" t="s">
        <v>1083</v>
      </c>
      <c r="G59" s="72"/>
      <c r="H59" s="71"/>
      <c r="I59" s="71"/>
      <c r="J59" s="81"/>
      <c r="K59" s="81"/>
      <c r="L59" s="75" t="str">
        <f t="shared" si="81"/>
        <v xml:space="preserve">            { line: "Y lo ha llenado de su Espíritu Santo, (Re,,15)(Do,,250)", sC: "tc"},</v>
      </c>
      <c r="M59" s="63" t="str">
        <f t="shared" si="59"/>
        <v>(</v>
      </c>
      <c r="N59" s="52" t="str">
        <f t="shared" si="2"/>
        <v>Re</v>
      </c>
      <c r="O59" s="61" t="str">
        <f t="shared" si="60"/>
        <v>,</v>
      </c>
      <c r="P59" s="67" t="str">
        <f t="shared" si="4"/>
        <v/>
      </c>
      <c r="Q59" s="62" t="str">
        <f t="shared" si="61"/>
        <v>,</v>
      </c>
      <c r="R59" s="46">
        <f t="shared" si="62"/>
        <v>15</v>
      </c>
      <c r="S59" s="63" t="str">
        <f t="shared" si="63"/>
        <v>)</v>
      </c>
      <c r="T59" s="64" t="str">
        <f t="shared" si="64"/>
        <v>(</v>
      </c>
      <c r="U59" s="51" t="str">
        <f t="shared" si="9"/>
        <v>Do</v>
      </c>
      <c r="V59" s="54" t="str">
        <f t="shared" si="65"/>
        <v>,</v>
      </c>
      <c r="W59" s="49" t="str">
        <f t="shared" si="11"/>
        <v/>
      </c>
      <c r="X59" s="54" t="str">
        <f t="shared" si="66"/>
        <v>,</v>
      </c>
      <c r="Y59" s="54">
        <f t="shared" si="67"/>
        <v>250</v>
      </c>
      <c r="Z59" s="63" t="str">
        <f t="shared" si="68"/>
        <v>)</v>
      </c>
      <c r="AA59" s="47" t="str">
        <f t="shared" si="69"/>
        <v/>
      </c>
      <c r="AB59" s="52" t="str">
        <f t="shared" si="16"/>
        <v/>
      </c>
      <c r="AC59" s="53" t="str">
        <f t="shared" si="70"/>
        <v/>
      </c>
      <c r="AD59" s="67" t="str">
        <f t="shared" si="71"/>
        <v/>
      </c>
      <c r="AE59" s="48" t="str">
        <f t="shared" si="72"/>
        <v/>
      </c>
      <c r="AF59" s="46" t="str">
        <f t="shared" si="73"/>
        <v/>
      </c>
      <c r="AG59" s="46" t="str">
        <f t="shared" si="74"/>
        <v/>
      </c>
      <c r="AH59" s="50" t="str">
        <f t="shared" si="75"/>
        <v/>
      </c>
      <c r="AI59" s="70" t="str">
        <f t="shared" si="23"/>
        <v/>
      </c>
      <c r="AJ59" s="54" t="str">
        <f t="shared" si="76"/>
        <v/>
      </c>
      <c r="AK59" s="54" t="str">
        <f t="shared" si="77"/>
        <v/>
      </c>
      <c r="AL59" s="54" t="str">
        <f t="shared" si="78"/>
        <v/>
      </c>
      <c r="AM59" s="54" t="str">
        <f t="shared" si="79"/>
        <v/>
      </c>
      <c r="AN59" s="54" t="str">
        <f t="shared" si="80"/>
        <v/>
      </c>
    </row>
    <row r="60" spans="1:40" ht="25.5" thickTop="1" thickBot="1" x14ac:dyDescent="0.4">
      <c r="C60" s="12" t="s">
        <v>1921</v>
      </c>
      <c r="D60" s="71" t="s">
        <v>1855</v>
      </c>
      <c r="E60" s="71">
        <v>7</v>
      </c>
      <c r="F60" s="72" t="s">
        <v>1077</v>
      </c>
      <c r="G60" s="72" t="s">
        <v>1081</v>
      </c>
      <c r="H60" s="71"/>
      <c r="I60" s="71"/>
      <c r="J60" s="81"/>
      <c r="K60" s="81"/>
      <c r="L60" s="75" t="str">
        <f t="shared" si="81"/>
        <v xml:space="preserve">            { line: "en el perdón de los pecados., (Si,7,15)(Mi,m,250)", sC: ""},</v>
      </c>
      <c r="M60" s="63" t="str">
        <f t="shared" si="59"/>
        <v>(</v>
      </c>
      <c r="N60" s="52" t="str">
        <f t="shared" si="2"/>
        <v>Si</v>
      </c>
      <c r="O60" s="61" t="str">
        <f t="shared" si="60"/>
        <v>,</v>
      </c>
      <c r="P60" s="67">
        <f t="shared" si="4"/>
        <v>7</v>
      </c>
      <c r="Q60" s="62" t="str">
        <f t="shared" si="61"/>
        <v>,</v>
      </c>
      <c r="R60" s="46">
        <f t="shared" si="62"/>
        <v>15</v>
      </c>
      <c r="S60" s="63" t="str">
        <f t="shared" si="63"/>
        <v>)</v>
      </c>
      <c r="T60" s="64" t="str">
        <f t="shared" si="64"/>
        <v>(</v>
      </c>
      <c r="U60" s="51" t="str">
        <f t="shared" si="9"/>
        <v>Mi</v>
      </c>
      <c r="V60" s="54" t="str">
        <f t="shared" si="65"/>
        <v>,</v>
      </c>
      <c r="W60" s="49" t="str">
        <f t="shared" si="11"/>
        <v>m</v>
      </c>
      <c r="X60" s="54" t="str">
        <f t="shared" si="66"/>
        <v>,</v>
      </c>
      <c r="Y60" s="54">
        <f t="shared" si="67"/>
        <v>250</v>
      </c>
      <c r="Z60" s="63" t="str">
        <f t="shared" si="68"/>
        <v>)</v>
      </c>
      <c r="AA60" s="47" t="str">
        <f t="shared" si="69"/>
        <v/>
      </c>
      <c r="AB60" s="52" t="str">
        <f t="shared" si="16"/>
        <v/>
      </c>
      <c r="AC60" s="53" t="str">
        <f t="shared" si="70"/>
        <v/>
      </c>
      <c r="AD60" s="67" t="str">
        <f t="shared" si="71"/>
        <v/>
      </c>
      <c r="AE60" s="48" t="str">
        <f t="shared" si="72"/>
        <v/>
      </c>
      <c r="AF60" s="46" t="str">
        <f t="shared" si="73"/>
        <v/>
      </c>
      <c r="AG60" s="46" t="str">
        <f t="shared" si="74"/>
        <v/>
      </c>
      <c r="AH60" s="50" t="str">
        <f t="shared" si="75"/>
        <v/>
      </c>
      <c r="AI60" s="70" t="str">
        <f t="shared" si="23"/>
        <v/>
      </c>
      <c r="AJ60" s="54" t="str">
        <f t="shared" si="76"/>
        <v/>
      </c>
      <c r="AK60" s="54" t="str">
        <f t="shared" si="77"/>
        <v/>
      </c>
      <c r="AL60" s="54" t="str">
        <f t="shared" si="78"/>
        <v/>
      </c>
      <c r="AM60" s="54" t="str">
        <f t="shared" si="79"/>
        <v/>
      </c>
      <c r="AN60" s="54" t="str">
        <f t="shared" si="80"/>
        <v/>
      </c>
    </row>
    <row r="61" spans="1:40" ht="27.75" thickTop="1" thickBot="1" x14ac:dyDescent="0.4">
      <c r="C61" s="82"/>
      <c r="D61" s="85"/>
      <c r="E61" s="85"/>
      <c r="F61" s="85"/>
      <c r="G61" s="85"/>
      <c r="H61" s="85"/>
      <c r="I61" s="85"/>
      <c r="J61" s="85"/>
      <c r="K61" s="85"/>
      <c r="L61" s="83" t="s">
        <v>1859</v>
      </c>
      <c r="M61" s="63"/>
      <c r="N61" s="52"/>
      <c r="O61" s="61"/>
      <c r="P61" s="67"/>
      <c r="Q61" s="62"/>
      <c r="R61" s="46"/>
      <c r="S61" s="63"/>
      <c r="T61" s="64"/>
      <c r="U61" s="51"/>
      <c r="V61" s="54"/>
      <c r="W61" s="49"/>
      <c r="X61" s="54"/>
      <c r="Y61" s="54"/>
      <c r="Z61" s="63"/>
      <c r="AA61" s="47"/>
      <c r="AB61" s="52"/>
      <c r="AC61" s="53"/>
      <c r="AD61" s="67"/>
      <c r="AE61" s="48"/>
      <c r="AF61" s="46"/>
      <c r="AG61" s="46"/>
      <c r="AH61" s="50"/>
      <c r="AI61" s="70"/>
      <c r="AJ61" s="54"/>
      <c r="AK61" s="54"/>
      <c r="AL61" s="54"/>
      <c r="AM61" s="54"/>
      <c r="AN61" s="54"/>
    </row>
    <row r="62" spans="1:40" ht="25.5" thickTop="1" thickBot="1" x14ac:dyDescent="0.4">
      <c r="B62" t="s">
        <v>1860</v>
      </c>
      <c r="C62" s="12" t="s">
        <v>1922</v>
      </c>
      <c r="D62" s="71" t="s">
        <v>1077</v>
      </c>
      <c r="E62" s="71" t="s">
        <v>1081</v>
      </c>
      <c r="F62" s="72" t="s">
        <v>1078</v>
      </c>
      <c r="G62" s="72" t="s">
        <v>1081</v>
      </c>
      <c r="H62" s="71" t="s">
        <v>1077</v>
      </c>
      <c r="I62" s="71" t="s">
        <v>1081</v>
      </c>
      <c r="J62" s="81"/>
      <c r="K62" s="81"/>
      <c r="L62" s="76" t="str">
        <f t="shared" si="81"/>
        <v xml:space="preserve">            { line: "Cristo nuestra Pascua está resucitado., (Mi,m,15)(La,m,250)(Mi,m,350)", sC: "tc"},</v>
      </c>
      <c r="M62" s="63" t="str">
        <f t="shared" si="59"/>
        <v>(</v>
      </c>
      <c r="N62" s="52" t="str">
        <f t="shared" si="2"/>
        <v>Mi</v>
      </c>
      <c r="O62" s="61" t="str">
        <f t="shared" si="60"/>
        <v>,</v>
      </c>
      <c r="P62" s="67" t="str">
        <f t="shared" si="4"/>
        <v>m</v>
      </c>
      <c r="Q62" s="62" t="str">
        <f t="shared" si="61"/>
        <v>,</v>
      </c>
      <c r="R62" s="46">
        <f t="shared" si="62"/>
        <v>15</v>
      </c>
      <c r="S62" s="63" t="str">
        <f t="shared" si="63"/>
        <v>)</v>
      </c>
      <c r="T62" s="64" t="str">
        <f t="shared" si="64"/>
        <v>(</v>
      </c>
      <c r="U62" s="51" t="str">
        <f t="shared" si="9"/>
        <v>La</v>
      </c>
      <c r="V62" s="54" t="str">
        <f t="shared" si="65"/>
        <v>,</v>
      </c>
      <c r="W62" s="49" t="str">
        <f t="shared" si="11"/>
        <v>m</v>
      </c>
      <c r="X62" s="54" t="str">
        <f t="shared" si="66"/>
        <v>,</v>
      </c>
      <c r="Y62" s="54">
        <f t="shared" si="67"/>
        <v>250</v>
      </c>
      <c r="Z62" s="63" t="str">
        <f t="shared" si="68"/>
        <v>)</v>
      </c>
      <c r="AA62" s="47" t="str">
        <f t="shared" si="69"/>
        <v>(</v>
      </c>
      <c r="AB62" s="52" t="str">
        <f t="shared" si="16"/>
        <v>Mi</v>
      </c>
      <c r="AC62" s="53" t="str">
        <f t="shared" si="70"/>
        <v>,</v>
      </c>
      <c r="AD62" s="67" t="str">
        <f t="shared" si="71"/>
        <v>m</v>
      </c>
      <c r="AE62" s="48" t="str">
        <f t="shared" si="72"/>
        <v>,</v>
      </c>
      <c r="AF62" s="46">
        <f t="shared" si="73"/>
        <v>350</v>
      </c>
      <c r="AG62" s="46" t="str">
        <f t="shared" si="74"/>
        <v>)</v>
      </c>
      <c r="AH62" s="50" t="str">
        <f t="shared" si="75"/>
        <v/>
      </c>
      <c r="AI62" s="70" t="str">
        <f t="shared" si="23"/>
        <v/>
      </c>
      <c r="AJ62" s="54" t="str">
        <f t="shared" si="76"/>
        <v/>
      </c>
      <c r="AK62" s="54" t="str">
        <f t="shared" si="77"/>
        <v/>
      </c>
      <c r="AL62" s="54" t="str">
        <f t="shared" si="78"/>
        <v/>
      </c>
      <c r="AM62" s="54" t="str">
        <f t="shared" si="79"/>
        <v/>
      </c>
      <c r="AN62" s="54" t="str">
        <f t="shared" si="80"/>
        <v/>
      </c>
    </row>
    <row r="63" spans="1:40" ht="25.5" thickTop="1" thickBot="1" x14ac:dyDescent="0.4">
      <c r="B63" t="s">
        <v>1861</v>
      </c>
      <c r="C63" s="12" t="s">
        <v>2196</v>
      </c>
      <c r="D63" s="71" t="s">
        <v>1078</v>
      </c>
      <c r="E63" s="71" t="s">
        <v>1081</v>
      </c>
      <c r="F63" s="72"/>
      <c r="G63" s="72"/>
      <c r="H63" s="71"/>
      <c r="I63" s="71"/>
      <c r="J63" s="81"/>
      <c r="K63" s="81"/>
      <c r="L63" s="76" t="str">
        <f t="shared" si="81"/>
        <v xml:space="preserve">            { line: "CRISTO NUESTRA Pascua, (La,m,15)", sC: "ta as"},</v>
      </c>
      <c r="M63" s="63" t="str">
        <f t="shared" si="59"/>
        <v>(</v>
      </c>
      <c r="N63" s="52" t="str">
        <f t="shared" si="2"/>
        <v>La</v>
      </c>
      <c r="O63" s="61" t="str">
        <f t="shared" si="60"/>
        <v>,</v>
      </c>
      <c r="P63" s="67" t="str">
        <f t="shared" si="4"/>
        <v>m</v>
      </c>
      <c r="Q63" s="62" t="str">
        <f t="shared" si="61"/>
        <v>,</v>
      </c>
      <c r="R63" s="46">
        <f t="shared" si="62"/>
        <v>15</v>
      </c>
      <c r="S63" s="63" t="str">
        <f t="shared" si="63"/>
        <v>)</v>
      </c>
      <c r="T63" s="64" t="str">
        <f t="shared" si="64"/>
        <v/>
      </c>
      <c r="U63" s="51" t="str">
        <f t="shared" si="9"/>
        <v/>
      </c>
      <c r="V63" s="54" t="str">
        <f t="shared" si="65"/>
        <v/>
      </c>
      <c r="W63" s="49" t="str">
        <f t="shared" si="11"/>
        <v/>
      </c>
      <c r="X63" s="54" t="str">
        <f t="shared" si="66"/>
        <v/>
      </c>
      <c r="Y63" s="54" t="str">
        <f t="shared" si="67"/>
        <v/>
      </c>
      <c r="Z63" s="63" t="str">
        <f t="shared" si="68"/>
        <v/>
      </c>
      <c r="AA63" s="47" t="str">
        <f t="shared" si="69"/>
        <v/>
      </c>
      <c r="AB63" s="52" t="str">
        <f t="shared" si="16"/>
        <v/>
      </c>
      <c r="AC63" s="53" t="str">
        <f t="shared" si="70"/>
        <v/>
      </c>
      <c r="AD63" s="67" t="str">
        <f t="shared" si="71"/>
        <v/>
      </c>
      <c r="AE63" s="48" t="str">
        <f t="shared" si="72"/>
        <v/>
      </c>
      <c r="AF63" s="46" t="str">
        <f t="shared" si="73"/>
        <v/>
      </c>
      <c r="AG63" s="46" t="str">
        <f t="shared" si="74"/>
        <v/>
      </c>
      <c r="AH63" s="50" t="str">
        <f t="shared" si="75"/>
        <v/>
      </c>
      <c r="AI63" s="70" t="str">
        <f t="shared" si="23"/>
        <v/>
      </c>
      <c r="AJ63" s="54" t="str">
        <f t="shared" si="76"/>
        <v/>
      </c>
      <c r="AK63" s="54" t="str">
        <f t="shared" si="77"/>
        <v/>
      </c>
      <c r="AL63" s="54" t="str">
        <f t="shared" si="78"/>
        <v/>
      </c>
      <c r="AM63" s="54" t="str">
        <f t="shared" si="79"/>
        <v/>
      </c>
      <c r="AN63" s="54" t="str">
        <f t="shared" si="80"/>
        <v/>
      </c>
    </row>
    <row r="64" spans="1:40" ht="25.5" thickTop="1" thickBot="1" x14ac:dyDescent="0.4">
      <c r="B64" t="s">
        <v>1849</v>
      </c>
      <c r="C64" s="12" t="s">
        <v>1923</v>
      </c>
      <c r="D64" s="71" t="s">
        <v>1077</v>
      </c>
      <c r="E64" s="71" t="s">
        <v>1081</v>
      </c>
      <c r="F64" s="72"/>
      <c r="G64" s="72"/>
      <c r="H64" s="71"/>
      <c r="I64" s="71"/>
      <c r="J64" s="81"/>
      <c r="K64" s="81"/>
      <c r="L64" s="76" t="str">
        <f t="shared" si="81"/>
        <v xml:space="preserve">            { line: "ESTÁ RESUCITADO., (Mi,m,15)", sC: "as"},</v>
      </c>
      <c r="M64" s="63" t="str">
        <f t="shared" si="59"/>
        <v>(</v>
      </c>
      <c r="N64" s="52" t="str">
        <f t="shared" si="2"/>
        <v>Mi</v>
      </c>
      <c r="O64" s="61" t="str">
        <f t="shared" si="60"/>
        <v>,</v>
      </c>
      <c r="P64" s="67" t="str">
        <f t="shared" si="4"/>
        <v>m</v>
      </c>
      <c r="Q64" s="62" t="str">
        <f t="shared" si="61"/>
        <v>,</v>
      </c>
      <c r="R64" s="46">
        <f t="shared" si="62"/>
        <v>15</v>
      </c>
      <c r="S64" s="63" t="str">
        <f t="shared" si="63"/>
        <v>)</v>
      </c>
      <c r="T64" s="64" t="str">
        <f t="shared" si="64"/>
        <v/>
      </c>
      <c r="U64" s="51" t="str">
        <f t="shared" si="9"/>
        <v/>
      </c>
      <c r="V64" s="54" t="str">
        <f t="shared" si="65"/>
        <v/>
      </c>
      <c r="W64" s="49" t="str">
        <f t="shared" si="11"/>
        <v/>
      </c>
      <c r="X64" s="54" t="str">
        <f t="shared" si="66"/>
        <v/>
      </c>
      <c r="Y64" s="54" t="str">
        <f t="shared" si="67"/>
        <v/>
      </c>
      <c r="Z64" s="63" t="str">
        <f t="shared" si="68"/>
        <v/>
      </c>
      <c r="AA64" s="47" t="str">
        <f t="shared" si="69"/>
        <v/>
      </c>
      <c r="AB64" s="52" t="str">
        <f t="shared" si="16"/>
        <v/>
      </c>
      <c r="AC64" s="53" t="str">
        <f t="shared" si="70"/>
        <v/>
      </c>
      <c r="AD64" s="67" t="str">
        <f t="shared" si="71"/>
        <v/>
      </c>
      <c r="AE64" s="48" t="str">
        <f t="shared" si="72"/>
        <v/>
      </c>
      <c r="AF64" s="46" t="str">
        <f t="shared" si="73"/>
        <v/>
      </c>
      <c r="AG64" s="46" t="str">
        <f t="shared" si="74"/>
        <v/>
      </c>
      <c r="AH64" s="50" t="str">
        <f t="shared" si="75"/>
        <v/>
      </c>
      <c r="AI64" s="70" t="str">
        <f t="shared" si="23"/>
        <v/>
      </c>
      <c r="AJ64" s="54" t="str">
        <f t="shared" si="76"/>
        <v/>
      </c>
      <c r="AK64" s="54" t="str">
        <f t="shared" si="77"/>
        <v/>
      </c>
      <c r="AL64" s="54" t="str">
        <f t="shared" si="78"/>
        <v/>
      </c>
      <c r="AM64" s="54" t="str">
        <f t="shared" si="79"/>
        <v/>
      </c>
      <c r="AN64" s="54" t="str">
        <f t="shared" si="80"/>
        <v/>
      </c>
    </row>
    <row r="65" spans="2:40" ht="25.5" thickTop="1" thickBot="1" x14ac:dyDescent="0.4">
      <c r="B65" t="s">
        <v>1860</v>
      </c>
      <c r="C65" s="12" t="s">
        <v>1922</v>
      </c>
      <c r="D65" s="71" t="s">
        <v>1080</v>
      </c>
      <c r="E65" s="71"/>
      <c r="F65" s="72" t="s">
        <v>1083</v>
      </c>
      <c r="G65" s="72"/>
      <c r="H65" s="71" t="s">
        <v>1077</v>
      </c>
      <c r="I65" s="71" t="s">
        <v>1081</v>
      </c>
      <c r="J65" s="81"/>
      <c r="K65" s="81"/>
      <c r="L65" s="75" t="str">
        <f t="shared" si="81"/>
        <v xml:space="preserve">            { line: "Cristo nuestra Pascua está resucitado., (Re,,15)(Do,,250)(Mi,m,350)", sC: "tc"},</v>
      </c>
      <c r="M65" s="63" t="str">
        <f t="shared" si="59"/>
        <v>(</v>
      </c>
      <c r="N65" s="52" t="str">
        <f t="shared" si="2"/>
        <v>Re</v>
      </c>
      <c r="O65" s="61" t="str">
        <f t="shared" si="60"/>
        <v>,</v>
      </c>
      <c r="P65" s="67" t="str">
        <f t="shared" si="4"/>
        <v/>
      </c>
      <c r="Q65" s="62" t="str">
        <f t="shared" si="61"/>
        <v>,</v>
      </c>
      <c r="R65" s="46">
        <f t="shared" si="62"/>
        <v>15</v>
      </c>
      <c r="S65" s="63" t="str">
        <f t="shared" si="63"/>
        <v>)</v>
      </c>
      <c r="T65" s="64" t="str">
        <f t="shared" si="64"/>
        <v>(</v>
      </c>
      <c r="U65" s="51" t="str">
        <f t="shared" si="9"/>
        <v>Do</v>
      </c>
      <c r="V65" s="54" t="str">
        <f t="shared" si="65"/>
        <v>,</v>
      </c>
      <c r="W65" s="49" t="str">
        <f t="shared" si="11"/>
        <v/>
      </c>
      <c r="X65" s="54" t="str">
        <f t="shared" si="66"/>
        <v>,</v>
      </c>
      <c r="Y65" s="54">
        <f t="shared" si="67"/>
        <v>250</v>
      </c>
      <c r="Z65" s="63" t="str">
        <f t="shared" si="68"/>
        <v>)</v>
      </c>
      <c r="AA65" s="47" t="str">
        <f t="shared" si="69"/>
        <v>(</v>
      </c>
      <c r="AB65" s="52" t="str">
        <f t="shared" si="16"/>
        <v>Mi</v>
      </c>
      <c r="AC65" s="53" t="str">
        <f t="shared" si="70"/>
        <v>,</v>
      </c>
      <c r="AD65" s="67" t="str">
        <f t="shared" si="71"/>
        <v>m</v>
      </c>
      <c r="AE65" s="48" t="str">
        <f t="shared" si="72"/>
        <v>,</v>
      </c>
      <c r="AF65" s="46">
        <f t="shared" si="73"/>
        <v>350</v>
      </c>
      <c r="AG65" s="46" t="str">
        <f t="shared" si="74"/>
        <v>)</v>
      </c>
      <c r="AH65" s="50" t="str">
        <f t="shared" si="75"/>
        <v/>
      </c>
      <c r="AI65" s="70" t="str">
        <f t="shared" si="23"/>
        <v/>
      </c>
      <c r="AJ65" s="54" t="str">
        <f t="shared" si="76"/>
        <v/>
      </c>
      <c r="AK65" s="54" t="str">
        <f t="shared" si="77"/>
        <v/>
      </c>
      <c r="AL65" s="54" t="str">
        <f t="shared" si="78"/>
        <v/>
      </c>
      <c r="AM65" s="54" t="str">
        <f t="shared" si="79"/>
        <v/>
      </c>
      <c r="AN65" s="54" t="str">
        <f t="shared" si="80"/>
        <v/>
      </c>
    </row>
    <row r="66" spans="2:40" ht="25.5" thickTop="1" thickBot="1" x14ac:dyDescent="0.4">
      <c r="B66" t="s">
        <v>1861</v>
      </c>
      <c r="C66" s="12" t="s">
        <v>2196</v>
      </c>
      <c r="D66" s="71" t="s">
        <v>1080</v>
      </c>
      <c r="E66" s="71"/>
      <c r="F66" s="72"/>
      <c r="G66" s="72"/>
      <c r="H66" s="71"/>
      <c r="I66" s="71"/>
      <c r="J66" s="81"/>
      <c r="K66" s="81"/>
      <c r="L66" s="75" t="str">
        <f t="shared" si="81"/>
        <v xml:space="preserve">            { line: "CRISTO NUESTRA Pascua, (Re,,15)", sC: "ta as"},</v>
      </c>
      <c r="M66" s="63" t="str">
        <f t="shared" si="59"/>
        <v>(</v>
      </c>
      <c r="N66" s="52" t="str">
        <f t="shared" si="2"/>
        <v>Re</v>
      </c>
      <c r="O66" s="61" t="str">
        <f t="shared" si="60"/>
        <v>,</v>
      </c>
      <c r="P66" s="67" t="str">
        <f t="shared" si="4"/>
        <v/>
      </c>
      <c r="Q66" s="62" t="str">
        <f t="shared" si="61"/>
        <v>,</v>
      </c>
      <c r="R66" s="46">
        <f t="shared" si="62"/>
        <v>15</v>
      </c>
      <c r="S66" s="63" t="str">
        <f t="shared" si="63"/>
        <v>)</v>
      </c>
      <c r="T66" s="64" t="str">
        <f t="shared" si="64"/>
        <v/>
      </c>
      <c r="U66" s="51" t="str">
        <f t="shared" si="9"/>
        <v/>
      </c>
      <c r="V66" s="54" t="str">
        <f t="shared" si="65"/>
        <v/>
      </c>
      <c r="W66" s="49" t="str">
        <f t="shared" si="11"/>
        <v/>
      </c>
      <c r="X66" s="54" t="str">
        <f t="shared" si="66"/>
        <v/>
      </c>
      <c r="Y66" s="54" t="str">
        <f t="shared" si="67"/>
        <v/>
      </c>
      <c r="Z66" s="63" t="str">
        <f t="shared" si="68"/>
        <v/>
      </c>
      <c r="AA66" s="47" t="str">
        <f t="shared" si="69"/>
        <v/>
      </c>
      <c r="AB66" s="52" t="str">
        <f t="shared" si="16"/>
        <v/>
      </c>
      <c r="AC66" s="53" t="str">
        <f t="shared" si="70"/>
        <v/>
      </c>
      <c r="AD66" s="67" t="str">
        <f t="shared" si="71"/>
        <v/>
      </c>
      <c r="AE66" s="48" t="str">
        <f t="shared" si="72"/>
        <v/>
      </c>
      <c r="AF66" s="46" t="str">
        <f t="shared" si="73"/>
        <v/>
      </c>
      <c r="AG66" s="46" t="str">
        <f t="shared" si="74"/>
        <v/>
      </c>
      <c r="AH66" s="50" t="str">
        <f t="shared" si="75"/>
        <v/>
      </c>
      <c r="AI66" s="70" t="str">
        <f t="shared" si="23"/>
        <v/>
      </c>
      <c r="AJ66" s="54" t="str">
        <f t="shared" si="76"/>
        <v/>
      </c>
      <c r="AK66" s="54" t="str">
        <f t="shared" si="77"/>
        <v/>
      </c>
      <c r="AL66" s="54" t="str">
        <f t="shared" si="78"/>
        <v/>
      </c>
      <c r="AM66" s="54" t="str">
        <f t="shared" si="79"/>
        <v/>
      </c>
      <c r="AN66" s="54" t="str">
        <f t="shared" si="80"/>
        <v/>
      </c>
    </row>
    <row r="67" spans="2:40" ht="25.5" thickTop="1" thickBot="1" x14ac:dyDescent="0.4">
      <c r="B67" t="s">
        <v>1849</v>
      </c>
      <c r="C67" s="12" t="s">
        <v>1923</v>
      </c>
      <c r="D67" s="71" t="s">
        <v>1083</v>
      </c>
      <c r="E67" s="71"/>
      <c r="F67" s="72" t="s">
        <v>1077</v>
      </c>
      <c r="G67" s="72" t="s">
        <v>1081</v>
      </c>
      <c r="H67" s="71"/>
      <c r="I67" s="71"/>
      <c r="J67" s="81"/>
      <c r="K67" s="81"/>
      <c r="L67" s="75" t="str">
        <f t="shared" si="81"/>
        <v xml:space="preserve">            { line: "ESTÁ RESUCITADO., (Do,,15)(Mi,m,250)", sC: "as"},</v>
      </c>
      <c r="M67" s="63" t="str">
        <f t="shared" si="59"/>
        <v>(</v>
      </c>
      <c r="N67" s="52" t="str">
        <f t="shared" si="2"/>
        <v>Do</v>
      </c>
      <c r="O67" s="61" t="str">
        <f t="shared" si="60"/>
        <v>,</v>
      </c>
      <c r="P67" s="67" t="str">
        <f t="shared" si="4"/>
        <v/>
      </c>
      <c r="Q67" s="62" t="str">
        <f t="shared" si="61"/>
        <v>,</v>
      </c>
      <c r="R67" s="46">
        <f t="shared" si="62"/>
        <v>15</v>
      </c>
      <c r="S67" s="63" t="str">
        <f t="shared" si="63"/>
        <v>)</v>
      </c>
      <c r="T67" s="64" t="str">
        <f t="shared" si="64"/>
        <v>(</v>
      </c>
      <c r="U67" s="51" t="str">
        <f t="shared" si="9"/>
        <v>Mi</v>
      </c>
      <c r="V67" s="54" t="str">
        <f t="shared" si="65"/>
        <v>,</v>
      </c>
      <c r="W67" s="49" t="str">
        <f t="shared" si="11"/>
        <v>m</v>
      </c>
      <c r="X67" s="54" t="str">
        <f t="shared" si="66"/>
        <v>,</v>
      </c>
      <c r="Y67" s="54">
        <f t="shared" si="67"/>
        <v>250</v>
      </c>
      <c r="Z67" s="63" t="str">
        <f t="shared" si="68"/>
        <v>)</v>
      </c>
      <c r="AA67" s="47" t="str">
        <f t="shared" si="69"/>
        <v/>
      </c>
      <c r="AB67" s="52" t="str">
        <f t="shared" si="16"/>
        <v/>
      </c>
      <c r="AC67" s="53" t="str">
        <f t="shared" si="70"/>
        <v/>
      </c>
      <c r="AD67" s="67" t="str">
        <f t="shared" si="71"/>
        <v/>
      </c>
      <c r="AE67" s="48" t="str">
        <f t="shared" si="72"/>
        <v/>
      </c>
      <c r="AF67" s="46" t="str">
        <f t="shared" si="73"/>
        <v/>
      </c>
      <c r="AG67" s="46" t="str">
        <f t="shared" si="74"/>
        <v/>
      </c>
      <c r="AH67" s="50" t="str">
        <f t="shared" si="75"/>
        <v/>
      </c>
      <c r="AI67" s="70" t="str">
        <f t="shared" si="23"/>
        <v/>
      </c>
      <c r="AJ67" s="54" t="str">
        <f t="shared" si="76"/>
        <v/>
      </c>
      <c r="AK67" s="54" t="str">
        <f t="shared" si="77"/>
        <v/>
      </c>
      <c r="AL67" s="54" t="str">
        <f t="shared" si="78"/>
        <v/>
      </c>
      <c r="AM67" s="54" t="str">
        <f t="shared" si="79"/>
        <v/>
      </c>
      <c r="AN67" s="54" t="str">
        <f t="shared" si="80"/>
        <v/>
      </c>
    </row>
    <row r="68" spans="2:40" ht="27.75" thickTop="1" thickBot="1" x14ac:dyDescent="0.4">
      <c r="C68" s="82"/>
      <c r="D68" s="85"/>
      <c r="E68" s="85"/>
      <c r="F68" s="85"/>
      <c r="G68" s="85"/>
      <c r="H68" s="85"/>
      <c r="I68" s="85"/>
      <c r="J68" s="85"/>
      <c r="K68" s="85"/>
      <c r="L68" s="83" t="s">
        <v>1859</v>
      </c>
      <c r="M68" s="63"/>
      <c r="N68" s="52"/>
      <c r="O68" s="61"/>
      <c r="P68" s="67"/>
      <c r="Q68" s="62"/>
      <c r="R68" s="46"/>
      <c r="S68" s="63"/>
      <c r="T68" s="64"/>
      <c r="U68" s="51"/>
      <c r="V68" s="54"/>
      <c r="W68" s="49"/>
      <c r="X68" s="54"/>
      <c r="Y68" s="54"/>
      <c r="Z68" s="63"/>
      <c r="AA68" s="47"/>
      <c r="AB68" s="52"/>
      <c r="AC68" s="53"/>
      <c r="AD68" s="67"/>
      <c r="AE68" s="48"/>
      <c r="AF68" s="46"/>
      <c r="AG68" s="46"/>
      <c r="AH68" s="50"/>
      <c r="AI68" s="70"/>
      <c r="AJ68" s="54"/>
      <c r="AK68" s="54"/>
      <c r="AL68" s="54"/>
      <c r="AM68" s="54"/>
      <c r="AN68" s="54"/>
    </row>
    <row r="69" spans="2:40" ht="25.5" thickTop="1" thickBot="1" x14ac:dyDescent="0.4">
      <c r="B69" t="s">
        <v>1860</v>
      </c>
      <c r="C69" s="12" t="s">
        <v>1924</v>
      </c>
      <c r="D69" s="71" t="s">
        <v>1077</v>
      </c>
      <c r="E69" s="71" t="s">
        <v>1081</v>
      </c>
      <c r="F69" s="72" t="s">
        <v>1078</v>
      </c>
      <c r="G69" s="72" t="s">
        <v>1081</v>
      </c>
      <c r="H69" s="71" t="s">
        <v>1077</v>
      </c>
      <c r="I69" s="71" t="s">
        <v>1081</v>
      </c>
      <c r="J69" s="81"/>
      <c r="K69" s="81"/>
      <c r="L69" s="75" t="str">
        <f t="shared" si="81"/>
        <v xml:space="preserve">            { line: "Aleluya, aleluya., (Mi,m,15)(La,m,250)(Mi,m,350)", sC: "tc"},</v>
      </c>
      <c r="M69" s="63" t="str">
        <f t="shared" si="59"/>
        <v>(</v>
      </c>
      <c r="N69" s="52" t="str">
        <f t="shared" si="2"/>
        <v>Mi</v>
      </c>
      <c r="O69" s="61" t="str">
        <f t="shared" si="60"/>
        <v>,</v>
      </c>
      <c r="P69" s="67" t="str">
        <f t="shared" si="4"/>
        <v>m</v>
      </c>
      <c r="Q69" s="62" t="str">
        <f t="shared" si="61"/>
        <v>,</v>
      </c>
      <c r="R69" s="46">
        <f t="shared" si="62"/>
        <v>15</v>
      </c>
      <c r="S69" s="63" t="str">
        <f t="shared" si="63"/>
        <v>)</v>
      </c>
      <c r="T69" s="64" t="str">
        <f t="shared" si="64"/>
        <v>(</v>
      </c>
      <c r="U69" s="51" t="str">
        <f t="shared" si="9"/>
        <v>La</v>
      </c>
      <c r="V69" s="54" t="str">
        <f t="shared" si="65"/>
        <v>,</v>
      </c>
      <c r="W69" s="49" t="str">
        <f t="shared" si="11"/>
        <v>m</v>
      </c>
      <c r="X69" s="54" t="str">
        <f t="shared" si="66"/>
        <v>,</v>
      </c>
      <c r="Y69" s="54">
        <f t="shared" si="67"/>
        <v>250</v>
      </c>
      <c r="Z69" s="63" t="str">
        <f t="shared" si="68"/>
        <v>)</v>
      </c>
      <c r="AA69" s="47" t="str">
        <f t="shared" si="69"/>
        <v>(</v>
      </c>
      <c r="AB69" s="52" t="str">
        <f t="shared" si="16"/>
        <v>Mi</v>
      </c>
      <c r="AC69" s="53" t="str">
        <f t="shared" si="70"/>
        <v>,</v>
      </c>
      <c r="AD69" s="67" t="str">
        <f t="shared" si="71"/>
        <v>m</v>
      </c>
      <c r="AE69" s="48" t="str">
        <f t="shared" si="72"/>
        <v>,</v>
      </c>
      <c r="AF69" s="46">
        <f t="shared" si="73"/>
        <v>350</v>
      </c>
      <c r="AG69" s="46" t="str">
        <f t="shared" si="74"/>
        <v>)</v>
      </c>
      <c r="AH69" s="50" t="str">
        <f t="shared" si="75"/>
        <v/>
      </c>
      <c r="AI69" s="70" t="str">
        <f t="shared" si="23"/>
        <v/>
      </c>
      <c r="AJ69" s="54" t="str">
        <f t="shared" si="76"/>
        <v/>
      </c>
      <c r="AK69" s="54" t="str">
        <f t="shared" si="77"/>
        <v/>
      </c>
      <c r="AL69" s="54" t="str">
        <f t="shared" si="78"/>
        <v/>
      </c>
      <c r="AM69" s="54" t="str">
        <f t="shared" si="79"/>
        <v/>
      </c>
      <c r="AN69" s="54" t="str">
        <f t="shared" si="80"/>
        <v/>
      </c>
    </row>
    <row r="70" spans="2:40" ht="25.5" thickTop="1" thickBot="1" x14ac:dyDescent="0.4">
      <c r="B70" t="s">
        <v>1861</v>
      </c>
      <c r="C70" s="12" t="s">
        <v>1925</v>
      </c>
      <c r="D70" s="71" t="s">
        <v>1078</v>
      </c>
      <c r="E70" s="71" t="s">
        <v>1081</v>
      </c>
      <c r="F70" s="72" t="s">
        <v>1077</v>
      </c>
      <c r="G70" s="72" t="s">
        <v>1081</v>
      </c>
      <c r="H70" s="71"/>
      <c r="I70" s="71"/>
      <c r="J70" s="81"/>
      <c r="K70" s="81"/>
      <c r="L70" s="75" t="str">
        <f t="shared" si="81"/>
        <v xml:space="preserve">            { line: "ALELUYA, ALELUYA., (La,m,15)(Mi,m,250)", sC: "ta as"},</v>
      </c>
      <c r="M70" s="63" t="str">
        <f t="shared" si="59"/>
        <v>(</v>
      </c>
      <c r="N70" s="52" t="str">
        <f t="shared" si="2"/>
        <v>La</v>
      </c>
      <c r="O70" s="61" t="str">
        <f t="shared" si="60"/>
        <v>,</v>
      </c>
      <c r="P70" s="67" t="str">
        <f t="shared" si="4"/>
        <v>m</v>
      </c>
      <c r="Q70" s="62" t="str">
        <f t="shared" si="61"/>
        <v>,</v>
      </c>
      <c r="R70" s="46">
        <f t="shared" si="62"/>
        <v>15</v>
      </c>
      <c r="S70" s="63" t="str">
        <f t="shared" si="63"/>
        <v>)</v>
      </c>
      <c r="T70" s="64" t="str">
        <f t="shared" si="64"/>
        <v>(</v>
      </c>
      <c r="U70" s="51" t="str">
        <f t="shared" si="9"/>
        <v>Mi</v>
      </c>
      <c r="V70" s="54" t="str">
        <f t="shared" si="65"/>
        <v>,</v>
      </c>
      <c r="W70" s="49" t="str">
        <f t="shared" si="11"/>
        <v>m</v>
      </c>
      <c r="X70" s="54" t="str">
        <f t="shared" si="66"/>
        <v>,</v>
      </c>
      <c r="Y70" s="54">
        <f t="shared" si="67"/>
        <v>250</v>
      </c>
      <c r="Z70" s="63" t="str">
        <f t="shared" si="68"/>
        <v>)</v>
      </c>
      <c r="AA70" s="47" t="str">
        <f t="shared" si="69"/>
        <v/>
      </c>
      <c r="AB70" s="52" t="str">
        <f t="shared" si="16"/>
        <v/>
      </c>
      <c r="AC70" s="53" t="str">
        <f t="shared" si="70"/>
        <v/>
      </c>
      <c r="AD70" s="67" t="str">
        <f t="shared" si="71"/>
        <v/>
      </c>
      <c r="AE70" s="48" t="str">
        <f t="shared" si="72"/>
        <v/>
      </c>
      <c r="AF70" s="46" t="str">
        <f t="shared" si="73"/>
        <v/>
      </c>
      <c r="AG70" s="46" t="str">
        <f t="shared" si="74"/>
        <v/>
      </c>
      <c r="AH70" s="50" t="str">
        <f t="shared" si="75"/>
        <v/>
      </c>
      <c r="AI70" s="70" t="str">
        <f t="shared" si="23"/>
        <v/>
      </c>
      <c r="AJ70" s="54" t="str">
        <f t="shared" si="76"/>
        <v/>
      </c>
      <c r="AK70" s="54" t="str">
        <f t="shared" si="77"/>
        <v/>
      </c>
      <c r="AL70" s="54" t="str">
        <f t="shared" si="78"/>
        <v/>
      </c>
      <c r="AM70" s="54" t="str">
        <f t="shared" si="79"/>
        <v/>
      </c>
      <c r="AN70" s="54" t="str">
        <f t="shared" si="80"/>
        <v/>
      </c>
    </row>
    <row r="71" spans="2:40" ht="25.5" thickTop="1" thickBot="1" x14ac:dyDescent="0.4">
      <c r="B71" t="s">
        <v>1860</v>
      </c>
      <c r="C71" s="12" t="s">
        <v>1926</v>
      </c>
      <c r="D71" s="71" t="s">
        <v>1078</v>
      </c>
      <c r="E71" s="71" t="s">
        <v>1081</v>
      </c>
      <c r="F71" s="72" t="s">
        <v>1077</v>
      </c>
      <c r="G71" s="72" t="s">
        <v>1081</v>
      </c>
      <c r="H71" s="71"/>
      <c r="I71" s="71"/>
      <c r="J71" s="81"/>
      <c r="K71" s="81"/>
      <c r="L71" s="76" t="str">
        <f t="shared" si="81"/>
        <v xml:space="preserve">            { line: "Aleluya, aleluya, aleluya, (La,m,15)(Mi,m,250)", sC: "tc"},</v>
      </c>
      <c r="M71" s="63" t="str">
        <f t="shared" si="59"/>
        <v>(</v>
      </c>
      <c r="N71" s="52" t="str">
        <f t="shared" si="2"/>
        <v>La</v>
      </c>
      <c r="O71" s="61" t="str">
        <f t="shared" si="60"/>
        <v>,</v>
      </c>
      <c r="P71" s="67" t="str">
        <f t="shared" si="4"/>
        <v>m</v>
      </c>
      <c r="Q71" s="62" t="str">
        <f t="shared" si="61"/>
        <v>,</v>
      </c>
      <c r="R71" s="46">
        <f t="shared" si="62"/>
        <v>15</v>
      </c>
      <c r="S71" s="63" t="str">
        <f t="shared" si="63"/>
        <v>)</v>
      </c>
      <c r="T71" s="64" t="str">
        <f t="shared" si="64"/>
        <v>(</v>
      </c>
      <c r="U71" s="51" t="str">
        <f t="shared" si="9"/>
        <v>Mi</v>
      </c>
      <c r="V71" s="54" t="str">
        <f t="shared" si="65"/>
        <v>,</v>
      </c>
      <c r="W71" s="49" t="str">
        <f t="shared" si="11"/>
        <v>m</v>
      </c>
      <c r="X71" s="54" t="str">
        <f t="shared" si="66"/>
        <v>,</v>
      </c>
      <c r="Y71" s="54">
        <f t="shared" si="67"/>
        <v>250</v>
      </c>
      <c r="Z71" s="63" t="str">
        <f t="shared" si="68"/>
        <v>)</v>
      </c>
      <c r="AA71" s="47" t="str">
        <f t="shared" si="69"/>
        <v/>
      </c>
      <c r="AB71" s="52" t="str">
        <f t="shared" si="16"/>
        <v/>
      </c>
      <c r="AC71" s="53" t="str">
        <f t="shared" si="70"/>
        <v/>
      </c>
      <c r="AD71" s="67" t="str">
        <f t="shared" si="71"/>
        <v/>
      </c>
      <c r="AE71" s="48" t="str">
        <f t="shared" si="72"/>
        <v/>
      </c>
      <c r="AF71" s="46" t="str">
        <f t="shared" si="73"/>
        <v/>
      </c>
      <c r="AG71" s="46" t="str">
        <f t="shared" si="74"/>
        <v/>
      </c>
      <c r="AH71" s="50" t="str">
        <f t="shared" si="75"/>
        <v/>
      </c>
      <c r="AI71" s="70" t="str">
        <f t="shared" si="23"/>
        <v/>
      </c>
      <c r="AJ71" s="54" t="str">
        <f t="shared" si="76"/>
        <v/>
      </c>
      <c r="AK71" s="54" t="str">
        <f t="shared" si="77"/>
        <v/>
      </c>
      <c r="AL71" s="54" t="str">
        <f t="shared" si="78"/>
        <v/>
      </c>
      <c r="AM71" s="54" t="str">
        <f t="shared" si="79"/>
        <v/>
      </c>
      <c r="AN71" s="54" t="str">
        <f t="shared" si="80"/>
        <v/>
      </c>
    </row>
    <row r="72" spans="2:40" ht="25.5" thickTop="1" thickBot="1" x14ac:dyDescent="0.4">
      <c r="B72" t="s">
        <v>1861</v>
      </c>
      <c r="C72" s="12" t="s">
        <v>1927</v>
      </c>
      <c r="D72" s="71" t="s">
        <v>1078</v>
      </c>
      <c r="E72" s="71" t="s">
        <v>1081</v>
      </c>
      <c r="F72" s="72" t="s">
        <v>1077</v>
      </c>
      <c r="G72" s="72" t="s">
        <v>1081</v>
      </c>
      <c r="H72" s="71"/>
      <c r="I72" s="71"/>
      <c r="J72" s="81"/>
      <c r="K72" s="81"/>
      <c r="L72" s="76" t="str">
        <f t="shared" si="81"/>
        <v xml:space="preserve">            { line: "ALELUYA, ALELUYA, ALELUYA., (La,m,15)(Mi,m,250)", sC: "ta as"},</v>
      </c>
      <c r="M72" s="63" t="str">
        <f t="shared" si="59"/>
        <v>(</v>
      </c>
      <c r="N72" s="52" t="str">
        <f t="shared" si="2"/>
        <v>La</v>
      </c>
      <c r="O72" s="61" t="str">
        <f t="shared" si="60"/>
        <v>,</v>
      </c>
      <c r="P72" s="67" t="str">
        <f t="shared" si="4"/>
        <v>m</v>
      </c>
      <c r="Q72" s="62" t="str">
        <f t="shared" si="61"/>
        <v>,</v>
      </c>
      <c r="R72" s="46">
        <f t="shared" si="62"/>
        <v>15</v>
      </c>
      <c r="S72" s="63" t="str">
        <f t="shared" si="63"/>
        <v>)</v>
      </c>
      <c r="T72" s="64" t="str">
        <f t="shared" si="64"/>
        <v>(</v>
      </c>
      <c r="U72" s="51" t="str">
        <f t="shared" si="9"/>
        <v>Mi</v>
      </c>
      <c r="V72" s="54" t="str">
        <f t="shared" si="65"/>
        <v>,</v>
      </c>
      <c r="W72" s="49" t="str">
        <f t="shared" si="11"/>
        <v>m</v>
      </c>
      <c r="X72" s="54" t="str">
        <f t="shared" si="66"/>
        <v>,</v>
      </c>
      <c r="Y72" s="54">
        <f t="shared" si="67"/>
        <v>250</v>
      </c>
      <c r="Z72" s="63" t="str">
        <f t="shared" si="68"/>
        <v>)</v>
      </c>
      <c r="AA72" s="47" t="str">
        <f t="shared" si="69"/>
        <v/>
      </c>
      <c r="AB72" s="52" t="str">
        <f t="shared" si="16"/>
        <v/>
      </c>
      <c r="AC72" s="53" t="str">
        <f t="shared" si="70"/>
        <v/>
      </c>
      <c r="AD72" s="67" t="str">
        <f t="shared" si="71"/>
        <v/>
      </c>
      <c r="AE72" s="48" t="str">
        <f t="shared" si="72"/>
        <v/>
      </c>
      <c r="AF72" s="46" t="str">
        <f t="shared" si="73"/>
        <v/>
      </c>
      <c r="AG72" s="46" t="str">
        <f t="shared" si="74"/>
        <v/>
      </c>
      <c r="AH72" s="50" t="str">
        <f t="shared" si="75"/>
        <v/>
      </c>
      <c r="AI72" s="70" t="str">
        <f t="shared" si="23"/>
        <v/>
      </c>
      <c r="AJ72" s="54" t="str">
        <f t="shared" si="76"/>
        <v/>
      </c>
      <c r="AK72" s="54" t="str">
        <f t="shared" si="77"/>
        <v/>
      </c>
      <c r="AL72" s="54" t="str">
        <f t="shared" si="78"/>
        <v/>
      </c>
      <c r="AM72" s="54" t="str">
        <f t="shared" si="79"/>
        <v/>
      </c>
      <c r="AN72" s="54" t="str">
        <f t="shared" si="80"/>
        <v/>
      </c>
    </row>
    <row r="73" spans="2:40" ht="25.5" thickTop="1" thickBot="1" x14ac:dyDescent="0.4">
      <c r="B73" t="s">
        <v>1860</v>
      </c>
      <c r="C73" s="12" t="s">
        <v>1928</v>
      </c>
      <c r="D73" s="71" t="s">
        <v>1080</v>
      </c>
      <c r="E73" s="71"/>
      <c r="F73" s="72" t="s">
        <v>1083</v>
      </c>
      <c r="G73" s="72"/>
      <c r="H73" s="71" t="s">
        <v>1077</v>
      </c>
      <c r="I73" s="71" t="s">
        <v>1081</v>
      </c>
      <c r="J73" s="81"/>
      <c r="K73" s="81"/>
      <c r="L73" s="76" t="str">
        <f t="shared" si="81"/>
        <v xml:space="preserve">            { line: "Aleluya, aleluya, aleluya., (Re,,15)(Do,,250)(Mi,m,350)", sC: "tc"},</v>
      </c>
      <c r="M73" s="63" t="str">
        <f t="shared" si="59"/>
        <v>(</v>
      </c>
      <c r="N73" s="52" t="str">
        <f t="shared" si="2"/>
        <v>Re</v>
      </c>
      <c r="O73" s="61" t="str">
        <f t="shared" si="60"/>
        <v>,</v>
      </c>
      <c r="P73" s="67" t="str">
        <f t="shared" si="4"/>
        <v/>
      </c>
      <c r="Q73" s="62" t="str">
        <f t="shared" si="61"/>
        <v>,</v>
      </c>
      <c r="R73" s="46">
        <f t="shared" si="62"/>
        <v>15</v>
      </c>
      <c r="S73" s="63" t="str">
        <f t="shared" si="63"/>
        <v>)</v>
      </c>
      <c r="T73" s="64" t="str">
        <f t="shared" si="64"/>
        <v>(</v>
      </c>
      <c r="U73" s="51" t="str">
        <f t="shared" si="9"/>
        <v>Do</v>
      </c>
      <c r="V73" s="54" t="str">
        <f t="shared" si="65"/>
        <v>,</v>
      </c>
      <c r="W73" s="49" t="str">
        <f t="shared" si="11"/>
        <v/>
      </c>
      <c r="X73" s="54" t="str">
        <f t="shared" si="66"/>
        <v>,</v>
      </c>
      <c r="Y73" s="54">
        <f t="shared" si="67"/>
        <v>250</v>
      </c>
      <c r="Z73" s="63" t="str">
        <f t="shared" si="68"/>
        <v>)</v>
      </c>
      <c r="AA73" s="47" t="str">
        <f t="shared" si="69"/>
        <v>(</v>
      </c>
      <c r="AB73" s="52" t="str">
        <f t="shared" si="16"/>
        <v>Mi</v>
      </c>
      <c r="AC73" s="53" t="str">
        <f t="shared" si="70"/>
        <v>,</v>
      </c>
      <c r="AD73" s="67" t="str">
        <f t="shared" si="71"/>
        <v>m</v>
      </c>
      <c r="AE73" s="48" t="str">
        <f t="shared" si="72"/>
        <v>,</v>
      </c>
      <c r="AF73" s="46">
        <f t="shared" si="73"/>
        <v>350</v>
      </c>
      <c r="AG73" s="46" t="str">
        <f t="shared" si="74"/>
        <v>)</v>
      </c>
      <c r="AH73" s="50" t="str">
        <f t="shared" si="75"/>
        <v/>
      </c>
      <c r="AI73" s="70" t="str">
        <f t="shared" si="23"/>
        <v/>
      </c>
      <c r="AJ73" s="54" t="str">
        <f t="shared" si="76"/>
        <v/>
      </c>
      <c r="AK73" s="54" t="str">
        <f t="shared" si="77"/>
        <v/>
      </c>
      <c r="AL73" s="54" t="str">
        <f t="shared" si="78"/>
        <v/>
      </c>
      <c r="AM73" s="54" t="str">
        <f t="shared" si="79"/>
        <v/>
      </c>
      <c r="AN73" s="54" t="str">
        <f t="shared" si="80"/>
        <v/>
      </c>
    </row>
    <row r="74" spans="2:40" ht="25.5" thickTop="1" thickBot="1" x14ac:dyDescent="0.4">
      <c r="B74" t="s">
        <v>1861</v>
      </c>
      <c r="C74" s="12" t="s">
        <v>1927</v>
      </c>
      <c r="D74" s="71" t="s">
        <v>1080</v>
      </c>
      <c r="E74" s="71"/>
      <c r="F74" s="72" t="s">
        <v>1083</v>
      </c>
      <c r="G74" s="72"/>
      <c r="H74" s="71" t="s">
        <v>1077</v>
      </c>
      <c r="I74" s="71" t="s">
        <v>1081</v>
      </c>
      <c r="J74" s="81"/>
      <c r="K74" s="81"/>
      <c r="L74" s="76" t="str">
        <f t="shared" si="81"/>
        <v xml:space="preserve">            { line: "ALELUYA, ALELUYA, ALELUYA., (Re,,15)(Do,,250)(Mi,m,350)", sC: "ta as"},</v>
      </c>
      <c r="M74" s="63" t="str">
        <f t="shared" si="59"/>
        <v>(</v>
      </c>
      <c r="N74" s="52" t="str">
        <f t="shared" si="2"/>
        <v>Re</v>
      </c>
      <c r="O74" s="61" t="str">
        <f t="shared" si="60"/>
        <v>,</v>
      </c>
      <c r="P74" s="67" t="str">
        <f t="shared" si="4"/>
        <v/>
      </c>
      <c r="Q74" s="62" t="str">
        <f t="shared" si="61"/>
        <v>,</v>
      </c>
      <c r="R74" s="46">
        <f t="shared" si="62"/>
        <v>15</v>
      </c>
      <c r="S74" s="63" t="str">
        <f t="shared" si="63"/>
        <v>)</v>
      </c>
      <c r="T74" s="64" t="str">
        <f t="shared" si="64"/>
        <v>(</v>
      </c>
      <c r="U74" s="51" t="str">
        <f t="shared" si="9"/>
        <v>Do</v>
      </c>
      <c r="V74" s="54" t="str">
        <f t="shared" si="65"/>
        <v>,</v>
      </c>
      <c r="W74" s="49" t="str">
        <f t="shared" si="11"/>
        <v/>
      </c>
      <c r="X74" s="54" t="str">
        <f t="shared" si="66"/>
        <v>,</v>
      </c>
      <c r="Y74" s="54">
        <f t="shared" si="67"/>
        <v>250</v>
      </c>
      <c r="Z74" s="63" t="str">
        <f t="shared" si="68"/>
        <v>)</v>
      </c>
      <c r="AA74" s="47" t="str">
        <f t="shared" si="69"/>
        <v>(</v>
      </c>
      <c r="AB74" s="52" t="str">
        <f t="shared" si="16"/>
        <v>Mi</v>
      </c>
      <c r="AC74" s="53" t="str">
        <f t="shared" si="70"/>
        <v>,</v>
      </c>
      <c r="AD74" s="67" t="str">
        <f t="shared" si="71"/>
        <v>m</v>
      </c>
      <c r="AE74" s="48" t="str">
        <f t="shared" si="72"/>
        <v>,</v>
      </c>
      <c r="AF74" s="46">
        <f t="shared" si="73"/>
        <v>350</v>
      </c>
      <c r="AG74" s="46" t="str">
        <f t="shared" si="74"/>
        <v>)</v>
      </c>
      <c r="AH74" s="50" t="str">
        <f t="shared" si="75"/>
        <v/>
      </c>
      <c r="AI74" s="70" t="str">
        <f t="shared" si="23"/>
        <v/>
      </c>
      <c r="AJ74" s="54" t="str">
        <f t="shared" si="76"/>
        <v/>
      </c>
      <c r="AK74" s="54" t="str">
        <f t="shared" si="77"/>
        <v/>
      </c>
      <c r="AL74" s="54" t="str">
        <f t="shared" si="78"/>
        <v/>
      </c>
      <c r="AM74" s="54" t="str">
        <f t="shared" si="79"/>
        <v/>
      </c>
      <c r="AN74" s="54" t="str">
        <f t="shared" si="80"/>
        <v/>
      </c>
    </row>
    <row r="75" spans="2:40" ht="24" customHeight="1" thickTop="1" x14ac:dyDescent="0.4">
      <c r="B75" s="57"/>
      <c r="C75" s="57"/>
      <c r="D75" s="57"/>
      <c r="E75" s="57"/>
      <c r="F75" s="57"/>
      <c r="G75" s="57"/>
      <c r="H75" s="57"/>
      <c r="I75" s="57"/>
      <c r="J75" s="57"/>
      <c r="K75" s="57"/>
      <c r="L75" s="59" t="str">
        <f>_xlfn.CONCAT("]}, // ULTIMA LINEA DEL CANTO: ",L1)</f>
        <v>]}, // ULTIMA LINEA DEL CANTO: DAYENÚ</v>
      </c>
      <c r="M75" s="57"/>
    </row>
    <row r="76" spans="2:40" ht="20.25" x14ac:dyDescent="0.25">
      <c r="L76" s="60" t="s">
        <v>1854</v>
      </c>
      <c r="M76" s="45"/>
    </row>
    <row r="77" spans="2:40" x14ac:dyDescent="0.25">
      <c r="M77"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5089"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BC368B-D765-400C-AFAA-48482688F20F}">
  <sheetPr codeName="Sheet71">
    <tabColor rgb="FF00B0F0"/>
  </sheetPr>
  <dimension ref="A1:AN77"/>
  <sheetViews>
    <sheetView zoomScaleNormal="100" workbookViewId="0">
      <pane xSplit="2" ySplit="1" topLeftCell="C2" activePane="bottomRight" state="frozen"/>
      <selection pane="topRight" activeCell="C1" sqref="C1"/>
      <selection pane="bottomLeft" activeCell="A2" sqref="A2"/>
      <selection pane="bottomRight" activeCell="C26" sqref="C26"/>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18"/>
      <c r="C1" s="41" cm="1">
        <f t="array" aca="1" ref="C1" ca="1">SumarE1HojaAnterior()+1</f>
        <v>46</v>
      </c>
      <c r="E1" s="41"/>
      <c r="F1" s="41"/>
      <c r="G1" s="41"/>
      <c r="H1" s="41"/>
      <c r="I1" s="41"/>
      <c r="J1" s="41"/>
      <c r="K1" s="41"/>
      <c r="L1" s="44" t="e">
        <f ca="1">VLOOKUP(C1,'Codigo Canto'!A3:AQ236,38,FALSE)</f>
        <v>#N/A</v>
      </c>
      <c r="O1" s="40"/>
      <c r="P1" s="40"/>
      <c r="Q1" s="13"/>
      <c r="AE1" s="13"/>
      <c r="AF1" s="13"/>
    </row>
    <row r="2" spans="2:32" ht="34.5" x14ac:dyDescent="0.4">
      <c r="B2" s="42" t="s">
        <v>1848</v>
      </c>
      <c r="C2" s="68"/>
      <c r="D2" s="68"/>
      <c r="E2" s="68"/>
      <c r="F2" s="68"/>
      <c r="G2" s="68"/>
      <c r="H2" s="68"/>
      <c r="I2" s="68"/>
      <c r="J2" s="68"/>
      <c r="K2" s="68"/>
      <c r="L2" s="14" t="s">
        <v>1351</v>
      </c>
    </row>
    <row r="3" spans="2:32" ht="23.25" x14ac:dyDescent="0.25">
      <c r="L3" s="14" t="s">
        <v>1864</v>
      </c>
    </row>
    <row r="4" spans="2:32" ht="23.25" x14ac:dyDescent="0.25">
      <c r="L4" s="14" t="e">
        <f ca="1">_xlfn.CONCAT("║           ",L1,"               ║")</f>
        <v>#N/A</v>
      </c>
    </row>
    <row r="5" spans="2:32" ht="23.25" x14ac:dyDescent="0.25">
      <c r="L5" s="14" t="s">
        <v>1865</v>
      </c>
    </row>
    <row r="6" spans="2:32" ht="23.25" x14ac:dyDescent="0.25">
      <c r="L6" s="24" t="s">
        <v>1837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3" t="e">
        <f ca="1">_xlfn.CONCAT("        id: ","""",C7,"""",",")</f>
        <v>#N/A</v>
      </c>
    </row>
    <row r="8" spans="2:32" ht="23.25" x14ac:dyDescent="0.25">
      <c r="C8" t="e">
        <f ca="1">PROPER(L1)</f>
        <v>#N/A</v>
      </c>
      <c r="L8" s="43" t="e">
        <f ca="1">_xlfn.CONCAT("        tt: ","""",C8,"""",",")</f>
        <v>#N/A</v>
      </c>
    </row>
    <row r="9" spans="2:32" ht="23.25" x14ac:dyDescent="0.25">
      <c r="C9" t="e">
        <f ca="1">PROPER(L1)</f>
        <v>#N/A</v>
      </c>
      <c r="L9" s="43" t="e">
        <f ca="1">_xlfn.CONCAT("        title: ","""",C9,"""",",")</f>
        <v>#N/A</v>
      </c>
    </row>
    <row r="10" spans="2:32" ht="23.25" x14ac:dyDescent="0.25">
      <c r="C10" t="e">
        <f ca="1">VLOOKUP(C1,'Codigo Canto'!A3:AQ236,12,FALSE)</f>
        <v>#N/A</v>
      </c>
      <c r="L10" s="43" t="e">
        <f ca="1">_xlfn.CONCAT("        ","subtitle: ","""",C10,"""",",")</f>
        <v>#N/A</v>
      </c>
    </row>
    <row r="11" spans="2:32" ht="23.25" x14ac:dyDescent="0.25">
      <c r="C11" t="e">
        <f ca="1">VLOOKUP(C1,Codigo!A3:AP240,42,FALSE)</f>
        <v>#N/A</v>
      </c>
      <c r="L11" s="43" t="e">
        <f ca="1">_xlfn.CONCAT("        ",C11)</f>
        <v>#N/A</v>
      </c>
    </row>
    <row r="12" spans="2:32" ht="23.25" x14ac:dyDescent="0.25">
      <c r="C12" t="s">
        <v>1102</v>
      </c>
      <c r="L12" s="43" t="str">
        <f>_xlfn.CONCAT("        catCanto: ","""",C12,"""",",   // Precatecumenado | Catecumenado | Liturgia | Eleccion")</f>
        <v xml:space="preserve">        catCanto: "Precatecumenado",   // Precatecumenado | Catecumenado | Liturgia | Eleccion</v>
      </c>
    </row>
    <row r="13" spans="2:32" ht="23.25" x14ac:dyDescent="0.25">
      <c r="L13" s="43" t="str">
        <f>_xlfn.CONCAT("        cejilla: ","""",C13,"""",",")</f>
        <v xml:space="preserve">        cejilla: "",</v>
      </c>
    </row>
    <row r="14" spans="2:32" ht="23.25" x14ac:dyDescent="0.25">
      <c r="L14" s="43" t="str">
        <f>_xlfn.CONCAT("        nCan: ","""",C14,"""",",")</f>
        <v xml:space="preserve">        nCan: "",</v>
      </c>
    </row>
    <row r="15" spans="2:32" ht="23.25" x14ac:dyDescent="0.25">
      <c r="L15" s="43" t="str">
        <f>_xlfn.CONCAT("        nCanURL: ","""",C15,"""",",")</f>
        <v xml:space="preserve">        nCanURL: "",</v>
      </c>
    </row>
    <row r="16" spans="2:32" ht="23.25" x14ac:dyDescent="0.25">
      <c r="C16" t="e">
        <f ca="1">VLOOKUP(C1,'Codigo Canto'!A3:AP240,1,FALSE)</f>
        <v>#N/A</v>
      </c>
      <c r="L16" s="43" t="e">
        <f ca="1">_xlfn.CONCAT("        dbno: ","""",C16,"""",",")</f>
        <v>#N/A</v>
      </c>
    </row>
    <row r="17" spans="2:40" ht="23.25" x14ac:dyDescent="0.25">
      <c r="L17" s="43" t="str">
        <f>_xlfn.CONCAT("        notes: ","""",C17,"""",",")</f>
        <v xml:space="preserve">        notes: "",</v>
      </c>
    </row>
    <row r="18" spans="2:40" ht="23.25" x14ac:dyDescent="0.25">
      <c r="C18" t="s">
        <v>1855</v>
      </c>
      <c r="L18" s="43" t="str">
        <f>_xlfn.CONCAT("        mant: ","""",C18,"""",",")</f>
        <v xml:space="preserve">        mant: "Si",</v>
      </c>
    </row>
    <row r="19" spans="2:40" ht="23.25" x14ac:dyDescent="0.25">
      <c r="C19" t="e">
        <f ca="1">C7</f>
        <v>#N/A</v>
      </c>
      <c r="L19" s="43" t="e">
        <f ca="1">_xlfn.CONCAT("        audioSrc: ","""/audio/",C19,".mp3""",",")</f>
        <v>#N/A</v>
      </c>
    </row>
    <row r="20" spans="2:40" ht="23.25" x14ac:dyDescent="0.25">
      <c r="L20" s="14" t="s">
        <v>1846</v>
      </c>
    </row>
    <row r="21" spans="2:40" ht="23.25" x14ac:dyDescent="0.25">
      <c r="L21" s="43" t="s">
        <v>1843</v>
      </c>
    </row>
    <row r="22" spans="2:40" ht="23.25" x14ac:dyDescent="0.25">
      <c r="L22" s="43" t="s">
        <v>1844</v>
      </c>
    </row>
    <row r="23" spans="2:40" ht="23.25" x14ac:dyDescent="0.25">
      <c r="L23" s="43" t="s">
        <v>1845</v>
      </c>
    </row>
    <row r="24" spans="2:40" ht="23.25" x14ac:dyDescent="0.25">
      <c r="L24" s="43" t="s">
        <v>1863</v>
      </c>
    </row>
    <row r="25" spans="2:40" ht="23.25" x14ac:dyDescent="0.25">
      <c r="L25" s="43" t="s">
        <v>1862</v>
      </c>
    </row>
    <row r="26" spans="2:40" ht="23.25" x14ac:dyDescent="0.25">
      <c r="B26">
        <f ca="1">+C1</f>
        <v>46</v>
      </c>
      <c r="C26" t="e">
        <f ca="1">VLOOKUP(B26,Buscador!A3:AP240,31,FALSE)</f>
        <v>#N/A</v>
      </c>
      <c r="L26" s="43" t="e">
        <f ca="1">_xlfn.CONCAT("        ant: ","""",C26,"""",",")</f>
        <v>#N/A</v>
      </c>
    </row>
    <row r="27" spans="2:40" ht="23.25" x14ac:dyDescent="0.25">
      <c r="B27">
        <f ca="1">+C1+1+1</f>
        <v>48</v>
      </c>
      <c r="C27" t="str">
        <f ca="1">VLOOKUP(B27,Buscador!A3:AP240,31,FALSE)</f>
        <v>/resucito/src/index.html?canto=decidlealosdecorazoncansado</v>
      </c>
      <c r="L27" s="43" t="str">
        <f ca="1">_xlfn.CONCAT("        sig: ","""",C27,"""",",")</f>
        <v xml:space="preserve">        sig: "/resucito/src/index.html?canto=decidlealosdecorazoncansado",</v>
      </c>
    </row>
    <row r="28" spans="2:40" ht="23.25" x14ac:dyDescent="0.25">
      <c r="L28" s="14" t="s">
        <v>1847</v>
      </c>
    </row>
    <row r="29" spans="2:40" ht="36" thickBot="1" x14ac:dyDescent="0.3">
      <c r="C29" s="86"/>
      <c r="D29" s="86"/>
      <c r="E29" s="86"/>
      <c r="F29" s="86"/>
      <c r="G29" s="86"/>
      <c r="H29" s="86"/>
      <c r="I29" s="86"/>
      <c r="J29" s="86"/>
      <c r="K29" s="86"/>
      <c r="L29" s="58" t="s">
        <v>1852</v>
      </c>
    </row>
    <row r="30" spans="2:40" ht="25.5" thickTop="1" thickBot="1" x14ac:dyDescent="0.4">
      <c r="B30" t="s">
        <v>1860</v>
      </c>
      <c r="C30" s="12" t="s">
        <v>1901</v>
      </c>
      <c r="D30" s="71" t="s">
        <v>1077</v>
      </c>
      <c r="E30" s="71" t="s">
        <v>1081</v>
      </c>
      <c r="F30" s="72" t="s">
        <v>1080</v>
      </c>
      <c r="G30" s="72"/>
      <c r="H30" s="71" t="s">
        <v>1083</v>
      </c>
      <c r="I30" s="71"/>
      <c r="J30" s="81"/>
      <c r="K30" s="81"/>
      <c r="L30" s="75" t="str">
        <f t="shared" ref="L30:L50" si="0">IF(C30="","",_xlfn.CONCAT("            { line: ","""",C30,", ",M30:AN30,""", sC: ","""",B30,"""},"))</f>
        <v xml:space="preserve">            { line: "Si hubiera construido en nosotros su templo, (Mi,m,15)(Re,,250)(Do,,350)", sC: "tc"},</v>
      </c>
      <c r="M30" s="63" t="str">
        <f t="shared" ref="M30:M53" si="1">IF(N30="","","(")</f>
        <v>(</v>
      </c>
      <c r="N30" s="52" t="str">
        <f t="shared" ref="N30:N74" si="2">IF(D30="","",D30)</f>
        <v>Mi</v>
      </c>
      <c r="O30" s="61" t="str">
        <f t="shared" ref="O30:O53" si="3">IF(N30="","",",")</f>
        <v>,</v>
      </c>
      <c r="P30" s="67" t="str">
        <f t="shared" ref="P30:P74" si="4">IF(E30="","",E30)</f>
        <v>m</v>
      </c>
      <c r="Q30" s="62" t="str">
        <f t="shared" ref="Q30:Q53" si="5">IF(N30="","",",")</f>
        <v>,</v>
      </c>
      <c r="R30" s="46">
        <f t="shared" ref="R30:R53" si="6">IF(N30="","",15)</f>
        <v>15</v>
      </c>
      <c r="S30" s="63" t="str">
        <f t="shared" ref="S30:S53" si="7">IF(N30="","",")")</f>
        <v>)</v>
      </c>
      <c r="T30" s="64" t="str">
        <f t="shared" ref="T30:T53" si="8">IF(U30="","","(")</f>
        <v>(</v>
      </c>
      <c r="U30" s="51" t="str">
        <f t="shared" ref="U30:U74" si="9">IF(F30="","",F30)</f>
        <v>Re</v>
      </c>
      <c r="V30" s="54" t="str">
        <f t="shared" ref="V30:V53" si="10">IF(U30="","",",")</f>
        <v>,</v>
      </c>
      <c r="W30" s="49" t="str">
        <f t="shared" ref="W30:W74" si="11">IF(G30="","",G30)</f>
        <v/>
      </c>
      <c r="X30" s="54" t="str">
        <f t="shared" ref="X30:X53" si="12">IF(U30="","",",")</f>
        <v>,</v>
      </c>
      <c r="Y30" s="54">
        <f t="shared" ref="Y30:Y53" si="13">IF(U30="","",250)</f>
        <v>250</v>
      </c>
      <c r="Z30" s="63" t="str">
        <f t="shared" ref="Z30:Z53" si="14">IF(U30="","",")")</f>
        <v>)</v>
      </c>
      <c r="AA30" s="47" t="str">
        <f t="shared" ref="AA30:AA53" si="15">IF(AB30="","","(")</f>
        <v>(</v>
      </c>
      <c r="AB30" s="52" t="str">
        <f t="shared" ref="AB30:AB74" si="16">IF(H30="","",H30)</f>
        <v>Do</v>
      </c>
      <c r="AC30" s="53" t="str">
        <f t="shared" ref="AC30:AC53" si="17">IF(AB30="","",",")</f>
        <v>,</v>
      </c>
      <c r="AD30" s="67" t="str">
        <f t="shared" ref="AD30:AD53" si="18">IF(I30="","",I30)</f>
        <v/>
      </c>
      <c r="AE30" s="48" t="str">
        <f t="shared" ref="AE30:AE53" si="19">IF(AB30="","",",")</f>
        <v>,</v>
      </c>
      <c r="AF30" s="46">
        <f t="shared" ref="AF30:AF53" si="20">IF(AB30="","",350)</f>
        <v>350</v>
      </c>
      <c r="AG30" s="46" t="str">
        <f t="shared" ref="AG30:AG53" si="21">IF(AB30="","",")")</f>
        <v>)</v>
      </c>
      <c r="AH30" s="50" t="str">
        <f t="shared" ref="AH30:AH53" si="22">IF(AI30="","","(")</f>
        <v/>
      </c>
      <c r="AI30" s="70" t="str">
        <f t="shared" ref="AI30:AI74" si="23">IF(J30="","",J30)</f>
        <v/>
      </c>
      <c r="AJ30" s="54" t="str">
        <f t="shared" ref="AJ30:AJ53" si="24">IF(AI30="","",",")</f>
        <v/>
      </c>
      <c r="AK30" s="54" t="str">
        <f t="shared" ref="AK30:AK53" si="25">IF(K30="","",K30)</f>
        <v/>
      </c>
      <c r="AL30" s="54" t="str">
        <f t="shared" ref="AL30:AL53" si="26">IF(AI30="","",",")</f>
        <v/>
      </c>
      <c r="AM30" s="54" t="str">
        <f t="shared" ref="AM30:AM53" si="27">IF(AI30="","",450)</f>
        <v/>
      </c>
      <c r="AN30" s="54" t="str">
        <f t="shared" ref="AN30:AN53" si="28">IF(AI30="","",")")</f>
        <v/>
      </c>
    </row>
    <row r="31" spans="2:40" ht="25.5" thickTop="1" thickBot="1" x14ac:dyDescent="0.4">
      <c r="C31" s="12" t="s">
        <v>1902</v>
      </c>
      <c r="D31" s="71" t="s">
        <v>1855</v>
      </c>
      <c r="E31" s="71">
        <v>7</v>
      </c>
      <c r="F31" s="72" t="s">
        <v>1077</v>
      </c>
      <c r="G31" s="72" t="s">
        <v>1081</v>
      </c>
      <c r="H31" s="71"/>
      <c r="I31" s="71"/>
      <c r="J31" s="81"/>
      <c r="K31" s="81"/>
      <c r="L31" s="75" t="str">
        <f t="shared" si="0"/>
        <v xml:space="preserve">            { line: "y no lo hubiera llenado de su Santo Espíritu:, (Si,7,15)(Mi,m,250)", sC: ""},</v>
      </c>
      <c r="M31" s="63" t="str">
        <f t="shared" si="1"/>
        <v>(</v>
      </c>
      <c r="N31" s="52" t="str">
        <f t="shared" si="2"/>
        <v>Si</v>
      </c>
      <c r="O31" s="61" t="str">
        <f t="shared" si="3"/>
        <v>,</v>
      </c>
      <c r="P31" s="67">
        <f t="shared" si="4"/>
        <v>7</v>
      </c>
      <c r="Q31" s="62" t="str">
        <f t="shared" si="5"/>
        <v>,</v>
      </c>
      <c r="R31" s="46">
        <f t="shared" si="6"/>
        <v>15</v>
      </c>
      <c r="S31" s="63" t="str">
        <f t="shared" si="7"/>
        <v>)</v>
      </c>
      <c r="T31" s="64" t="str">
        <f t="shared" si="8"/>
        <v>(</v>
      </c>
      <c r="U31" s="51" t="str">
        <f t="shared" si="9"/>
        <v>Mi</v>
      </c>
      <c r="V31" s="54" t="str">
        <f t="shared" si="10"/>
        <v>,</v>
      </c>
      <c r="W31" s="49" t="str">
        <f t="shared" si="11"/>
        <v>m</v>
      </c>
      <c r="X31" s="54" t="str">
        <f t="shared" si="12"/>
        <v>,</v>
      </c>
      <c r="Y31" s="54">
        <f t="shared" si="13"/>
        <v>250</v>
      </c>
      <c r="Z31" s="63" t="str">
        <f t="shared" si="14"/>
        <v>)</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5.5" thickTop="1" thickBot="1" x14ac:dyDescent="0.4">
      <c r="C32" s="55" t="s">
        <v>1857</v>
      </c>
      <c r="D32" s="66"/>
      <c r="E32" s="66"/>
      <c r="F32" s="66"/>
      <c r="G32" s="66"/>
      <c r="H32" s="66"/>
      <c r="I32" s="66"/>
      <c r="J32" s="66"/>
      <c r="K32" s="66"/>
      <c r="L32" s="56" t="s">
        <v>1856</v>
      </c>
      <c r="M32" s="63" t="str">
        <f t="shared" si="1"/>
        <v/>
      </c>
      <c r="N32" s="52" t="str">
        <f t="shared" si="2"/>
        <v/>
      </c>
      <c r="O32" s="61" t="str">
        <f t="shared" si="3"/>
        <v/>
      </c>
      <c r="P32" s="67" t="str">
        <f t="shared" si="4"/>
        <v/>
      </c>
      <c r="Q32" s="62" t="str">
        <f t="shared" si="5"/>
        <v/>
      </c>
      <c r="R32" s="46" t="str">
        <f t="shared" si="6"/>
        <v/>
      </c>
      <c r="S32" s="63" t="str">
        <f t="shared" si="7"/>
        <v/>
      </c>
      <c r="T32" s="64" t="str">
        <f t="shared" si="8"/>
        <v/>
      </c>
      <c r="U32" s="51" t="str">
        <f t="shared" si="9"/>
        <v/>
      </c>
      <c r="V32" s="54" t="str">
        <f t="shared" si="10"/>
        <v/>
      </c>
      <c r="W32" s="49" t="str">
        <f t="shared" si="11"/>
        <v/>
      </c>
      <c r="X32" s="54" t="str">
        <f t="shared" si="12"/>
        <v/>
      </c>
      <c r="Y32" s="54" t="str">
        <f t="shared" si="13"/>
        <v/>
      </c>
      <c r="Z32" s="63" t="str">
        <f t="shared" si="14"/>
        <v/>
      </c>
      <c r="AA32" s="47" t="str">
        <f t="shared" si="15"/>
        <v/>
      </c>
      <c r="AB32" s="52" t="str">
        <f t="shared" si="16"/>
        <v/>
      </c>
      <c r="AC32" s="53" t="str">
        <f t="shared" si="17"/>
        <v/>
      </c>
      <c r="AD32" s="67" t="str">
        <f t="shared" si="18"/>
        <v/>
      </c>
      <c r="AE32" s="48" t="str">
        <f t="shared" si="19"/>
        <v/>
      </c>
      <c r="AF32" s="46" t="str">
        <f t="shared" si="20"/>
        <v/>
      </c>
      <c r="AG32" s="46" t="str">
        <f t="shared" si="21"/>
        <v/>
      </c>
      <c r="AH32" s="50" t="str">
        <f t="shared" si="22"/>
        <v/>
      </c>
      <c r="AI32" s="70" t="str">
        <f t="shared" si="23"/>
        <v/>
      </c>
      <c r="AJ32" s="54" t="str">
        <f t="shared" si="24"/>
        <v/>
      </c>
      <c r="AK32" s="54" t="str">
        <f t="shared" si="25"/>
        <v/>
      </c>
      <c r="AL32" s="54" t="str">
        <f t="shared" si="26"/>
        <v/>
      </c>
      <c r="AM32" s="54" t="str">
        <f t="shared" si="27"/>
        <v/>
      </c>
      <c r="AN32" s="54" t="str">
        <f t="shared" si="28"/>
        <v/>
      </c>
    </row>
    <row r="33" spans="2:40" ht="25.5" thickTop="1" thickBot="1" x14ac:dyDescent="0.4">
      <c r="B33" t="s">
        <v>1861</v>
      </c>
      <c r="C33" s="92" t="s">
        <v>1878</v>
      </c>
      <c r="D33" s="88" t="s">
        <v>1080</v>
      </c>
      <c r="E33" s="88"/>
      <c r="F33" s="88" t="s">
        <v>1083</v>
      </c>
      <c r="G33" s="88"/>
      <c r="H33" s="88"/>
      <c r="I33" s="88"/>
      <c r="J33" s="88"/>
      <c r="K33" s="88"/>
      <c r="L33" s="89" t="str">
        <f>IF(C33="","",_xlfn.CONCAT("       triggerLine: ","""",C33,", ",M33:AN33,""", sC: ","""",B33,""", lines: ["))</f>
        <v xml:space="preserve">       triggerLine: "ESO NOS HABRÍA BASTADO,, (Re,,15)(Do,,250)", sC: "ta as", lines: [</v>
      </c>
      <c r="M33" s="63" t="str">
        <f t="shared" si="1"/>
        <v>(</v>
      </c>
      <c r="N33" s="52" t="str">
        <f t="shared" si="2"/>
        <v>Re</v>
      </c>
      <c r="O33" s="61" t="str">
        <f t="shared" si="3"/>
        <v>,</v>
      </c>
      <c r="P33" s="67" t="str">
        <f t="shared" si="4"/>
        <v/>
      </c>
      <c r="Q33" s="62" t="str">
        <f t="shared" si="5"/>
        <v>,</v>
      </c>
      <c r="R33" s="46">
        <f t="shared" si="6"/>
        <v>15</v>
      </c>
      <c r="S33" s="63" t="str">
        <f t="shared" si="7"/>
        <v>)</v>
      </c>
      <c r="T33" s="64" t="str">
        <f t="shared" si="8"/>
        <v>(</v>
      </c>
      <c r="U33" s="51" t="str">
        <f t="shared" si="9"/>
        <v>Do</v>
      </c>
      <c r="V33" s="54" t="str">
        <f t="shared" si="10"/>
        <v>,</v>
      </c>
      <c r="W33" s="49" t="str">
        <f t="shared" si="11"/>
        <v/>
      </c>
      <c r="X33" s="54" t="str">
        <f t="shared" si="12"/>
        <v>,</v>
      </c>
      <c r="Y33" s="54">
        <f t="shared" si="13"/>
        <v>250</v>
      </c>
      <c r="Z33" s="63" t="str">
        <f t="shared" si="14"/>
        <v>)</v>
      </c>
      <c r="AA33" s="47" t="str">
        <f t="shared" si="15"/>
        <v/>
      </c>
      <c r="AB33" s="52" t="str">
        <f t="shared" si="16"/>
        <v/>
      </c>
      <c r="AC33" s="53" t="str">
        <f t="shared" si="17"/>
        <v/>
      </c>
      <c r="AD33" s="67" t="str">
        <f t="shared" si="18"/>
        <v/>
      </c>
      <c r="AE33" s="48" t="str">
        <f t="shared" si="19"/>
        <v/>
      </c>
      <c r="AF33" s="46" t="str">
        <f t="shared" si="20"/>
        <v/>
      </c>
      <c r="AG33" s="46" t="str">
        <f t="shared" si="21"/>
        <v/>
      </c>
      <c r="AH33" s="50" t="str">
        <f t="shared" si="22"/>
        <v/>
      </c>
      <c r="AI33" s="70" t="str">
        <f t="shared" si="23"/>
        <v/>
      </c>
      <c r="AJ33" s="54" t="str">
        <f t="shared" si="24"/>
        <v/>
      </c>
      <c r="AK33" s="54" t="str">
        <f t="shared" si="25"/>
        <v/>
      </c>
      <c r="AL33" s="54" t="str">
        <f t="shared" si="26"/>
        <v/>
      </c>
      <c r="AM33" s="54" t="str">
        <f t="shared" si="27"/>
        <v/>
      </c>
      <c r="AN33" s="54" t="str">
        <f t="shared" si="28"/>
        <v/>
      </c>
    </row>
    <row r="34" spans="2:40" ht="25.5" thickTop="1" thickBot="1" x14ac:dyDescent="0.4">
      <c r="B34" t="s">
        <v>1849</v>
      </c>
      <c r="C34" s="78" t="s">
        <v>1879</v>
      </c>
      <c r="D34" s="90" t="s">
        <v>1903</v>
      </c>
      <c r="E34" s="90" t="s">
        <v>1081</v>
      </c>
      <c r="F34" s="90"/>
      <c r="G34" s="90"/>
      <c r="H34" s="87"/>
      <c r="I34" s="87"/>
      <c r="J34" s="87"/>
      <c r="K34" s="87"/>
      <c r="L34" s="77" t="str">
        <f>IF(C34="","",_xlfn.CONCAT("            { line: ","""",C34,", ",M34:AN34,""", sC: ","""",B34,"""},"))</f>
        <v xml:space="preserve">            { line: "NOS HABRÍA BASTADO., ( Mi,m,15)", sC: "as"},</v>
      </c>
      <c r="M34" s="63" t="str">
        <f t="shared" si="1"/>
        <v>(</v>
      </c>
      <c r="N34" s="52" t="str">
        <f t="shared" si="2"/>
        <v xml:space="preserve"> Mi</v>
      </c>
      <c r="O34" s="61" t="str">
        <f t="shared" si="3"/>
        <v>,</v>
      </c>
      <c r="P34" s="67" t="str">
        <f t="shared" si="4"/>
        <v>m</v>
      </c>
      <c r="Q34" s="62" t="str">
        <f t="shared" si="5"/>
        <v>,</v>
      </c>
      <c r="R34" s="46">
        <f t="shared" si="6"/>
        <v>15</v>
      </c>
      <c r="S34" s="63" t="str">
        <f t="shared" si="7"/>
        <v>)</v>
      </c>
      <c r="T34" s="64" t="str">
        <f t="shared" si="8"/>
        <v/>
      </c>
      <c r="U34" s="51" t="str">
        <f t="shared" si="9"/>
        <v/>
      </c>
      <c r="V34" s="54" t="str">
        <f t="shared" si="10"/>
        <v/>
      </c>
      <c r="W34" s="49" t="str">
        <f t="shared" si="11"/>
        <v/>
      </c>
      <c r="X34" s="54" t="str">
        <f t="shared" si="12"/>
        <v/>
      </c>
      <c r="Y34" s="54" t="str">
        <f t="shared" si="13"/>
        <v/>
      </c>
      <c r="Z34" s="63" t="str">
        <f t="shared" si="14"/>
        <v/>
      </c>
      <c r="AA34" s="47" t="str">
        <f t="shared" si="15"/>
        <v/>
      </c>
      <c r="AB34" s="52" t="str">
        <f t="shared" si="16"/>
        <v/>
      </c>
      <c r="AC34" s="53" t="str">
        <f t="shared" si="17"/>
        <v/>
      </c>
      <c r="AD34" s="67" t="str">
        <f t="shared" si="18"/>
        <v/>
      </c>
      <c r="AE34" s="48" t="str">
        <f t="shared" si="19"/>
        <v/>
      </c>
      <c r="AF34" s="46" t="str">
        <f t="shared" si="20"/>
        <v/>
      </c>
      <c r="AG34" s="46" t="str">
        <f t="shared" si="21"/>
        <v/>
      </c>
      <c r="AH34" s="50" t="str">
        <f t="shared" si="22"/>
        <v/>
      </c>
      <c r="AI34" s="70" t="str">
        <f t="shared" si="23"/>
        <v/>
      </c>
      <c r="AJ34" s="54" t="str">
        <f t="shared" si="24"/>
        <v/>
      </c>
      <c r="AK34" s="54" t="str">
        <f t="shared" si="25"/>
        <v/>
      </c>
      <c r="AL34" s="54" t="str">
        <f t="shared" si="26"/>
        <v/>
      </c>
      <c r="AM34" s="54" t="str">
        <f t="shared" si="27"/>
        <v/>
      </c>
      <c r="AN34" s="54" t="str">
        <f t="shared" si="28"/>
        <v/>
      </c>
    </row>
    <row r="35" spans="2:40" ht="25.5" thickTop="1" thickBot="1" x14ac:dyDescent="0.4">
      <c r="B35" t="s">
        <v>1849</v>
      </c>
      <c r="C35" s="93" t="s">
        <v>1904</v>
      </c>
      <c r="D35" s="88" t="s">
        <v>1080</v>
      </c>
      <c r="E35" s="88"/>
      <c r="F35" s="88" t="s">
        <v>1083</v>
      </c>
      <c r="G35" s="88"/>
      <c r="H35" s="88" t="s">
        <v>1077</v>
      </c>
      <c r="I35" s="88" t="s">
        <v>1081</v>
      </c>
      <c r="J35" s="88"/>
      <c r="K35" s="88"/>
      <c r="L35" s="94" t="str">
        <f>IF(C35="","",_xlfn.CONCAT("            { line: ","""",C35,", ",M35:AN35,""", sC: ","""",B35,"""},  ]},"))</f>
        <v xml:space="preserve">            { line: "DAYENÚ, DAYENÚ, DAYENÚ, (Re,,15)(Do,,250)(Mi,m,350)", sC: "as"},  ]},</v>
      </c>
      <c r="M35" s="63" t="str">
        <f t="shared" si="1"/>
        <v>(</v>
      </c>
      <c r="N35" s="52" t="str">
        <f t="shared" si="2"/>
        <v>Re</v>
      </c>
      <c r="O35" s="61" t="str">
        <f t="shared" si="3"/>
        <v>,</v>
      </c>
      <c r="P35" s="67" t="str">
        <f t="shared" si="4"/>
        <v/>
      </c>
      <c r="Q35" s="62" t="str">
        <f t="shared" si="5"/>
        <v>,</v>
      </c>
      <c r="R35" s="46">
        <f t="shared" si="6"/>
        <v>15</v>
      </c>
      <c r="S35" s="63" t="str">
        <f t="shared" si="7"/>
        <v>)</v>
      </c>
      <c r="T35" s="64" t="str">
        <f t="shared" si="8"/>
        <v>(</v>
      </c>
      <c r="U35" s="51" t="str">
        <f t="shared" si="9"/>
        <v>Do</v>
      </c>
      <c r="V35" s="54" t="str">
        <f t="shared" si="10"/>
        <v>,</v>
      </c>
      <c r="W35" s="49" t="str">
        <f t="shared" si="11"/>
        <v/>
      </c>
      <c r="X35" s="54" t="str">
        <f t="shared" si="12"/>
        <v>,</v>
      </c>
      <c r="Y35" s="54">
        <f t="shared" si="13"/>
        <v>250</v>
      </c>
      <c r="Z35" s="63" t="str">
        <f t="shared" si="14"/>
        <v>)</v>
      </c>
      <c r="AA35" s="47" t="str">
        <f t="shared" si="15"/>
        <v>(</v>
      </c>
      <c r="AB35" s="52" t="str">
        <f t="shared" si="16"/>
        <v>Mi</v>
      </c>
      <c r="AC35" s="53" t="str">
        <f t="shared" si="17"/>
        <v>,</v>
      </c>
      <c r="AD35" s="67" t="str">
        <f t="shared" si="18"/>
        <v>m</v>
      </c>
      <c r="AE35" s="48" t="str">
        <f t="shared" si="19"/>
        <v>,</v>
      </c>
      <c r="AF35" s="46">
        <f t="shared" si="20"/>
        <v>350</v>
      </c>
      <c r="AG35" s="46" t="str">
        <f t="shared" si="21"/>
        <v>)</v>
      </c>
      <c r="AH35" s="50" t="str">
        <f t="shared" si="22"/>
        <v/>
      </c>
      <c r="AI35" s="70" t="str">
        <f t="shared" si="23"/>
        <v/>
      </c>
      <c r="AJ35" s="54" t="str">
        <f t="shared" si="24"/>
        <v/>
      </c>
      <c r="AK35" s="54" t="str">
        <f t="shared" si="25"/>
        <v/>
      </c>
      <c r="AL35" s="54" t="str">
        <f t="shared" si="26"/>
        <v/>
      </c>
      <c r="AM35" s="54" t="str">
        <f t="shared" si="27"/>
        <v/>
      </c>
      <c r="AN35" s="54" t="str">
        <f t="shared" si="28"/>
        <v/>
      </c>
    </row>
    <row r="36" spans="2:40" ht="27.75" thickTop="1" thickBot="1" x14ac:dyDescent="0.4">
      <c r="C36" s="82"/>
      <c r="D36" s="85"/>
      <c r="E36" s="85"/>
      <c r="F36" s="85"/>
      <c r="G36" s="85"/>
      <c r="H36" s="85"/>
      <c r="I36" s="85"/>
      <c r="J36" s="85"/>
      <c r="K36" s="85"/>
      <c r="L36" s="83" t="s">
        <v>1859</v>
      </c>
      <c r="M36" s="63"/>
      <c r="N36" s="52"/>
      <c r="O36" s="61"/>
      <c r="P36" s="67"/>
      <c r="Q36" s="62"/>
      <c r="R36" s="46"/>
      <c r="S36" s="63"/>
      <c r="T36" s="64"/>
      <c r="U36" s="51"/>
      <c r="V36" s="54"/>
      <c r="W36" s="49"/>
      <c r="X36" s="54"/>
      <c r="Y36" s="54"/>
      <c r="Z36" s="63"/>
      <c r="AA36" s="47"/>
      <c r="AB36" s="52"/>
      <c r="AC36" s="53"/>
      <c r="AD36" s="67"/>
      <c r="AE36" s="48"/>
      <c r="AF36" s="46"/>
      <c r="AG36" s="46"/>
      <c r="AH36" s="50"/>
      <c r="AI36" s="70"/>
      <c r="AJ36" s="54"/>
      <c r="AK36" s="54"/>
      <c r="AL36" s="54"/>
      <c r="AM36" s="54"/>
      <c r="AN36" s="54"/>
    </row>
    <row r="37" spans="2:40" ht="25.5" thickTop="1" thickBot="1" x14ac:dyDescent="0.4">
      <c r="B37" t="s">
        <v>1860</v>
      </c>
      <c r="C37" s="12" t="s">
        <v>1905</v>
      </c>
      <c r="D37" s="71" t="s">
        <v>1077</v>
      </c>
      <c r="E37" s="71" t="s">
        <v>1081</v>
      </c>
      <c r="F37" s="72" t="s">
        <v>1078</v>
      </c>
      <c r="G37" s="72" t="s">
        <v>1081</v>
      </c>
      <c r="H37" s="71" t="s">
        <v>1077</v>
      </c>
      <c r="I37" s="71" t="s">
        <v>1081</v>
      </c>
      <c r="J37" s="81"/>
      <c r="K37" s="81"/>
      <c r="L37" s="75" t="str">
        <f t="shared" ref="L37:L49" si="29">IF(C37="","",_xlfn.CONCAT("            { line: ","""",C37,", ",M37:AN37,""", sC: ","""",B37,"""},"))</f>
        <v xml:space="preserve">            { line: "Cuánto más tenemos que dar gracias al Señor., (Mi,m,15)(La,m,250)(Mi,m,350)", sC: "tc"},</v>
      </c>
      <c r="M37" s="63" t="str">
        <f>IF(N37="","","(")</f>
        <v>(</v>
      </c>
      <c r="N37" s="52" t="str">
        <f>IF(D37="","",D37)</f>
        <v>Mi</v>
      </c>
      <c r="O37" s="61" t="str">
        <f>IF(N37="","",",")</f>
        <v>,</v>
      </c>
      <c r="P37" s="67" t="str">
        <f>IF(E37="","",E37)</f>
        <v>m</v>
      </c>
      <c r="Q37" s="62" t="str">
        <f>IF(N37="","",",")</f>
        <v>,</v>
      </c>
      <c r="R37" s="46">
        <f>IF(N37="","",15)</f>
        <v>15</v>
      </c>
      <c r="S37" s="63" t="str">
        <f>IF(N37="","",")")</f>
        <v>)</v>
      </c>
      <c r="T37" s="64" t="str">
        <f>IF(U37="","","(")</f>
        <v>(</v>
      </c>
      <c r="U37" s="51" t="str">
        <f>IF(F37="","",F37)</f>
        <v>La</v>
      </c>
      <c r="V37" s="54" t="str">
        <f>IF(U37="","",",")</f>
        <v>,</v>
      </c>
      <c r="W37" s="49" t="str">
        <f>IF(G37="","",G37)</f>
        <v>m</v>
      </c>
      <c r="X37" s="54" t="str">
        <f>IF(U37="","",",")</f>
        <v>,</v>
      </c>
      <c r="Y37" s="54">
        <f>IF(U37="","",250)</f>
        <v>250</v>
      </c>
      <c r="Z37" s="63" t="str">
        <f>IF(U37="","",")")</f>
        <v>)</v>
      </c>
      <c r="AA37" s="47" t="str">
        <f>IF(AB37="","","(")</f>
        <v>(</v>
      </c>
      <c r="AB37" s="52" t="str">
        <f>IF(H37="","",H37)</f>
        <v>Mi</v>
      </c>
      <c r="AC37" s="53" t="str">
        <f>IF(AB37="","",",")</f>
        <v>,</v>
      </c>
      <c r="AD37" s="67" t="str">
        <f>IF(I37="","",I37)</f>
        <v>m</v>
      </c>
      <c r="AE37" s="48" t="str">
        <f>IF(AB37="","",",")</f>
        <v>,</v>
      </c>
      <c r="AF37" s="46">
        <f>IF(AB37="","",350)</f>
        <v>350</v>
      </c>
      <c r="AG37" s="46" t="str">
        <f>IF(AB37="","",")")</f>
        <v>)</v>
      </c>
      <c r="AH37" s="50" t="str">
        <f>IF(AI37="","","(")</f>
        <v/>
      </c>
      <c r="AI37" s="70" t="str">
        <f>IF(J37="","",J37)</f>
        <v/>
      </c>
      <c r="AJ37" s="54" t="str">
        <f>IF(AI37="","",",")</f>
        <v/>
      </c>
      <c r="AK37" s="54" t="str">
        <f>IF(K37="","",K37)</f>
        <v/>
      </c>
      <c r="AL37" s="54" t="str">
        <f>IF(AI37="","",",")</f>
        <v/>
      </c>
      <c r="AM37" s="54" t="str">
        <f>IF(AI37="","",450)</f>
        <v/>
      </c>
      <c r="AN37" s="54" t="str">
        <f>IF(AI37="","",")")</f>
        <v/>
      </c>
    </row>
    <row r="38" spans="2:40" ht="25.5" thickTop="1" thickBot="1" x14ac:dyDescent="0.4">
      <c r="B38" t="s">
        <v>1861</v>
      </c>
      <c r="C38" s="12" t="s">
        <v>1906</v>
      </c>
      <c r="D38" s="71" t="s">
        <v>1078</v>
      </c>
      <c r="E38" s="71" t="s">
        <v>1081</v>
      </c>
      <c r="F38" s="72"/>
      <c r="G38" s="72"/>
      <c r="H38" s="71"/>
      <c r="I38" s="71"/>
      <c r="J38" s="81"/>
      <c r="K38" s="81"/>
      <c r="L38" s="75" t="str">
        <f t="shared" si="29"/>
        <v xml:space="preserve">            { line: "CUÁNTO MÁS TENEMOS, (La,m,15)", sC: "ta as"},</v>
      </c>
      <c r="M38" s="63" t="str">
        <f>IF(N38="","","(")</f>
        <v>(</v>
      </c>
      <c r="N38" s="52" t="str">
        <f>IF(D38="","",D38)</f>
        <v>La</v>
      </c>
      <c r="O38" s="61" t="str">
        <f>IF(N38="","",",")</f>
        <v>,</v>
      </c>
      <c r="P38" s="67" t="str">
        <f>IF(E38="","",E38)</f>
        <v>m</v>
      </c>
      <c r="Q38" s="62" t="str">
        <f>IF(N38="","",",")</f>
        <v>,</v>
      </c>
      <c r="R38" s="46">
        <f>IF(N38="","",15)</f>
        <v>15</v>
      </c>
      <c r="S38" s="63" t="str">
        <f>IF(N38="","",")")</f>
        <v>)</v>
      </c>
      <c r="T38" s="64" t="str">
        <f>IF(U38="","","(")</f>
        <v/>
      </c>
      <c r="U38" s="51" t="str">
        <f>IF(F38="","",F38)</f>
        <v/>
      </c>
      <c r="V38" s="54" t="str">
        <f>IF(U38="","",",")</f>
        <v/>
      </c>
      <c r="W38" s="49" t="str">
        <f>IF(G38="","",G38)</f>
        <v/>
      </c>
      <c r="X38" s="54" t="str">
        <f>IF(U38="","",",")</f>
        <v/>
      </c>
      <c r="Y38" s="54" t="str">
        <f>IF(U38="","",250)</f>
        <v/>
      </c>
      <c r="Z38" s="63" t="str">
        <f>IF(U38="","",")")</f>
        <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2:40" ht="25.5" thickTop="1" thickBot="1" x14ac:dyDescent="0.4">
      <c r="B39" t="s">
        <v>1849</v>
      </c>
      <c r="C39" s="12" t="s">
        <v>1907</v>
      </c>
      <c r="D39" s="71" t="s">
        <v>1077</v>
      </c>
      <c r="E39" s="71" t="s">
        <v>1081</v>
      </c>
      <c r="F39" s="72"/>
      <c r="G39" s="72"/>
      <c r="H39" s="71"/>
      <c r="I39" s="71"/>
      <c r="J39" s="81"/>
      <c r="K39" s="81"/>
      <c r="L39" s="75" t="str">
        <f t="shared" si="29"/>
        <v xml:space="preserve">            { line: "QUE DAR GRACIAS AL SEÑOR., (Mi,m,15)", sC: "as"},</v>
      </c>
      <c r="M39" s="63" t="str">
        <f>IF(N39="","","(")</f>
        <v>(</v>
      </c>
      <c r="N39" s="52" t="str">
        <f>IF(D39="","",D39)</f>
        <v>Mi</v>
      </c>
      <c r="O39" s="61" t="str">
        <f>IF(N39="","",",")</f>
        <v>,</v>
      </c>
      <c r="P39" s="67" t="str">
        <f>IF(E39="","",E39)</f>
        <v>m</v>
      </c>
      <c r="Q39" s="62" t="str">
        <f>IF(N39="","",",")</f>
        <v>,</v>
      </c>
      <c r="R39" s="46">
        <f>IF(N39="","",15)</f>
        <v>15</v>
      </c>
      <c r="S39" s="63" t="str">
        <f>IF(N39="","",")")</f>
        <v>)</v>
      </c>
      <c r="T39" s="64" t="str">
        <f>IF(U39="","","(")</f>
        <v/>
      </c>
      <c r="U39" s="51" t="str">
        <f>IF(F39="","",F39)</f>
        <v/>
      </c>
      <c r="V39" s="54" t="str">
        <f>IF(U39="","",",")</f>
        <v/>
      </c>
      <c r="W39" s="49" t="str">
        <f>IF(G39="","",G39)</f>
        <v/>
      </c>
      <c r="X39" s="54" t="str">
        <f>IF(U39="","",",")</f>
        <v/>
      </c>
      <c r="Y39" s="54" t="str">
        <f>IF(U39="","",250)</f>
        <v/>
      </c>
      <c r="Z39" s="63" t="str">
        <f>IF(U39="","",")")</f>
        <v/>
      </c>
      <c r="AA39" s="47" t="str">
        <f>IF(AB39="","","(")</f>
        <v/>
      </c>
      <c r="AB39" s="52" t="str">
        <f>IF(H39="","",H39)</f>
        <v/>
      </c>
      <c r="AC39" s="53" t="str">
        <f>IF(AB39="","",",")</f>
        <v/>
      </c>
      <c r="AD39" s="67" t="str">
        <f>IF(I39="","",I39)</f>
        <v/>
      </c>
      <c r="AE39" s="48" t="str">
        <f>IF(AB39="","",",")</f>
        <v/>
      </c>
      <c r="AF39" s="46" t="str">
        <f>IF(AB39="","",350)</f>
        <v/>
      </c>
      <c r="AG39" s="46" t="str">
        <f>IF(AB39="","",")")</f>
        <v/>
      </c>
      <c r="AH39" s="50" t="str">
        <f>IF(AI39="","","(")</f>
        <v/>
      </c>
      <c r="AI39" s="70" t="str">
        <f>IF(J39="","",J39)</f>
        <v/>
      </c>
      <c r="AJ39" s="54" t="str">
        <f>IF(AI39="","",",")</f>
        <v/>
      </c>
      <c r="AK39" s="54" t="str">
        <f>IF(K39="","",K39)</f>
        <v/>
      </c>
      <c r="AL39" s="54" t="str">
        <f>IF(AI39="","",",")</f>
        <v/>
      </c>
      <c r="AM39" s="54" t="str">
        <f>IF(AI39="","",450)</f>
        <v/>
      </c>
      <c r="AN39" s="54" t="str">
        <f>IF(AI39="","",")")</f>
        <v/>
      </c>
    </row>
    <row r="40" spans="2:40" ht="25.5" thickTop="1" thickBot="1" x14ac:dyDescent="0.4">
      <c r="B40" t="s">
        <v>1860</v>
      </c>
      <c r="C40" s="12" t="s">
        <v>1905</v>
      </c>
      <c r="D40" s="71" t="s">
        <v>1080</v>
      </c>
      <c r="E40" s="71"/>
      <c r="F40" s="72" t="s">
        <v>1083</v>
      </c>
      <c r="G40" s="72"/>
      <c r="H40" s="71" t="s">
        <v>1077</v>
      </c>
      <c r="I40" s="71" t="s">
        <v>1081</v>
      </c>
      <c r="J40" s="81"/>
      <c r="K40" s="81"/>
      <c r="L40" s="75" t="str">
        <f t="shared" si="29"/>
        <v xml:space="preserve">            { line: "Cuánto más tenemos que dar gracias al Señor., (Re,,15)(Do,,250)(Mi,m,350)", sC: "tc"},</v>
      </c>
      <c r="M40" s="63" t="str">
        <f>IF(N40="","","(")</f>
        <v>(</v>
      </c>
      <c r="N40" s="52" t="str">
        <f>IF(D40="","",D40)</f>
        <v>Re</v>
      </c>
      <c r="O40" s="61" t="str">
        <f>IF(N40="","",",")</f>
        <v>,</v>
      </c>
      <c r="P40" s="67" t="str">
        <f>IF(E40="","",E40)</f>
        <v/>
      </c>
      <c r="Q40" s="62" t="str">
        <f>IF(N40="","",",")</f>
        <v>,</v>
      </c>
      <c r="R40" s="46">
        <f>IF(N40="","",15)</f>
        <v>15</v>
      </c>
      <c r="S40" s="63" t="str">
        <f>IF(N40="","",")")</f>
        <v>)</v>
      </c>
      <c r="T40" s="64" t="str">
        <f>IF(U40="","","(")</f>
        <v>(</v>
      </c>
      <c r="U40" s="51" t="str">
        <f>IF(F40="","",F40)</f>
        <v>Do</v>
      </c>
      <c r="V40" s="54" t="str">
        <f>IF(U40="","",",")</f>
        <v>,</v>
      </c>
      <c r="W40" s="49" t="str">
        <f>IF(G40="","",G40)</f>
        <v/>
      </c>
      <c r="X40" s="54" t="str">
        <f>IF(U40="","",",")</f>
        <v>,</v>
      </c>
      <c r="Y40" s="54">
        <f>IF(U40="","",250)</f>
        <v>250</v>
      </c>
      <c r="Z40" s="63" t="str">
        <f>IF(U40="","",")")</f>
        <v>)</v>
      </c>
      <c r="AA40" s="47" t="str">
        <f>IF(AB40="","","(")</f>
        <v>(</v>
      </c>
      <c r="AB40" s="52" t="str">
        <f>IF(H40="","",H40)</f>
        <v>Mi</v>
      </c>
      <c r="AC40" s="53" t="str">
        <f>IF(AB40="","",",")</f>
        <v>,</v>
      </c>
      <c r="AD40" s="67" t="str">
        <f>IF(I40="","",I40)</f>
        <v>m</v>
      </c>
      <c r="AE40" s="48" t="str">
        <f>IF(AB40="","",",")</f>
        <v>,</v>
      </c>
      <c r="AF40" s="46">
        <f>IF(AB40="","",350)</f>
        <v>350</v>
      </c>
      <c r="AG40" s="46" t="str">
        <f>IF(AB40="","",")")</f>
        <v>)</v>
      </c>
      <c r="AH40" s="50" t="str">
        <f>IF(AI40="","","(")</f>
        <v/>
      </c>
      <c r="AI40" s="70" t="str">
        <f>IF(J40="","",J40)</f>
        <v/>
      </c>
      <c r="AJ40" s="54" t="str">
        <f>IF(AI40="","",",")</f>
        <v/>
      </c>
      <c r="AK40" s="54" t="str">
        <f>IF(K40="","",K40)</f>
        <v/>
      </c>
      <c r="AL40" s="54" t="str">
        <f>IF(AI40="","",",")</f>
        <v/>
      </c>
      <c r="AM40" s="54" t="str">
        <f>IF(AI40="","",450)</f>
        <v/>
      </c>
      <c r="AN40" s="54" t="str">
        <f>IF(AI40="","",")")</f>
        <v/>
      </c>
    </row>
    <row r="41" spans="2:40" ht="27.75" thickTop="1" thickBot="1" x14ac:dyDescent="0.4">
      <c r="C41" s="82"/>
      <c r="D41" s="85"/>
      <c r="E41" s="85"/>
      <c r="F41" s="85"/>
      <c r="G41" s="85"/>
      <c r="H41" s="85"/>
      <c r="I41" s="85"/>
      <c r="J41" s="85"/>
      <c r="K41" s="85"/>
      <c r="L41" s="83" t="s">
        <v>1859</v>
      </c>
      <c r="M41" s="63"/>
      <c r="N41" s="52"/>
      <c r="O41" s="61"/>
      <c r="P41" s="67"/>
      <c r="Q41" s="62"/>
      <c r="R41" s="46"/>
      <c r="S41" s="63"/>
      <c r="T41" s="64"/>
      <c r="U41" s="51"/>
      <c r="V41" s="54"/>
      <c r="W41" s="49"/>
      <c r="X41" s="54"/>
      <c r="Y41" s="54"/>
      <c r="Z41" s="63"/>
      <c r="AA41" s="47"/>
      <c r="AB41" s="52"/>
      <c r="AC41" s="53"/>
      <c r="AD41" s="67"/>
      <c r="AE41" s="48"/>
      <c r="AF41" s="46"/>
      <c r="AG41" s="46"/>
      <c r="AH41" s="50"/>
      <c r="AI41" s="70"/>
      <c r="AJ41" s="54"/>
      <c r="AK41" s="54"/>
      <c r="AL41" s="54"/>
      <c r="AM41" s="54"/>
      <c r="AN41" s="54"/>
    </row>
    <row r="42" spans="2:40" ht="25.5" thickTop="1" thickBot="1" x14ac:dyDescent="0.4">
      <c r="B42" t="s">
        <v>1861</v>
      </c>
      <c r="C42" s="12" t="s">
        <v>1906</v>
      </c>
      <c r="D42" s="71" t="s">
        <v>1080</v>
      </c>
      <c r="E42" s="71"/>
      <c r="F42" s="72"/>
      <c r="G42" s="72"/>
      <c r="H42" s="71"/>
      <c r="I42" s="71"/>
      <c r="J42" s="81"/>
      <c r="K42" s="81"/>
      <c r="L42" s="75" t="str">
        <f t="shared" si="29"/>
        <v xml:space="preserve">            { line: "CUÁNTO MÁS TENEMOS, (Re,,15)", sC: "ta as"},</v>
      </c>
      <c r="M42" s="63" t="str">
        <f>IF(N42="","","(")</f>
        <v>(</v>
      </c>
      <c r="N42" s="52" t="str">
        <f>IF(D42="","",D42)</f>
        <v>Re</v>
      </c>
      <c r="O42" s="61" t="str">
        <f>IF(N42="","",",")</f>
        <v>,</v>
      </c>
      <c r="P42" s="67" t="str">
        <f>IF(E42="","",E42)</f>
        <v/>
      </c>
      <c r="Q42" s="62" t="str">
        <f>IF(N42="","",",")</f>
        <v>,</v>
      </c>
      <c r="R42" s="46">
        <f>IF(N42="","",15)</f>
        <v>15</v>
      </c>
      <c r="S42" s="63" t="str">
        <f>IF(N42="","",")")</f>
        <v>)</v>
      </c>
      <c r="T42" s="64" t="str">
        <f>IF(U42="","","(")</f>
        <v/>
      </c>
      <c r="U42" s="51" t="str">
        <f>IF(F42="","",F42)</f>
        <v/>
      </c>
      <c r="V42" s="54" t="str">
        <f>IF(U42="","",",")</f>
        <v/>
      </c>
      <c r="W42" s="49" t="str">
        <f>IF(G42="","",G42)</f>
        <v/>
      </c>
      <c r="X42" s="54" t="str">
        <f>IF(U42="","",",")</f>
        <v/>
      </c>
      <c r="Y42" s="54" t="str">
        <f>IF(U42="","",250)</f>
        <v/>
      </c>
      <c r="Z42" s="63" t="str">
        <f>IF(U42="","",")")</f>
        <v/>
      </c>
      <c r="AA42" s="47" t="str">
        <f>IF(AB42="","","(")</f>
        <v/>
      </c>
      <c r="AB42" s="52" t="str">
        <f>IF(H42="","",H42)</f>
        <v/>
      </c>
      <c r="AC42" s="53" t="str">
        <f>IF(AB42="","",",")</f>
        <v/>
      </c>
      <c r="AD42" s="67" t="str">
        <f>IF(I42="","",I42)</f>
        <v/>
      </c>
      <c r="AE42" s="48" t="str">
        <f>IF(AB42="","",",")</f>
        <v/>
      </c>
      <c r="AF42" s="46" t="str">
        <f>IF(AB42="","",350)</f>
        <v/>
      </c>
      <c r="AG42" s="46" t="str">
        <f>IF(AB42="","",")")</f>
        <v/>
      </c>
      <c r="AH42" s="50" t="str">
        <f>IF(AI42="","","(")</f>
        <v/>
      </c>
      <c r="AI42" s="70" t="str">
        <f>IF(J42="","",J42)</f>
        <v/>
      </c>
      <c r="AJ42" s="54" t="str">
        <f>IF(AI42="","",",")</f>
        <v/>
      </c>
      <c r="AK42" s="54" t="str">
        <f>IF(K42="","",K42)</f>
        <v/>
      </c>
      <c r="AL42" s="54" t="str">
        <f>IF(AI42="","",",")</f>
        <v/>
      </c>
      <c r="AM42" s="54" t="str">
        <f>IF(AI42="","",450)</f>
        <v/>
      </c>
      <c r="AN42" s="54" t="str">
        <f>IF(AI42="","",")")</f>
        <v/>
      </c>
    </row>
    <row r="43" spans="2:40" ht="25.5" thickTop="1" thickBot="1" x14ac:dyDescent="0.4">
      <c r="B43" t="s">
        <v>1849</v>
      </c>
      <c r="C43" s="12" t="s">
        <v>1907</v>
      </c>
      <c r="D43" s="71" t="s">
        <v>1083</v>
      </c>
      <c r="E43" s="71"/>
      <c r="F43" s="72" t="s">
        <v>1077</v>
      </c>
      <c r="G43" s="72" t="s">
        <v>1081</v>
      </c>
      <c r="H43" s="71"/>
      <c r="I43" s="71"/>
      <c r="J43" s="81"/>
      <c r="K43" s="81"/>
      <c r="L43" s="75" t="str">
        <f t="shared" si="29"/>
        <v xml:space="preserve">            { line: "QUE DAR GRACIAS AL SEÑOR., (Do,,15)(Mi,m,250)", sC: "as"},</v>
      </c>
      <c r="M43" s="63" t="str">
        <f t="shared" ref="M43:M49" si="30">IF(N43="","","(")</f>
        <v>(</v>
      </c>
      <c r="N43" s="52" t="str">
        <f t="shared" ref="N43:N49" si="31">IF(D43="","",D43)</f>
        <v>Do</v>
      </c>
      <c r="O43" s="61" t="str">
        <f t="shared" ref="O43:O49" si="32">IF(N43="","",",")</f>
        <v>,</v>
      </c>
      <c r="P43" s="67" t="str">
        <f t="shared" ref="P43:P49" si="33">IF(E43="","",E43)</f>
        <v/>
      </c>
      <c r="Q43" s="62" t="str">
        <f t="shared" ref="Q43:Q49" si="34">IF(N43="","",",")</f>
        <v>,</v>
      </c>
      <c r="R43" s="46">
        <f t="shared" ref="R43:R49" si="35">IF(N43="","",15)</f>
        <v>15</v>
      </c>
      <c r="S43" s="63" t="str">
        <f t="shared" ref="S43:S49" si="36">IF(N43="","",")")</f>
        <v>)</v>
      </c>
      <c r="T43" s="64" t="str">
        <f t="shared" ref="T43:T49" si="37">IF(U43="","","(")</f>
        <v>(</v>
      </c>
      <c r="U43" s="51" t="str">
        <f t="shared" ref="U43:U49" si="38">IF(F43="","",F43)</f>
        <v>Mi</v>
      </c>
      <c r="V43" s="54" t="str">
        <f t="shared" ref="V43:V49" si="39">IF(U43="","",",")</f>
        <v>,</v>
      </c>
      <c r="W43" s="49" t="str">
        <f t="shared" ref="W43:W49" si="40">IF(G43="","",G43)</f>
        <v>m</v>
      </c>
      <c r="X43" s="54" t="str">
        <f t="shared" ref="X43:X49" si="41">IF(U43="","",",")</f>
        <v>,</v>
      </c>
      <c r="Y43" s="54">
        <f t="shared" ref="Y43:Y49" si="42">IF(U43="","",250)</f>
        <v>250</v>
      </c>
      <c r="Z43" s="63" t="str">
        <f t="shared" ref="Z43:Z49" si="43">IF(U43="","",")")</f>
        <v>)</v>
      </c>
      <c r="AA43" s="47" t="str">
        <f t="shared" ref="AA43:AA49" si="44">IF(AB43="","","(")</f>
        <v/>
      </c>
      <c r="AB43" s="52" t="str">
        <f t="shared" ref="AB43:AB49" si="45">IF(H43="","",H43)</f>
        <v/>
      </c>
      <c r="AC43" s="53" t="str">
        <f t="shared" ref="AC43:AC49" si="46">IF(AB43="","",",")</f>
        <v/>
      </c>
      <c r="AD43" s="67" t="str">
        <f t="shared" ref="AD43:AD49" si="47">IF(I43="","",I43)</f>
        <v/>
      </c>
      <c r="AE43" s="48" t="str">
        <f t="shared" ref="AE43:AE49" si="48">IF(AB43="","",",")</f>
        <v/>
      </c>
      <c r="AF43" s="46" t="str">
        <f t="shared" ref="AF43:AF49" si="49">IF(AB43="","",350)</f>
        <v/>
      </c>
      <c r="AG43" s="46" t="str">
        <f t="shared" ref="AG43:AG49" si="50">IF(AB43="","",")")</f>
        <v/>
      </c>
      <c r="AH43" s="50" t="str">
        <f t="shared" ref="AH43:AH49" si="51">IF(AI43="","","(")</f>
        <v/>
      </c>
      <c r="AI43" s="70" t="str">
        <f t="shared" ref="AI43:AI49" si="52">IF(J43="","",J43)</f>
        <v/>
      </c>
      <c r="AJ43" s="54" t="str">
        <f t="shared" ref="AJ43:AJ49" si="53">IF(AI43="","",",")</f>
        <v/>
      </c>
      <c r="AK43" s="54" t="str">
        <f t="shared" ref="AK43:AK49" si="54">IF(K43="","",K43)</f>
        <v/>
      </c>
      <c r="AL43" s="54" t="str">
        <f t="shared" ref="AL43:AL49" si="55">IF(AI43="","",",")</f>
        <v/>
      </c>
      <c r="AM43" s="54" t="str">
        <f t="shared" ref="AM43:AM49" si="56">IF(AI43="","",450)</f>
        <v/>
      </c>
      <c r="AN43" s="54" t="str">
        <f t="shared" ref="AN43:AN49" si="57">IF(AI43="","",")")</f>
        <v/>
      </c>
    </row>
    <row r="44" spans="2:40" ht="27.75" thickTop="1" thickBot="1" x14ac:dyDescent="0.4">
      <c r="C44" s="82"/>
      <c r="D44" s="85"/>
      <c r="E44" s="85"/>
      <c r="F44" s="85"/>
      <c r="G44" s="85"/>
      <c r="H44" s="85"/>
      <c r="I44" s="85"/>
      <c r="J44" s="85"/>
      <c r="K44" s="85"/>
      <c r="L44" s="83" t="s">
        <v>1859</v>
      </c>
      <c r="M44" s="63"/>
      <c r="N44" s="52"/>
      <c r="O44" s="61"/>
      <c r="P44" s="67"/>
      <c r="Q44" s="62"/>
      <c r="R44" s="46"/>
      <c r="S44" s="63"/>
      <c r="T44" s="64"/>
      <c r="U44" s="51"/>
      <c r="V44" s="54"/>
      <c r="W44" s="49"/>
      <c r="X44" s="54"/>
      <c r="Y44" s="54"/>
      <c r="Z44" s="63"/>
      <c r="AA44" s="47"/>
      <c r="AB44" s="52"/>
      <c r="AC44" s="53"/>
      <c r="AD44" s="67"/>
      <c r="AE44" s="48"/>
      <c r="AF44" s="46"/>
      <c r="AG44" s="46"/>
      <c r="AH44" s="50"/>
      <c r="AI44" s="70"/>
      <c r="AJ44" s="54"/>
      <c r="AK44" s="54"/>
      <c r="AL44" s="54"/>
      <c r="AM44" s="54"/>
      <c r="AN44" s="54"/>
    </row>
    <row r="45" spans="2:40" ht="25.5" thickTop="1" thickBot="1" x14ac:dyDescent="0.4">
      <c r="B45" t="s">
        <v>1930</v>
      </c>
      <c r="C45" s="12" t="s">
        <v>1908</v>
      </c>
      <c r="D45" s="71" t="s">
        <v>1078</v>
      </c>
      <c r="E45" s="71" t="s">
        <v>1081</v>
      </c>
      <c r="F45" s="72" t="s">
        <v>1077</v>
      </c>
      <c r="G45" s="72" t="s">
        <v>1081</v>
      </c>
      <c r="H45" s="71"/>
      <c r="I45" s="71"/>
      <c r="J45" s="81"/>
      <c r="K45" s="81"/>
      <c r="L45" s="75" t="str">
        <f t="shared" si="29"/>
        <v xml:space="preserve">            { line: "Que nos ha hecho salir de Egipto., (La,m,15)(Mi,m,250)", sC: "tc r1"},</v>
      </c>
      <c r="M45" s="63" t="str">
        <f t="shared" si="30"/>
        <v>(</v>
      </c>
      <c r="N45" s="52" t="str">
        <f t="shared" si="31"/>
        <v>La</v>
      </c>
      <c r="O45" s="61" t="str">
        <f t="shared" si="32"/>
        <v>,</v>
      </c>
      <c r="P45" s="67" t="str">
        <f t="shared" si="33"/>
        <v>m</v>
      </c>
      <c r="Q45" s="62" t="str">
        <f t="shared" si="34"/>
        <v>,</v>
      </c>
      <c r="R45" s="46">
        <f t="shared" si="35"/>
        <v>15</v>
      </c>
      <c r="S45" s="63" t="str">
        <f t="shared" si="36"/>
        <v>)</v>
      </c>
      <c r="T45" s="64" t="str">
        <f t="shared" si="37"/>
        <v>(</v>
      </c>
      <c r="U45" s="51" t="str">
        <f t="shared" si="38"/>
        <v>Mi</v>
      </c>
      <c r="V45" s="54" t="str">
        <f t="shared" si="39"/>
        <v>,</v>
      </c>
      <c r="W45" s="49" t="str">
        <f t="shared" si="40"/>
        <v>m</v>
      </c>
      <c r="X45" s="54" t="str">
        <f t="shared" si="41"/>
        <v>,</v>
      </c>
      <c r="Y45" s="54">
        <f t="shared" si="42"/>
        <v>250</v>
      </c>
      <c r="Z45" s="63" t="str">
        <f t="shared" si="43"/>
        <v>)</v>
      </c>
      <c r="AA45" s="47" t="str">
        <f t="shared" si="44"/>
        <v/>
      </c>
      <c r="AB45" s="52" t="str">
        <f t="shared" si="45"/>
        <v/>
      </c>
      <c r="AC45" s="53" t="str">
        <f t="shared" si="46"/>
        <v/>
      </c>
      <c r="AD45" s="67" t="str">
        <f t="shared" si="47"/>
        <v/>
      </c>
      <c r="AE45" s="48" t="str">
        <f t="shared" si="48"/>
        <v/>
      </c>
      <c r="AF45" s="46" t="str">
        <f t="shared" si="49"/>
        <v/>
      </c>
      <c r="AG45" s="46" t="str">
        <f t="shared" si="50"/>
        <v/>
      </c>
      <c r="AH45" s="50" t="str">
        <f t="shared" si="51"/>
        <v/>
      </c>
      <c r="AI45" s="70" t="str">
        <f t="shared" si="52"/>
        <v/>
      </c>
      <c r="AJ45" s="54" t="str">
        <f t="shared" si="53"/>
        <v/>
      </c>
      <c r="AK45" s="54" t="str">
        <f t="shared" si="54"/>
        <v/>
      </c>
      <c r="AL45" s="54" t="str">
        <f t="shared" si="55"/>
        <v/>
      </c>
      <c r="AM45" s="54" t="str">
        <f t="shared" si="56"/>
        <v/>
      </c>
      <c r="AN45" s="54" t="str">
        <f t="shared" si="57"/>
        <v/>
      </c>
    </row>
    <row r="46" spans="2:40" ht="25.5" thickTop="1" thickBot="1" x14ac:dyDescent="0.4">
      <c r="B46" t="s">
        <v>1929</v>
      </c>
      <c r="C46" s="12" t="s">
        <v>1909</v>
      </c>
      <c r="D46" s="71" t="s">
        <v>1078</v>
      </c>
      <c r="E46" s="71" t="s">
        <v>1081</v>
      </c>
      <c r="F46" s="72" t="s">
        <v>1077</v>
      </c>
      <c r="G46" s="72" t="s">
        <v>1081</v>
      </c>
      <c r="H46" s="71"/>
      <c r="I46" s="71"/>
      <c r="J46" s="81"/>
      <c r="K46" s="81"/>
      <c r="L46" s="75" t="str">
        <f t="shared" si="29"/>
        <v xml:space="preserve">            { line: "Que ha hecho justicia del Faraón., (La,m,15)(Mi,m,250)", sC: "bis"},</v>
      </c>
      <c r="M46" s="63" t="str">
        <f t="shared" si="30"/>
        <v>(</v>
      </c>
      <c r="N46" s="52" t="str">
        <f t="shared" si="31"/>
        <v>La</v>
      </c>
      <c r="O46" s="61" t="str">
        <f t="shared" si="32"/>
        <v>,</v>
      </c>
      <c r="P46" s="67" t="str">
        <f t="shared" si="33"/>
        <v>m</v>
      </c>
      <c r="Q46" s="62" t="str">
        <f t="shared" si="34"/>
        <v>,</v>
      </c>
      <c r="R46" s="46">
        <f t="shared" si="35"/>
        <v>15</v>
      </c>
      <c r="S46" s="63" t="str">
        <f t="shared" si="36"/>
        <v>)</v>
      </c>
      <c r="T46" s="64" t="str">
        <f t="shared" si="37"/>
        <v>(</v>
      </c>
      <c r="U46" s="51" t="str">
        <f t="shared" si="38"/>
        <v>Mi</v>
      </c>
      <c r="V46" s="54" t="str">
        <f t="shared" si="39"/>
        <v>,</v>
      </c>
      <c r="W46" s="49" t="str">
        <f t="shared" si="40"/>
        <v>m</v>
      </c>
      <c r="X46" s="54" t="str">
        <f t="shared" si="41"/>
        <v>,</v>
      </c>
      <c r="Y46" s="54">
        <f t="shared" si="42"/>
        <v>250</v>
      </c>
      <c r="Z46" s="63" t="str">
        <f t="shared" si="43"/>
        <v>)</v>
      </c>
      <c r="AA46" s="47" t="str">
        <f t="shared" si="44"/>
        <v/>
      </c>
      <c r="AB46" s="52" t="str">
        <f t="shared" si="45"/>
        <v/>
      </c>
      <c r="AC46" s="53" t="str">
        <f t="shared" si="46"/>
        <v/>
      </c>
      <c r="AD46" s="67" t="str">
        <f t="shared" si="47"/>
        <v/>
      </c>
      <c r="AE46" s="48" t="str">
        <f t="shared" si="48"/>
        <v/>
      </c>
      <c r="AF46" s="46" t="str">
        <f t="shared" si="49"/>
        <v/>
      </c>
      <c r="AG46" s="46" t="str">
        <f t="shared" si="50"/>
        <v/>
      </c>
      <c r="AH46" s="50" t="str">
        <f t="shared" si="51"/>
        <v/>
      </c>
      <c r="AI46" s="70" t="str">
        <f t="shared" si="52"/>
        <v/>
      </c>
      <c r="AJ46" s="54" t="str">
        <f t="shared" si="53"/>
        <v/>
      </c>
      <c r="AK46" s="54" t="str">
        <f t="shared" si="54"/>
        <v/>
      </c>
      <c r="AL46" s="54" t="str">
        <f t="shared" si="55"/>
        <v/>
      </c>
      <c r="AM46" s="54" t="str">
        <f t="shared" si="56"/>
        <v/>
      </c>
      <c r="AN46" s="54" t="str">
        <f t="shared" si="57"/>
        <v/>
      </c>
    </row>
    <row r="47" spans="2:40" ht="25.5" thickTop="1" thickBot="1" x14ac:dyDescent="0.4">
      <c r="B47" t="s">
        <v>1929</v>
      </c>
      <c r="C47" s="12" t="s">
        <v>1910</v>
      </c>
      <c r="D47" s="71" t="s">
        <v>1080</v>
      </c>
      <c r="E47" s="71"/>
      <c r="F47" s="72" t="s">
        <v>1083</v>
      </c>
      <c r="G47" s="72"/>
      <c r="H47" s="71" t="s">
        <v>1077</v>
      </c>
      <c r="I47" s="71" t="s">
        <v>1081</v>
      </c>
      <c r="J47" s="81"/>
      <c r="K47" s="81"/>
      <c r="L47" s="75" t="str">
        <f t="shared" si="29"/>
        <v xml:space="preserve">            { line: "Que nos ha librado de todos los enemigo, (Re,,15)(Do,,250)(Mi,m,350)", sC: "bis"},</v>
      </c>
      <c r="M47" s="63" t="str">
        <f t="shared" si="30"/>
        <v>(</v>
      </c>
      <c r="N47" s="52" t="str">
        <f t="shared" si="31"/>
        <v>Re</v>
      </c>
      <c r="O47" s="61" t="str">
        <f t="shared" si="32"/>
        <v>,</v>
      </c>
      <c r="P47" s="67" t="str">
        <f t="shared" si="33"/>
        <v/>
      </c>
      <c r="Q47" s="62" t="str">
        <f t="shared" si="34"/>
        <v>,</v>
      </c>
      <c r="R47" s="46">
        <f t="shared" si="35"/>
        <v>15</v>
      </c>
      <c r="S47" s="63" t="str">
        <f t="shared" si="36"/>
        <v>)</v>
      </c>
      <c r="T47" s="64" t="str">
        <f t="shared" si="37"/>
        <v>(</v>
      </c>
      <c r="U47" s="51" t="str">
        <f t="shared" si="38"/>
        <v>Do</v>
      </c>
      <c r="V47" s="54" t="str">
        <f t="shared" si="39"/>
        <v>,</v>
      </c>
      <c r="W47" s="49" t="str">
        <f t="shared" si="40"/>
        <v/>
      </c>
      <c r="X47" s="54" t="str">
        <f t="shared" si="41"/>
        <v>,</v>
      </c>
      <c r="Y47" s="54">
        <f t="shared" si="42"/>
        <v>250</v>
      </c>
      <c r="Z47" s="63" t="str">
        <f t="shared" si="43"/>
        <v>)</v>
      </c>
      <c r="AA47" s="47" t="str">
        <f t="shared" si="44"/>
        <v>(</v>
      </c>
      <c r="AB47" s="52" t="str">
        <f t="shared" si="45"/>
        <v>Mi</v>
      </c>
      <c r="AC47" s="53" t="str">
        <f t="shared" si="46"/>
        <v>,</v>
      </c>
      <c r="AD47" s="67" t="str">
        <f t="shared" si="47"/>
        <v>m</v>
      </c>
      <c r="AE47" s="48" t="str">
        <f t="shared" si="48"/>
        <v>,</v>
      </c>
      <c r="AF47" s="46">
        <f t="shared" si="49"/>
        <v>350</v>
      </c>
      <c r="AG47" s="46" t="str">
        <f t="shared" si="50"/>
        <v>)</v>
      </c>
      <c r="AH47" s="50" t="str">
        <f t="shared" si="51"/>
        <v/>
      </c>
      <c r="AI47" s="70" t="str">
        <f t="shared" si="52"/>
        <v/>
      </c>
      <c r="AJ47" s="54" t="str">
        <f t="shared" si="53"/>
        <v/>
      </c>
      <c r="AK47" s="54" t="str">
        <f t="shared" si="54"/>
        <v/>
      </c>
      <c r="AL47" s="54" t="str">
        <f t="shared" si="55"/>
        <v/>
      </c>
      <c r="AM47" s="54" t="str">
        <f t="shared" si="56"/>
        <v/>
      </c>
      <c r="AN47" s="54" t="str">
        <f t="shared" si="57"/>
        <v/>
      </c>
    </row>
    <row r="48" spans="2:40" ht="27.75" thickTop="1" thickBot="1" x14ac:dyDescent="0.4">
      <c r="C48" s="82"/>
      <c r="D48" s="85"/>
      <c r="E48" s="85"/>
      <c r="F48" s="85"/>
      <c r="G48" s="85"/>
      <c r="H48" s="85"/>
      <c r="I48" s="85"/>
      <c r="J48" s="85"/>
      <c r="K48" s="85"/>
      <c r="L48" s="83" t="s">
        <v>1859</v>
      </c>
      <c r="M48" s="63"/>
      <c r="N48" s="52"/>
      <c r="O48" s="61"/>
      <c r="P48" s="67"/>
      <c r="Q48" s="62"/>
      <c r="R48" s="46"/>
      <c r="S48" s="63"/>
      <c r="T48" s="64"/>
      <c r="U48" s="51"/>
      <c r="V48" s="54"/>
      <c r="W48" s="49"/>
      <c r="X48" s="54"/>
      <c r="Y48" s="54"/>
      <c r="Z48" s="63"/>
      <c r="AA48" s="47"/>
      <c r="AB48" s="52"/>
      <c r="AC48" s="53"/>
      <c r="AD48" s="67"/>
      <c r="AE48" s="48"/>
      <c r="AF48" s="46"/>
      <c r="AG48" s="46"/>
      <c r="AH48" s="50"/>
      <c r="AI48" s="70"/>
      <c r="AJ48" s="54"/>
      <c r="AK48" s="54"/>
      <c r="AL48" s="54"/>
      <c r="AM48" s="54"/>
      <c r="AN48" s="54"/>
    </row>
    <row r="49" spans="1:40" ht="25.5" thickTop="1" thickBot="1" x14ac:dyDescent="0.4">
      <c r="B49" t="s">
        <v>1930</v>
      </c>
      <c r="C49" s="12" t="s">
        <v>1911</v>
      </c>
      <c r="D49" s="71" t="s">
        <v>1078</v>
      </c>
      <c r="E49" s="71" t="s">
        <v>1081</v>
      </c>
      <c r="F49" s="72" t="s">
        <v>1077</v>
      </c>
      <c r="G49" s="72" t="s">
        <v>1081</v>
      </c>
      <c r="H49" s="71"/>
      <c r="I49" s="71"/>
      <c r="J49" s="81"/>
      <c r="K49" s="81"/>
      <c r="L49" s="75" t="str">
        <f t="shared" si="29"/>
        <v xml:space="preserve">            { line: "Que nos ha dado todas sus riqueza, (La,m,15)(Mi,m,250)", sC: "tc r1"},</v>
      </c>
      <c r="M49" s="63" t="str">
        <f t="shared" si="30"/>
        <v>(</v>
      </c>
      <c r="N49" s="52" t="str">
        <f t="shared" si="31"/>
        <v>La</v>
      </c>
      <c r="O49" s="61" t="str">
        <f t="shared" si="32"/>
        <v>,</v>
      </c>
      <c r="P49" s="67" t="str">
        <f t="shared" si="33"/>
        <v>m</v>
      </c>
      <c r="Q49" s="62" t="str">
        <f t="shared" si="34"/>
        <v>,</v>
      </c>
      <c r="R49" s="46">
        <f t="shared" si="35"/>
        <v>15</v>
      </c>
      <c r="S49" s="63" t="str">
        <f t="shared" si="36"/>
        <v>)</v>
      </c>
      <c r="T49" s="64" t="str">
        <f t="shared" si="37"/>
        <v>(</v>
      </c>
      <c r="U49" s="51" t="str">
        <f t="shared" si="38"/>
        <v>Mi</v>
      </c>
      <c r="V49" s="54" t="str">
        <f t="shared" si="39"/>
        <v>,</v>
      </c>
      <c r="W49" s="49" t="str">
        <f t="shared" si="40"/>
        <v>m</v>
      </c>
      <c r="X49" s="54" t="str">
        <f t="shared" si="41"/>
        <v>,</v>
      </c>
      <c r="Y49" s="54">
        <f t="shared" si="42"/>
        <v>250</v>
      </c>
      <c r="Z49" s="63" t="str">
        <f t="shared" si="43"/>
        <v>)</v>
      </c>
      <c r="AA49" s="47" t="str">
        <f t="shared" si="44"/>
        <v/>
      </c>
      <c r="AB49" s="52" t="str">
        <f t="shared" si="45"/>
        <v/>
      </c>
      <c r="AC49" s="53" t="str">
        <f t="shared" si="46"/>
        <v/>
      </c>
      <c r="AD49" s="67" t="str">
        <f t="shared" si="47"/>
        <v/>
      </c>
      <c r="AE49" s="48" t="str">
        <f t="shared" si="48"/>
        <v/>
      </c>
      <c r="AF49" s="46" t="str">
        <f t="shared" si="49"/>
        <v/>
      </c>
      <c r="AG49" s="46" t="str">
        <f t="shared" si="50"/>
        <v/>
      </c>
      <c r="AH49" s="50" t="str">
        <f t="shared" si="51"/>
        <v/>
      </c>
      <c r="AI49" s="70" t="str">
        <f t="shared" si="52"/>
        <v/>
      </c>
      <c r="AJ49" s="54" t="str">
        <f t="shared" si="53"/>
        <v/>
      </c>
      <c r="AK49" s="54" t="str">
        <f t="shared" si="54"/>
        <v/>
      </c>
      <c r="AL49" s="54" t="str">
        <f t="shared" si="55"/>
        <v/>
      </c>
      <c r="AM49" s="54" t="str">
        <f t="shared" si="56"/>
        <v/>
      </c>
      <c r="AN49" s="54" t="str">
        <f t="shared" si="57"/>
        <v/>
      </c>
    </row>
    <row r="50" spans="1:40" ht="25.5" thickTop="1" thickBot="1" x14ac:dyDescent="0.4">
      <c r="B50" t="s">
        <v>1931</v>
      </c>
      <c r="C50" s="12" t="s">
        <v>1912</v>
      </c>
      <c r="D50" s="71" t="s">
        <v>1078</v>
      </c>
      <c r="E50" s="71" t="s">
        <v>1081</v>
      </c>
      <c r="F50" s="72" t="s">
        <v>1077</v>
      </c>
      <c r="G50" s="72" t="s">
        <v>1081</v>
      </c>
      <c r="H50" s="71"/>
      <c r="I50" s="71"/>
      <c r="J50" s="81"/>
      <c r="K50" s="81"/>
      <c r="L50" s="75" t="str">
        <f t="shared" si="0"/>
        <v xml:space="preserve">            { line: "Que ha abierto el mar para nosotro, (La,m,15)(Mi,m,250)", sC: "r1"},</v>
      </c>
      <c r="M50" s="63" t="str">
        <f t="shared" si="1"/>
        <v>(</v>
      </c>
      <c r="N50" s="52" t="str">
        <f t="shared" si="2"/>
        <v>La</v>
      </c>
      <c r="O50" s="61" t="str">
        <f t="shared" si="3"/>
        <v>,</v>
      </c>
      <c r="P50" s="67" t="str">
        <f t="shared" si="4"/>
        <v>m</v>
      </c>
      <c r="Q50" s="62" t="str">
        <f t="shared" si="5"/>
        <v>,</v>
      </c>
      <c r="R50" s="46">
        <f t="shared" si="6"/>
        <v>15</v>
      </c>
      <c r="S50" s="63" t="str">
        <f t="shared" si="7"/>
        <v>)</v>
      </c>
      <c r="T50" s="64" t="str">
        <f t="shared" si="8"/>
        <v>(</v>
      </c>
      <c r="U50" s="51" t="str">
        <f t="shared" si="9"/>
        <v>Mi</v>
      </c>
      <c r="V50" s="54" t="str">
        <f t="shared" si="10"/>
        <v>,</v>
      </c>
      <c r="W50" s="49" t="str">
        <f t="shared" si="11"/>
        <v>m</v>
      </c>
      <c r="X50" s="54" t="str">
        <f t="shared" si="12"/>
        <v>,</v>
      </c>
      <c r="Y50" s="54">
        <f t="shared" si="13"/>
        <v>250</v>
      </c>
      <c r="Z50" s="63" t="str">
        <f t="shared" si="14"/>
        <v>)</v>
      </c>
      <c r="AA50" s="47" t="str">
        <f t="shared" si="15"/>
        <v/>
      </c>
      <c r="AB50" s="52" t="str">
        <f t="shared" si="16"/>
        <v/>
      </c>
      <c r="AC50" s="53" t="str">
        <f t="shared" si="17"/>
        <v/>
      </c>
      <c r="AD50" s="67" t="str">
        <f t="shared" si="18"/>
        <v/>
      </c>
      <c r="AE50" s="48" t="str">
        <f t="shared" si="19"/>
        <v/>
      </c>
      <c r="AF50" s="46" t="str">
        <f t="shared" si="20"/>
        <v/>
      </c>
      <c r="AG50" s="46" t="str">
        <f t="shared" si="21"/>
        <v/>
      </c>
      <c r="AH50" s="50" t="str">
        <f t="shared" si="22"/>
        <v/>
      </c>
      <c r="AI50" s="70" t="str">
        <f t="shared" si="23"/>
        <v/>
      </c>
      <c r="AJ50" s="54" t="str">
        <f t="shared" si="24"/>
        <v/>
      </c>
      <c r="AK50" s="54" t="str">
        <f t="shared" si="25"/>
        <v/>
      </c>
      <c r="AL50" s="54" t="str">
        <f t="shared" si="26"/>
        <v/>
      </c>
      <c r="AM50" s="54" t="str">
        <f t="shared" si="27"/>
        <v/>
      </c>
      <c r="AN50" s="54" t="str">
        <f t="shared" si="28"/>
        <v/>
      </c>
    </row>
    <row r="51" spans="1:40" ht="25.5" thickTop="1" thickBot="1" x14ac:dyDescent="0.4">
      <c r="B51" t="s">
        <v>1931</v>
      </c>
      <c r="C51" s="12" t="s">
        <v>1913</v>
      </c>
      <c r="D51" s="71" t="s">
        <v>1080</v>
      </c>
      <c r="E51" s="71"/>
      <c r="F51" s="72" t="s">
        <v>1083</v>
      </c>
      <c r="G51" s="72"/>
      <c r="H51" s="71" t="s">
        <v>1077</v>
      </c>
      <c r="I51" s="71" t="s">
        <v>1081</v>
      </c>
      <c r="J51" s="81"/>
      <c r="K51" s="81"/>
      <c r="L51" s="75" t="str">
        <f>IF(C51="","",_xlfn.CONCAT("            { line: ","""",C51,", ",M51:AN51,""", sC: ","""",B51,"""},"))</f>
        <v xml:space="preserve">            { line: "Que ha hundido a nuestros opresore, (Re,,15)(Do,,250)(Mi,m,350)", sC: "r1"},</v>
      </c>
      <c r="M51" s="63" t="str">
        <f t="shared" si="1"/>
        <v>(</v>
      </c>
      <c r="N51" s="52" t="str">
        <f t="shared" si="2"/>
        <v>Re</v>
      </c>
      <c r="O51" s="61" t="str">
        <f t="shared" si="3"/>
        <v>,</v>
      </c>
      <c r="P51" s="67" t="str">
        <f t="shared" si="4"/>
        <v/>
      </c>
      <c r="Q51" s="62" t="str">
        <f t="shared" si="5"/>
        <v>,</v>
      </c>
      <c r="R51" s="46">
        <f t="shared" si="6"/>
        <v>15</v>
      </c>
      <c r="S51" s="63" t="str">
        <f t="shared" si="7"/>
        <v>)</v>
      </c>
      <c r="T51" s="64" t="str">
        <f t="shared" si="8"/>
        <v>(</v>
      </c>
      <c r="U51" s="51" t="str">
        <f t="shared" si="9"/>
        <v>Do</v>
      </c>
      <c r="V51" s="54" t="str">
        <f t="shared" si="10"/>
        <v>,</v>
      </c>
      <c r="W51" s="49" t="str">
        <f t="shared" si="11"/>
        <v/>
      </c>
      <c r="X51" s="54" t="str">
        <f t="shared" si="12"/>
        <v>,</v>
      </c>
      <c r="Y51" s="54">
        <f t="shared" si="13"/>
        <v>250</v>
      </c>
      <c r="Z51" s="63" t="str">
        <f t="shared" si="14"/>
        <v>)</v>
      </c>
      <c r="AA51" s="47" t="str">
        <f t="shared" si="15"/>
        <v>(</v>
      </c>
      <c r="AB51" s="52" t="str">
        <f t="shared" si="16"/>
        <v>Mi</v>
      </c>
      <c r="AC51" s="53" t="str">
        <f t="shared" si="17"/>
        <v>,</v>
      </c>
      <c r="AD51" s="67" t="str">
        <f t="shared" si="18"/>
        <v>m</v>
      </c>
      <c r="AE51" s="48" t="str">
        <f t="shared" si="19"/>
        <v>,</v>
      </c>
      <c r="AF51" s="46">
        <f t="shared" si="20"/>
        <v>350</v>
      </c>
      <c r="AG51" s="46" t="str">
        <f t="shared" si="21"/>
        <v>)</v>
      </c>
      <c r="AH51" s="50" t="str">
        <f t="shared" si="22"/>
        <v/>
      </c>
      <c r="AI51" s="70" t="str">
        <f t="shared" si="23"/>
        <v/>
      </c>
      <c r="AJ51" s="54" t="str">
        <f t="shared" si="24"/>
        <v/>
      </c>
      <c r="AK51" s="54" t="str">
        <f t="shared" si="25"/>
        <v/>
      </c>
      <c r="AL51" s="54" t="str">
        <f t="shared" si="26"/>
        <v/>
      </c>
      <c r="AM51" s="54" t="str">
        <f t="shared" si="27"/>
        <v/>
      </c>
      <c r="AN51" s="54" t="str">
        <f t="shared" si="28"/>
        <v/>
      </c>
    </row>
    <row r="52" spans="1:40" ht="25.5" thickTop="1" thickBot="1" x14ac:dyDescent="0.4">
      <c r="B52" t="s">
        <v>1931</v>
      </c>
      <c r="C52" s="12" t="s">
        <v>1914</v>
      </c>
      <c r="D52" s="71" t="s">
        <v>1078</v>
      </c>
      <c r="E52" s="71" t="s">
        <v>1081</v>
      </c>
      <c r="F52" s="72" t="s">
        <v>1077</v>
      </c>
      <c r="G52" s="72" t="s">
        <v>1081</v>
      </c>
      <c r="H52" s="71"/>
      <c r="I52" s="71"/>
      <c r="J52" s="81"/>
      <c r="K52" s="81"/>
      <c r="L52" s="75" t="str">
        <f>IF(C52="","",_xlfn.CONCAT("            { line: ","""",C52,", ",M52:AN52,""", sC: ","""",B52,"""},"))</f>
        <v xml:space="preserve">            { line: "Que nos ha dado un camino en el desierto., (La,m,15)(Mi,m,250)", sC: "r1"},</v>
      </c>
      <c r="M52" s="63" t="str">
        <f t="shared" si="1"/>
        <v>(</v>
      </c>
      <c r="N52" s="52" t="str">
        <f t="shared" si="2"/>
        <v>La</v>
      </c>
      <c r="O52" s="61" t="str">
        <f t="shared" si="3"/>
        <v>,</v>
      </c>
      <c r="P52" s="67" t="str">
        <f t="shared" si="4"/>
        <v>m</v>
      </c>
      <c r="Q52" s="62" t="str">
        <f t="shared" si="5"/>
        <v>,</v>
      </c>
      <c r="R52" s="46">
        <f t="shared" si="6"/>
        <v>15</v>
      </c>
      <c r="S52" s="63" t="str">
        <f t="shared" si="7"/>
        <v>)</v>
      </c>
      <c r="T52" s="64" t="str">
        <f t="shared" si="8"/>
        <v>(</v>
      </c>
      <c r="U52" s="51" t="str">
        <f t="shared" si="9"/>
        <v>Mi</v>
      </c>
      <c r="V52" s="54" t="str">
        <f t="shared" si="10"/>
        <v>,</v>
      </c>
      <c r="W52" s="49" t="str">
        <f t="shared" si="11"/>
        <v>m</v>
      </c>
      <c r="X52" s="54" t="str">
        <f t="shared" si="12"/>
        <v>,</v>
      </c>
      <c r="Y52" s="54">
        <f t="shared" si="13"/>
        <v>250</v>
      </c>
      <c r="Z52" s="63" t="str">
        <f t="shared" si="14"/>
        <v>)</v>
      </c>
      <c r="AA52" s="47" t="str">
        <f t="shared" si="15"/>
        <v/>
      </c>
      <c r="AB52" s="52" t="str">
        <f t="shared" si="16"/>
        <v/>
      </c>
      <c r="AC52" s="53" t="str">
        <f t="shared" si="17"/>
        <v/>
      </c>
      <c r="AD52" s="67" t="str">
        <f t="shared" si="18"/>
        <v/>
      </c>
      <c r="AE52" s="48" t="str">
        <f t="shared" si="19"/>
        <v/>
      </c>
      <c r="AF52" s="46" t="str">
        <f t="shared" si="20"/>
        <v/>
      </c>
      <c r="AG52" s="46" t="str">
        <f t="shared" si="21"/>
        <v/>
      </c>
      <c r="AH52" s="50" t="str">
        <f t="shared" si="22"/>
        <v/>
      </c>
      <c r="AI52" s="70" t="str">
        <f t="shared" si="23"/>
        <v/>
      </c>
      <c r="AJ52" s="54" t="str">
        <f t="shared" si="24"/>
        <v/>
      </c>
      <c r="AK52" s="54" t="str">
        <f t="shared" si="25"/>
        <v/>
      </c>
      <c r="AL52" s="54" t="str">
        <f t="shared" si="26"/>
        <v/>
      </c>
      <c r="AM52" s="54" t="str">
        <f t="shared" si="27"/>
        <v/>
      </c>
      <c r="AN52" s="54" t="str">
        <f t="shared" si="28"/>
        <v/>
      </c>
    </row>
    <row r="53" spans="1:40" ht="25.5" thickTop="1" thickBot="1" x14ac:dyDescent="0.4">
      <c r="B53" t="s">
        <v>1931</v>
      </c>
      <c r="C53" s="12" t="s">
        <v>1915</v>
      </c>
      <c r="D53" s="71" t="s">
        <v>1078</v>
      </c>
      <c r="E53" s="71" t="s">
        <v>1081</v>
      </c>
      <c r="F53" s="72" t="s">
        <v>1077</v>
      </c>
      <c r="G53" s="72" t="s">
        <v>1081</v>
      </c>
      <c r="H53" s="71"/>
      <c r="I53" s="71"/>
      <c r="J53" s="81"/>
      <c r="K53" s="81"/>
      <c r="L53" s="75" t="str">
        <f t="shared" ref="L53:L54" si="58">IF(C53="","",_xlfn.CONCAT("            { line: ","""",C53,", ",M53:AN53,""", sC: ","""",B53,"""},"))</f>
        <v xml:space="preserve">            { line: "Que nos ha nutrido con el pan de la vida., (La,m,15)(Mi,m,250)", sC: "r1"},</v>
      </c>
      <c r="M53" s="63" t="str">
        <f t="shared" si="1"/>
        <v>(</v>
      </c>
      <c r="N53" s="52" t="str">
        <f t="shared" si="2"/>
        <v>La</v>
      </c>
      <c r="O53" s="61" t="str">
        <f t="shared" si="3"/>
        <v>,</v>
      </c>
      <c r="P53" s="67" t="str">
        <f t="shared" si="4"/>
        <v>m</v>
      </c>
      <c r="Q53" s="62" t="str">
        <f t="shared" si="5"/>
        <v>,</v>
      </c>
      <c r="R53" s="46">
        <f t="shared" si="6"/>
        <v>15</v>
      </c>
      <c r="S53" s="63" t="str">
        <f t="shared" si="7"/>
        <v>)</v>
      </c>
      <c r="T53" s="64" t="str">
        <f t="shared" si="8"/>
        <v>(</v>
      </c>
      <c r="U53" s="51" t="str">
        <f t="shared" si="9"/>
        <v>Mi</v>
      </c>
      <c r="V53" s="54" t="str">
        <f t="shared" si="10"/>
        <v>,</v>
      </c>
      <c r="W53" s="49" t="str">
        <f t="shared" si="11"/>
        <v>m</v>
      </c>
      <c r="X53" s="54" t="str">
        <f t="shared" si="12"/>
        <v>,</v>
      </c>
      <c r="Y53" s="54">
        <f t="shared" si="13"/>
        <v>250</v>
      </c>
      <c r="Z53" s="63" t="str">
        <f t="shared" si="14"/>
        <v>)</v>
      </c>
      <c r="AA53" s="47" t="str">
        <f t="shared" si="15"/>
        <v/>
      </c>
      <c r="AB53" s="52" t="str">
        <f t="shared" si="16"/>
        <v/>
      </c>
      <c r="AC53" s="53" t="str">
        <f t="shared" si="17"/>
        <v/>
      </c>
      <c r="AD53" s="67" t="str">
        <f t="shared" si="18"/>
        <v/>
      </c>
      <c r="AE53" s="48" t="str">
        <f t="shared" si="19"/>
        <v/>
      </c>
      <c r="AF53" s="46" t="str">
        <f t="shared" si="20"/>
        <v/>
      </c>
      <c r="AG53" s="46" t="str">
        <f t="shared" si="21"/>
        <v/>
      </c>
      <c r="AH53" s="50" t="str">
        <f t="shared" si="22"/>
        <v/>
      </c>
      <c r="AI53" s="70" t="str">
        <f t="shared" si="23"/>
        <v/>
      </c>
      <c r="AJ53" s="54" t="str">
        <f t="shared" si="24"/>
        <v/>
      </c>
      <c r="AK53" s="54" t="str">
        <f t="shared" si="25"/>
        <v/>
      </c>
      <c r="AL53" s="54" t="str">
        <f t="shared" si="26"/>
        <v/>
      </c>
      <c r="AM53" s="54" t="str">
        <f t="shared" si="27"/>
        <v/>
      </c>
      <c r="AN53" s="54" t="str">
        <f t="shared" si="28"/>
        <v/>
      </c>
    </row>
    <row r="54" spans="1:40" ht="25.5" thickTop="1" thickBot="1" x14ac:dyDescent="0.4">
      <c r="B54" t="s">
        <v>1931</v>
      </c>
      <c r="C54" s="12" t="s">
        <v>1916</v>
      </c>
      <c r="D54" s="71" t="s">
        <v>1080</v>
      </c>
      <c r="E54" s="71"/>
      <c r="F54" s="72" t="s">
        <v>1083</v>
      </c>
      <c r="G54" s="72"/>
      <c r="H54" s="71" t="s">
        <v>1077</v>
      </c>
      <c r="I54" s="71" t="s">
        <v>1081</v>
      </c>
      <c r="J54" s="81"/>
      <c r="K54" s="81"/>
      <c r="L54" s="75" t="str">
        <f t="shared" si="58"/>
        <v xml:space="preserve">            { line: "Que nos ha dado el día del Señor., (Re,,15)(Do,,250)(Mi,m,350)", sC: "r1"},</v>
      </c>
      <c r="M54" s="63" t="str">
        <f>IF(N54="","","(")</f>
        <v>(</v>
      </c>
      <c r="N54" s="52" t="str">
        <f>IF(D54="","",D54)</f>
        <v>Re</v>
      </c>
      <c r="O54" s="61" t="str">
        <f>IF(N54="","",",")</f>
        <v>,</v>
      </c>
      <c r="P54" s="67" t="str">
        <f>IF(E54="","",E54)</f>
        <v/>
      </c>
      <c r="Q54" s="62" t="str">
        <f>IF(N54="","",",")</f>
        <v>,</v>
      </c>
      <c r="R54" s="46">
        <f>IF(N54="","",15)</f>
        <v>15</v>
      </c>
      <c r="S54" s="63" t="str">
        <f>IF(N54="","",")")</f>
        <v>)</v>
      </c>
      <c r="T54" s="64" t="str">
        <f>IF(U54="","","(")</f>
        <v>(</v>
      </c>
      <c r="U54" s="51" t="str">
        <f>IF(F54="","",F54)</f>
        <v>Do</v>
      </c>
      <c r="V54" s="54" t="str">
        <f>IF(U54="","",",")</f>
        <v>,</v>
      </c>
      <c r="W54" s="49" t="str">
        <f>IF(G54="","",G54)</f>
        <v/>
      </c>
      <c r="X54" s="54" t="str">
        <f>IF(U54="","",",")</f>
        <v>,</v>
      </c>
      <c r="Y54" s="54">
        <f>IF(U54="","",250)</f>
        <v>250</v>
      </c>
      <c r="Z54" s="63" t="str">
        <f>IF(U54="","",")")</f>
        <v>)</v>
      </c>
      <c r="AA54" s="47" t="str">
        <f>IF(AB54="","","(")</f>
        <v>(</v>
      </c>
      <c r="AB54" s="52" t="str">
        <f>IF(H54="","",H54)</f>
        <v>Mi</v>
      </c>
      <c r="AC54" s="53" t="str">
        <f>IF(AB54="","",",")</f>
        <v>,</v>
      </c>
      <c r="AD54" s="67" t="str">
        <f>IF(I54="","",I54)</f>
        <v>m</v>
      </c>
      <c r="AE54" s="48" t="str">
        <f>IF(AB54="","",",")</f>
        <v>,</v>
      </c>
      <c r="AF54" s="46">
        <f>IF(AB54="","",350)</f>
        <v>350</v>
      </c>
      <c r="AG54" s="46" t="str">
        <f>IF(AB54="","",")")</f>
        <v>)</v>
      </c>
      <c r="AH54" s="50" t="str">
        <f>IF(AI54="","","(")</f>
        <v/>
      </c>
      <c r="AI54" s="70" t="str">
        <f>IF(J54="","",J54)</f>
        <v/>
      </c>
      <c r="AJ54" s="54" t="str">
        <f>IF(AI54="","",",")</f>
        <v/>
      </c>
      <c r="AK54" s="54" t="str">
        <f>IF(K54="","",K54)</f>
        <v/>
      </c>
      <c r="AL54" s="54" t="str">
        <f>IF(AI54="","",",")</f>
        <v/>
      </c>
      <c r="AM54" s="54" t="str">
        <f>IF(AI54="","",450)</f>
        <v/>
      </c>
      <c r="AN54" s="54" t="str">
        <f>IF(AI54="","",")")</f>
        <v/>
      </c>
    </row>
    <row r="55" spans="1:40" ht="36.75" thickTop="1" thickBot="1" x14ac:dyDescent="0.4">
      <c r="A55" s="80"/>
      <c r="B55" s="80"/>
      <c r="C55" s="80"/>
      <c r="D55" s="84"/>
      <c r="E55" s="84"/>
      <c r="F55" s="84"/>
      <c r="G55" s="84"/>
      <c r="H55" s="84"/>
      <c r="I55" s="84"/>
      <c r="J55" s="84"/>
      <c r="K55" s="84"/>
      <c r="L55" s="58" t="s">
        <v>1850</v>
      </c>
      <c r="M55" s="63" t="str">
        <f t="shared" ref="M55:M74" si="59">IF(N55="","","(")</f>
        <v/>
      </c>
      <c r="N55" s="52" t="str">
        <f t="shared" si="2"/>
        <v/>
      </c>
      <c r="O55" s="61" t="str">
        <f t="shared" ref="O55:O74" si="60">IF(N55="","",",")</f>
        <v/>
      </c>
      <c r="P55" s="67" t="str">
        <f t="shared" si="4"/>
        <v/>
      </c>
      <c r="Q55" s="62" t="str">
        <f t="shared" ref="Q55:Q74" si="61">IF(N55="","",",")</f>
        <v/>
      </c>
      <c r="R55" s="46" t="str">
        <f t="shared" ref="R55:R74" si="62">IF(N55="","",15)</f>
        <v/>
      </c>
      <c r="S55" s="63" t="str">
        <f t="shared" ref="S55:S74" si="63">IF(N55="","",")")</f>
        <v/>
      </c>
      <c r="T55" s="64" t="str">
        <f t="shared" ref="T55:T74" si="64">IF(U55="","","(")</f>
        <v/>
      </c>
      <c r="U55" s="51" t="str">
        <f t="shared" si="9"/>
        <v/>
      </c>
      <c r="V55" s="54" t="str">
        <f t="shared" ref="V55:V74" si="65">IF(U55="","",",")</f>
        <v/>
      </c>
      <c r="W55" s="49" t="str">
        <f t="shared" si="11"/>
        <v/>
      </c>
      <c r="X55" s="54" t="str">
        <f t="shared" ref="X55:X74" si="66">IF(U55="","",",")</f>
        <v/>
      </c>
      <c r="Y55" s="54" t="str">
        <f t="shared" ref="Y55:Y74" si="67">IF(U55="","",250)</f>
        <v/>
      </c>
      <c r="Z55" s="63" t="str">
        <f t="shared" ref="Z55:Z74" si="68">IF(U55="","",")")</f>
        <v/>
      </c>
      <c r="AA55" s="47" t="str">
        <f t="shared" ref="AA55:AA74" si="69">IF(AB55="","","(")</f>
        <v/>
      </c>
      <c r="AB55" s="52" t="str">
        <f t="shared" si="16"/>
        <v/>
      </c>
      <c r="AC55" s="53" t="str">
        <f t="shared" ref="AC55:AC74" si="70">IF(AB55="","",",")</f>
        <v/>
      </c>
      <c r="AD55" s="67" t="str">
        <f t="shared" ref="AD55:AD74" si="71">IF(I55="","",I55)</f>
        <v/>
      </c>
      <c r="AE55" s="48" t="str">
        <f t="shared" ref="AE55:AE74" si="72">IF(AB55="","",",")</f>
        <v/>
      </c>
      <c r="AF55" s="46" t="str">
        <f t="shared" ref="AF55:AF74" si="73">IF(AB55="","",350)</f>
        <v/>
      </c>
      <c r="AG55" s="46" t="str">
        <f t="shared" ref="AG55:AG74" si="74">IF(AB55="","",")")</f>
        <v/>
      </c>
      <c r="AH55" s="50" t="str">
        <f t="shared" ref="AH55:AH74" si="75">IF(AI55="","","(")</f>
        <v/>
      </c>
      <c r="AI55" s="70" t="str">
        <f t="shared" si="23"/>
        <v/>
      </c>
      <c r="AJ55" s="54" t="str">
        <f t="shared" ref="AJ55:AJ74" si="76">IF(AI55="","",",")</f>
        <v/>
      </c>
      <c r="AK55" s="54" t="str">
        <f t="shared" ref="AK55:AK74" si="77">IF(K55="","",K55)</f>
        <v/>
      </c>
      <c r="AL55" s="54" t="str">
        <f t="shared" ref="AL55:AL74" si="78">IF(AI55="","",",")</f>
        <v/>
      </c>
      <c r="AM55" s="54" t="str">
        <f t="shared" ref="AM55:AM74" si="79">IF(AI55="","",450)</f>
        <v/>
      </c>
      <c r="AN55" s="54" t="str">
        <f t="shared" ref="AN55:AN74" si="80">IF(AI55="","",")")</f>
        <v/>
      </c>
    </row>
    <row r="56" spans="1:40" ht="25.5" thickTop="1" thickBot="1" x14ac:dyDescent="0.4">
      <c r="B56" t="s">
        <v>1930</v>
      </c>
      <c r="C56" s="12" t="s">
        <v>1917</v>
      </c>
      <c r="D56" s="71" t="s">
        <v>1078</v>
      </c>
      <c r="E56" s="71" t="s">
        <v>1081</v>
      </c>
      <c r="F56" s="72" t="s">
        <v>1077</v>
      </c>
      <c r="G56" s="72" t="s">
        <v>1081</v>
      </c>
      <c r="H56" s="71"/>
      <c r="I56" s="71"/>
      <c r="J56" s="81"/>
      <c r="K56" s="81"/>
      <c r="L56" s="75" t="str">
        <f t="shared" ref="L56:L74" si="81">IF(C56="","",_xlfn.CONCAT("            { line: ","""",C56,", ",M56:AN56,""", sC: ","""",B56,"""},"))</f>
        <v xml:space="preserve">            { line: "Que nos ha hecho una nueva Alianza., (La,m,15)(Mi,m,250)", sC: "tc r1"},</v>
      </c>
      <c r="M56" s="63" t="str">
        <f t="shared" si="59"/>
        <v>(</v>
      </c>
      <c r="N56" s="52" t="str">
        <f t="shared" si="2"/>
        <v>La</v>
      </c>
      <c r="O56" s="61" t="str">
        <f t="shared" si="60"/>
        <v>,</v>
      </c>
      <c r="P56" s="67" t="str">
        <f t="shared" si="4"/>
        <v>m</v>
      </c>
      <c r="Q56" s="62" t="str">
        <f t="shared" si="61"/>
        <v>,</v>
      </c>
      <c r="R56" s="46">
        <f t="shared" si="62"/>
        <v>15</v>
      </c>
      <c r="S56" s="63" t="str">
        <f t="shared" si="63"/>
        <v>)</v>
      </c>
      <c r="T56" s="64" t="str">
        <f t="shared" si="64"/>
        <v>(</v>
      </c>
      <c r="U56" s="51" t="str">
        <f t="shared" si="9"/>
        <v>Mi</v>
      </c>
      <c r="V56" s="54" t="str">
        <f t="shared" si="65"/>
        <v>,</v>
      </c>
      <c r="W56" s="49" t="str">
        <f t="shared" si="11"/>
        <v>m</v>
      </c>
      <c r="X56" s="54" t="str">
        <f t="shared" si="66"/>
        <v>,</v>
      </c>
      <c r="Y56" s="54">
        <f t="shared" si="67"/>
        <v>250</v>
      </c>
      <c r="Z56" s="63" t="str">
        <f t="shared" si="68"/>
        <v>)</v>
      </c>
      <c r="AA56" s="47" t="str">
        <f t="shared" si="69"/>
        <v/>
      </c>
      <c r="AB56" s="52" t="str">
        <f t="shared" si="16"/>
        <v/>
      </c>
      <c r="AC56" s="53" t="str">
        <f t="shared" si="70"/>
        <v/>
      </c>
      <c r="AD56" s="67" t="str">
        <f t="shared" si="71"/>
        <v/>
      </c>
      <c r="AE56" s="48" t="str">
        <f t="shared" si="72"/>
        <v/>
      </c>
      <c r="AF56" s="46" t="str">
        <f t="shared" si="73"/>
        <v/>
      </c>
      <c r="AG56" s="46" t="str">
        <f t="shared" si="74"/>
        <v/>
      </c>
      <c r="AH56" s="50" t="str">
        <f t="shared" si="75"/>
        <v/>
      </c>
      <c r="AI56" s="70" t="str">
        <f t="shared" si="23"/>
        <v/>
      </c>
      <c r="AJ56" s="54" t="str">
        <f t="shared" si="76"/>
        <v/>
      </c>
      <c r="AK56" s="54" t="str">
        <f t="shared" si="77"/>
        <v/>
      </c>
      <c r="AL56" s="54" t="str">
        <f t="shared" si="78"/>
        <v/>
      </c>
      <c r="AM56" s="54" t="str">
        <f t="shared" si="79"/>
        <v/>
      </c>
      <c r="AN56" s="54" t="str">
        <f t="shared" si="80"/>
        <v/>
      </c>
    </row>
    <row r="57" spans="1:40" ht="25.5" thickTop="1" thickBot="1" x14ac:dyDescent="0.4">
      <c r="B57" t="s">
        <v>1931</v>
      </c>
      <c r="C57" s="12" t="s">
        <v>1918</v>
      </c>
      <c r="D57" s="71" t="s">
        <v>1078</v>
      </c>
      <c r="E57" s="71" t="s">
        <v>1081</v>
      </c>
      <c r="F57" s="72" t="s">
        <v>1077</v>
      </c>
      <c r="G57" s="72" t="s">
        <v>1081</v>
      </c>
      <c r="H57" s="71"/>
      <c r="I57" s="71"/>
      <c r="J57" s="81"/>
      <c r="K57" s="81"/>
      <c r="L57" s="75" t="str">
        <f t="shared" si="81"/>
        <v xml:space="preserve">            { line: "Que nos ha hecho entrar en su Iglesia., (La,m,15)(Mi,m,250)", sC: "r1"},</v>
      </c>
      <c r="M57" s="63" t="str">
        <f t="shared" si="59"/>
        <v>(</v>
      </c>
      <c r="N57" s="52" t="str">
        <f t="shared" si="2"/>
        <v>La</v>
      </c>
      <c r="O57" s="61" t="str">
        <f t="shared" si="60"/>
        <v>,</v>
      </c>
      <c r="P57" s="67" t="str">
        <f t="shared" si="4"/>
        <v>m</v>
      </c>
      <c r="Q57" s="62" t="str">
        <f t="shared" si="61"/>
        <v>,</v>
      </c>
      <c r="R57" s="46">
        <f t="shared" si="62"/>
        <v>15</v>
      </c>
      <c r="S57" s="63" t="str">
        <f t="shared" si="63"/>
        <v>)</v>
      </c>
      <c r="T57" s="64" t="str">
        <f t="shared" si="64"/>
        <v>(</v>
      </c>
      <c r="U57" s="51" t="str">
        <f t="shared" si="9"/>
        <v>Mi</v>
      </c>
      <c r="V57" s="54" t="str">
        <f t="shared" si="65"/>
        <v>,</v>
      </c>
      <c r="W57" s="49" t="str">
        <f t="shared" si="11"/>
        <v>m</v>
      </c>
      <c r="X57" s="54" t="str">
        <f t="shared" si="66"/>
        <v>,</v>
      </c>
      <c r="Y57" s="54">
        <f t="shared" si="67"/>
        <v>250</v>
      </c>
      <c r="Z57" s="63" t="str">
        <f t="shared" si="68"/>
        <v>)</v>
      </c>
      <c r="AA57" s="47" t="str">
        <f t="shared" si="69"/>
        <v/>
      </c>
      <c r="AB57" s="52" t="str">
        <f t="shared" si="16"/>
        <v/>
      </c>
      <c r="AC57" s="53" t="str">
        <f t="shared" si="70"/>
        <v/>
      </c>
      <c r="AD57" s="67" t="str">
        <f t="shared" si="71"/>
        <v/>
      </c>
      <c r="AE57" s="48" t="str">
        <f t="shared" si="72"/>
        <v/>
      </c>
      <c r="AF57" s="46" t="str">
        <f t="shared" si="73"/>
        <v/>
      </c>
      <c r="AG57" s="46" t="str">
        <f t="shared" si="74"/>
        <v/>
      </c>
      <c r="AH57" s="50" t="str">
        <f t="shared" si="75"/>
        <v/>
      </c>
      <c r="AI57" s="70" t="str">
        <f t="shared" si="23"/>
        <v/>
      </c>
      <c r="AJ57" s="54" t="str">
        <f t="shared" si="76"/>
        <v/>
      </c>
      <c r="AK57" s="54" t="str">
        <f t="shared" si="77"/>
        <v/>
      </c>
      <c r="AL57" s="54" t="str">
        <f t="shared" si="78"/>
        <v/>
      </c>
      <c r="AM57" s="54" t="str">
        <f t="shared" si="79"/>
        <v/>
      </c>
      <c r="AN57" s="54" t="str">
        <f t="shared" si="80"/>
        <v/>
      </c>
    </row>
    <row r="58" spans="1:40" ht="25.5" thickTop="1" thickBot="1" x14ac:dyDescent="0.4">
      <c r="B58" t="s">
        <v>1931</v>
      </c>
      <c r="C58" s="12" t="s">
        <v>1919</v>
      </c>
      <c r="D58" s="71" t="s">
        <v>1080</v>
      </c>
      <c r="E58" s="71"/>
      <c r="F58" s="72" t="s">
        <v>1083</v>
      </c>
      <c r="G58" s="72"/>
      <c r="H58" s="71" t="s">
        <v>1077</v>
      </c>
      <c r="I58" s="71" t="s">
        <v>1081</v>
      </c>
      <c r="J58" s="81"/>
      <c r="K58" s="81"/>
      <c r="L58" s="75" t="str">
        <f t="shared" si="81"/>
        <v xml:space="preserve">            { line: "Que ha construido en nosotros su templo., (Re,,15)(Do,,250)(Mi,m,350)", sC: "r1"},</v>
      </c>
      <c r="M58" s="63" t="str">
        <f t="shared" si="59"/>
        <v>(</v>
      </c>
      <c r="N58" s="52" t="str">
        <f t="shared" si="2"/>
        <v>Re</v>
      </c>
      <c r="O58" s="61" t="str">
        <f t="shared" si="60"/>
        <v>,</v>
      </c>
      <c r="P58" s="67" t="str">
        <f t="shared" si="4"/>
        <v/>
      </c>
      <c r="Q58" s="62" t="str">
        <f t="shared" si="61"/>
        <v>,</v>
      </c>
      <c r="R58" s="46">
        <f t="shared" si="62"/>
        <v>15</v>
      </c>
      <c r="S58" s="63" t="str">
        <f t="shared" si="63"/>
        <v>)</v>
      </c>
      <c r="T58" s="64" t="str">
        <f t="shared" si="64"/>
        <v>(</v>
      </c>
      <c r="U58" s="51" t="str">
        <f t="shared" si="9"/>
        <v>Do</v>
      </c>
      <c r="V58" s="54" t="str">
        <f t="shared" si="65"/>
        <v>,</v>
      </c>
      <c r="W58" s="49" t="str">
        <f t="shared" si="11"/>
        <v/>
      </c>
      <c r="X58" s="54" t="str">
        <f t="shared" si="66"/>
        <v>,</v>
      </c>
      <c r="Y58" s="54">
        <f t="shared" si="67"/>
        <v>250</v>
      </c>
      <c r="Z58" s="63" t="str">
        <f t="shared" si="68"/>
        <v>)</v>
      </c>
      <c r="AA58" s="47" t="str">
        <f t="shared" si="69"/>
        <v>(</v>
      </c>
      <c r="AB58" s="52" t="str">
        <f t="shared" si="16"/>
        <v>Mi</v>
      </c>
      <c r="AC58" s="53" t="str">
        <f t="shared" si="70"/>
        <v>,</v>
      </c>
      <c r="AD58" s="67" t="str">
        <f t="shared" si="71"/>
        <v>m</v>
      </c>
      <c r="AE58" s="48" t="str">
        <f t="shared" si="72"/>
        <v>,</v>
      </c>
      <c r="AF58" s="46">
        <f t="shared" si="73"/>
        <v>350</v>
      </c>
      <c r="AG58" s="46" t="str">
        <f t="shared" si="74"/>
        <v>)</v>
      </c>
      <c r="AH58" s="50" t="str">
        <f t="shared" si="75"/>
        <v/>
      </c>
      <c r="AI58" s="70" t="str">
        <f t="shared" si="23"/>
        <v/>
      </c>
      <c r="AJ58" s="54" t="str">
        <f t="shared" si="76"/>
        <v/>
      </c>
      <c r="AK58" s="54" t="str">
        <f t="shared" si="77"/>
        <v/>
      </c>
      <c r="AL58" s="54" t="str">
        <f t="shared" si="78"/>
        <v/>
      </c>
      <c r="AM58" s="54" t="str">
        <f t="shared" si="79"/>
        <v/>
      </c>
      <c r="AN58" s="54" t="str">
        <f t="shared" si="80"/>
        <v/>
      </c>
    </row>
    <row r="59" spans="1:40" ht="25.5" thickTop="1" thickBot="1" x14ac:dyDescent="0.4">
      <c r="B59" t="s">
        <v>1860</v>
      </c>
      <c r="C59" s="12" t="s">
        <v>1920</v>
      </c>
      <c r="D59" s="71" t="s">
        <v>1080</v>
      </c>
      <c r="E59" s="71"/>
      <c r="F59" s="72" t="s">
        <v>1083</v>
      </c>
      <c r="G59" s="72"/>
      <c r="H59" s="71"/>
      <c r="I59" s="71"/>
      <c r="J59" s="81"/>
      <c r="K59" s="81"/>
      <c r="L59" s="75" t="str">
        <f t="shared" si="81"/>
        <v xml:space="preserve">            { line: "Y lo ha llenado de su Espíritu Santo, (Re,,15)(Do,,250)", sC: "tc"},</v>
      </c>
      <c r="M59" s="63" t="str">
        <f t="shared" si="59"/>
        <v>(</v>
      </c>
      <c r="N59" s="52" t="str">
        <f t="shared" si="2"/>
        <v>Re</v>
      </c>
      <c r="O59" s="61" t="str">
        <f t="shared" si="60"/>
        <v>,</v>
      </c>
      <c r="P59" s="67" t="str">
        <f t="shared" si="4"/>
        <v/>
      </c>
      <c r="Q59" s="62" t="str">
        <f t="shared" si="61"/>
        <v>,</v>
      </c>
      <c r="R59" s="46">
        <f t="shared" si="62"/>
        <v>15</v>
      </c>
      <c r="S59" s="63" t="str">
        <f t="shared" si="63"/>
        <v>)</v>
      </c>
      <c r="T59" s="64" t="str">
        <f t="shared" si="64"/>
        <v>(</v>
      </c>
      <c r="U59" s="51" t="str">
        <f t="shared" si="9"/>
        <v>Do</v>
      </c>
      <c r="V59" s="54" t="str">
        <f t="shared" si="65"/>
        <v>,</v>
      </c>
      <c r="W59" s="49" t="str">
        <f t="shared" si="11"/>
        <v/>
      </c>
      <c r="X59" s="54" t="str">
        <f t="shared" si="66"/>
        <v>,</v>
      </c>
      <c r="Y59" s="54">
        <f t="shared" si="67"/>
        <v>250</v>
      </c>
      <c r="Z59" s="63" t="str">
        <f t="shared" si="68"/>
        <v>)</v>
      </c>
      <c r="AA59" s="47" t="str">
        <f t="shared" si="69"/>
        <v/>
      </c>
      <c r="AB59" s="52" t="str">
        <f t="shared" si="16"/>
        <v/>
      </c>
      <c r="AC59" s="53" t="str">
        <f t="shared" si="70"/>
        <v/>
      </c>
      <c r="AD59" s="67" t="str">
        <f t="shared" si="71"/>
        <v/>
      </c>
      <c r="AE59" s="48" t="str">
        <f t="shared" si="72"/>
        <v/>
      </c>
      <c r="AF59" s="46" t="str">
        <f t="shared" si="73"/>
        <v/>
      </c>
      <c r="AG59" s="46" t="str">
        <f t="shared" si="74"/>
        <v/>
      </c>
      <c r="AH59" s="50" t="str">
        <f t="shared" si="75"/>
        <v/>
      </c>
      <c r="AI59" s="70" t="str">
        <f t="shared" si="23"/>
        <v/>
      </c>
      <c r="AJ59" s="54" t="str">
        <f t="shared" si="76"/>
        <v/>
      </c>
      <c r="AK59" s="54" t="str">
        <f t="shared" si="77"/>
        <v/>
      </c>
      <c r="AL59" s="54" t="str">
        <f t="shared" si="78"/>
        <v/>
      </c>
      <c r="AM59" s="54" t="str">
        <f t="shared" si="79"/>
        <v/>
      </c>
      <c r="AN59" s="54" t="str">
        <f t="shared" si="80"/>
        <v/>
      </c>
    </row>
    <row r="60" spans="1:40" ht="25.5" thickTop="1" thickBot="1" x14ac:dyDescent="0.4">
      <c r="C60" s="12" t="s">
        <v>1921</v>
      </c>
      <c r="D60" s="71" t="s">
        <v>1855</v>
      </c>
      <c r="E60" s="71">
        <v>7</v>
      </c>
      <c r="F60" s="72" t="s">
        <v>1077</v>
      </c>
      <c r="G60" s="72" t="s">
        <v>1081</v>
      </c>
      <c r="H60" s="71"/>
      <c r="I60" s="71"/>
      <c r="J60" s="81"/>
      <c r="K60" s="81"/>
      <c r="L60" s="75" t="str">
        <f t="shared" si="81"/>
        <v xml:space="preserve">            { line: "en el perdón de los pecados., (Si,7,15)(Mi,m,250)", sC: ""},</v>
      </c>
      <c r="M60" s="63" t="str">
        <f t="shared" si="59"/>
        <v>(</v>
      </c>
      <c r="N60" s="52" t="str">
        <f t="shared" si="2"/>
        <v>Si</v>
      </c>
      <c r="O60" s="61" t="str">
        <f t="shared" si="60"/>
        <v>,</v>
      </c>
      <c r="P60" s="67">
        <f t="shared" si="4"/>
        <v>7</v>
      </c>
      <c r="Q60" s="62" t="str">
        <f t="shared" si="61"/>
        <v>,</v>
      </c>
      <c r="R60" s="46">
        <f t="shared" si="62"/>
        <v>15</v>
      </c>
      <c r="S60" s="63" t="str">
        <f t="shared" si="63"/>
        <v>)</v>
      </c>
      <c r="T60" s="64" t="str">
        <f t="shared" si="64"/>
        <v>(</v>
      </c>
      <c r="U60" s="51" t="str">
        <f t="shared" si="9"/>
        <v>Mi</v>
      </c>
      <c r="V60" s="54" t="str">
        <f t="shared" si="65"/>
        <v>,</v>
      </c>
      <c r="W60" s="49" t="str">
        <f t="shared" si="11"/>
        <v>m</v>
      </c>
      <c r="X60" s="54" t="str">
        <f t="shared" si="66"/>
        <v>,</v>
      </c>
      <c r="Y60" s="54">
        <f t="shared" si="67"/>
        <v>250</v>
      </c>
      <c r="Z60" s="63" t="str">
        <f t="shared" si="68"/>
        <v>)</v>
      </c>
      <c r="AA60" s="47" t="str">
        <f t="shared" si="69"/>
        <v/>
      </c>
      <c r="AB60" s="52" t="str">
        <f t="shared" si="16"/>
        <v/>
      </c>
      <c r="AC60" s="53" t="str">
        <f t="shared" si="70"/>
        <v/>
      </c>
      <c r="AD60" s="67" t="str">
        <f t="shared" si="71"/>
        <v/>
      </c>
      <c r="AE60" s="48" t="str">
        <f t="shared" si="72"/>
        <v/>
      </c>
      <c r="AF60" s="46" t="str">
        <f t="shared" si="73"/>
        <v/>
      </c>
      <c r="AG60" s="46" t="str">
        <f t="shared" si="74"/>
        <v/>
      </c>
      <c r="AH60" s="50" t="str">
        <f t="shared" si="75"/>
        <v/>
      </c>
      <c r="AI60" s="70" t="str">
        <f t="shared" si="23"/>
        <v/>
      </c>
      <c r="AJ60" s="54" t="str">
        <f t="shared" si="76"/>
        <v/>
      </c>
      <c r="AK60" s="54" t="str">
        <f t="shared" si="77"/>
        <v/>
      </c>
      <c r="AL60" s="54" t="str">
        <f t="shared" si="78"/>
        <v/>
      </c>
      <c r="AM60" s="54" t="str">
        <f t="shared" si="79"/>
        <v/>
      </c>
      <c r="AN60" s="54" t="str">
        <f t="shared" si="80"/>
        <v/>
      </c>
    </row>
    <row r="61" spans="1:40" ht="27.75" thickTop="1" thickBot="1" x14ac:dyDescent="0.4">
      <c r="C61" s="82"/>
      <c r="D61" s="85"/>
      <c r="E61" s="85"/>
      <c r="F61" s="85"/>
      <c r="G61" s="85"/>
      <c r="H61" s="85"/>
      <c r="I61" s="85"/>
      <c r="J61" s="85"/>
      <c r="K61" s="85"/>
      <c r="L61" s="83" t="s">
        <v>1859</v>
      </c>
      <c r="M61" s="63"/>
      <c r="N61" s="52"/>
      <c r="O61" s="61"/>
      <c r="P61" s="67"/>
      <c r="Q61" s="62"/>
      <c r="R61" s="46"/>
      <c r="S61" s="63"/>
      <c r="T61" s="64"/>
      <c r="U61" s="51"/>
      <c r="V61" s="54"/>
      <c r="W61" s="49"/>
      <c r="X61" s="54"/>
      <c r="Y61" s="54"/>
      <c r="Z61" s="63"/>
      <c r="AA61" s="47"/>
      <c r="AB61" s="52"/>
      <c r="AC61" s="53"/>
      <c r="AD61" s="67"/>
      <c r="AE61" s="48"/>
      <c r="AF61" s="46"/>
      <c r="AG61" s="46"/>
      <c r="AH61" s="50"/>
      <c r="AI61" s="70"/>
      <c r="AJ61" s="54"/>
      <c r="AK61" s="54"/>
      <c r="AL61" s="54"/>
      <c r="AM61" s="54"/>
      <c r="AN61" s="54"/>
    </row>
    <row r="62" spans="1:40" ht="25.5" thickTop="1" thickBot="1" x14ac:dyDescent="0.4">
      <c r="B62" t="s">
        <v>1860</v>
      </c>
      <c r="C62" s="12" t="s">
        <v>1922</v>
      </c>
      <c r="D62" s="71" t="s">
        <v>1077</v>
      </c>
      <c r="E62" s="71" t="s">
        <v>1081</v>
      </c>
      <c r="F62" s="72" t="s">
        <v>1078</v>
      </c>
      <c r="G62" s="72" t="s">
        <v>1081</v>
      </c>
      <c r="H62" s="71" t="s">
        <v>1077</v>
      </c>
      <c r="I62" s="71" t="s">
        <v>1081</v>
      </c>
      <c r="J62" s="81"/>
      <c r="K62" s="81"/>
      <c r="L62" s="76" t="str">
        <f t="shared" si="81"/>
        <v xml:space="preserve">            { line: "Cristo nuestra Pascua está resucitado., (Mi,m,15)(La,m,250)(Mi,m,350)", sC: "tc"},</v>
      </c>
      <c r="M62" s="63" t="str">
        <f t="shared" si="59"/>
        <v>(</v>
      </c>
      <c r="N62" s="52" t="str">
        <f t="shared" si="2"/>
        <v>Mi</v>
      </c>
      <c r="O62" s="61" t="str">
        <f t="shared" si="60"/>
        <v>,</v>
      </c>
      <c r="P62" s="67" t="str">
        <f t="shared" si="4"/>
        <v>m</v>
      </c>
      <c r="Q62" s="62" t="str">
        <f t="shared" si="61"/>
        <v>,</v>
      </c>
      <c r="R62" s="46">
        <f t="shared" si="62"/>
        <v>15</v>
      </c>
      <c r="S62" s="63" t="str">
        <f t="shared" si="63"/>
        <v>)</v>
      </c>
      <c r="T62" s="64" t="str">
        <f t="shared" si="64"/>
        <v>(</v>
      </c>
      <c r="U62" s="51" t="str">
        <f t="shared" si="9"/>
        <v>La</v>
      </c>
      <c r="V62" s="54" t="str">
        <f t="shared" si="65"/>
        <v>,</v>
      </c>
      <c r="W62" s="49" t="str">
        <f t="shared" si="11"/>
        <v>m</v>
      </c>
      <c r="X62" s="54" t="str">
        <f t="shared" si="66"/>
        <v>,</v>
      </c>
      <c r="Y62" s="54">
        <f t="shared" si="67"/>
        <v>250</v>
      </c>
      <c r="Z62" s="63" t="str">
        <f t="shared" si="68"/>
        <v>)</v>
      </c>
      <c r="AA62" s="47" t="str">
        <f t="shared" si="69"/>
        <v>(</v>
      </c>
      <c r="AB62" s="52" t="str">
        <f t="shared" si="16"/>
        <v>Mi</v>
      </c>
      <c r="AC62" s="53" t="str">
        <f t="shared" si="70"/>
        <v>,</v>
      </c>
      <c r="AD62" s="67" t="str">
        <f t="shared" si="71"/>
        <v>m</v>
      </c>
      <c r="AE62" s="48" t="str">
        <f t="shared" si="72"/>
        <v>,</v>
      </c>
      <c r="AF62" s="46">
        <f t="shared" si="73"/>
        <v>350</v>
      </c>
      <c r="AG62" s="46" t="str">
        <f t="shared" si="74"/>
        <v>)</v>
      </c>
      <c r="AH62" s="50" t="str">
        <f t="shared" si="75"/>
        <v/>
      </c>
      <c r="AI62" s="70" t="str">
        <f t="shared" si="23"/>
        <v/>
      </c>
      <c r="AJ62" s="54" t="str">
        <f t="shared" si="76"/>
        <v/>
      </c>
      <c r="AK62" s="54" t="str">
        <f t="shared" si="77"/>
        <v/>
      </c>
      <c r="AL62" s="54" t="str">
        <f t="shared" si="78"/>
        <v/>
      </c>
      <c r="AM62" s="54" t="str">
        <f t="shared" si="79"/>
        <v/>
      </c>
      <c r="AN62" s="54" t="str">
        <f t="shared" si="80"/>
        <v/>
      </c>
    </row>
    <row r="63" spans="1:40" ht="25.5" thickTop="1" thickBot="1" x14ac:dyDescent="0.4">
      <c r="B63" t="s">
        <v>1861</v>
      </c>
      <c r="C63" s="12" t="s">
        <v>2196</v>
      </c>
      <c r="D63" s="71" t="s">
        <v>1078</v>
      </c>
      <c r="E63" s="71" t="s">
        <v>1081</v>
      </c>
      <c r="F63" s="72"/>
      <c r="G63" s="72"/>
      <c r="H63" s="71"/>
      <c r="I63" s="71"/>
      <c r="J63" s="81"/>
      <c r="K63" s="81"/>
      <c r="L63" s="76" t="str">
        <f t="shared" si="81"/>
        <v xml:space="preserve">            { line: "CRISTO NUESTRA Pascua, (La,m,15)", sC: "ta as"},</v>
      </c>
      <c r="M63" s="63" t="str">
        <f t="shared" si="59"/>
        <v>(</v>
      </c>
      <c r="N63" s="52" t="str">
        <f t="shared" si="2"/>
        <v>La</v>
      </c>
      <c r="O63" s="61" t="str">
        <f t="shared" si="60"/>
        <v>,</v>
      </c>
      <c r="P63" s="67" t="str">
        <f t="shared" si="4"/>
        <v>m</v>
      </c>
      <c r="Q63" s="62" t="str">
        <f t="shared" si="61"/>
        <v>,</v>
      </c>
      <c r="R63" s="46">
        <f t="shared" si="62"/>
        <v>15</v>
      </c>
      <c r="S63" s="63" t="str">
        <f t="shared" si="63"/>
        <v>)</v>
      </c>
      <c r="T63" s="64" t="str">
        <f t="shared" si="64"/>
        <v/>
      </c>
      <c r="U63" s="51" t="str">
        <f t="shared" si="9"/>
        <v/>
      </c>
      <c r="V63" s="54" t="str">
        <f t="shared" si="65"/>
        <v/>
      </c>
      <c r="W63" s="49" t="str">
        <f t="shared" si="11"/>
        <v/>
      </c>
      <c r="X63" s="54" t="str">
        <f t="shared" si="66"/>
        <v/>
      </c>
      <c r="Y63" s="54" t="str">
        <f t="shared" si="67"/>
        <v/>
      </c>
      <c r="Z63" s="63" t="str">
        <f t="shared" si="68"/>
        <v/>
      </c>
      <c r="AA63" s="47" t="str">
        <f t="shared" si="69"/>
        <v/>
      </c>
      <c r="AB63" s="52" t="str">
        <f t="shared" si="16"/>
        <v/>
      </c>
      <c r="AC63" s="53" t="str">
        <f t="shared" si="70"/>
        <v/>
      </c>
      <c r="AD63" s="67" t="str">
        <f t="shared" si="71"/>
        <v/>
      </c>
      <c r="AE63" s="48" t="str">
        <f t="shared" si="72"/>
        <v/>
      </c>
      <c r="AF63" s="46" t="str">
        <f t="shared" si="73"/>
        <v/>
      </c>
      <c r="AG63" s="46" t="str">
        <f t="shared" si="74"/>
        <v/>
      </c>
      <c r="AH63" s="50" t="str">
        <f t="shared" si="75"/>
        <v/>
      </c>
      <c r="AI63" s="70" t="str">
        <f t="shared" si="23"/>
        <v/>
      </c>
      <c r="AJ63" s="54" t="str">
        <f t="shared" si="76"/>
        <v/>
      </c>
      <c r="AK63" s="54" t="str">
        <f t="shared" si="77"/>
        <v/>
      </c>
      <c r="AL63" s="54" t="str">
        <f t="shared" si="78"/>
        <v/>
      </c>
      <c r="AM63" s="54" t="str">
        <f t="shared" si="79"/>
        <v/>
      </c>
      <c r="AN63" s="54" t="str">
        <f t="shared" si="80"/>
        <v/>
      </c>
    </row>
    <row r="64" spans="1:40" ht="25.5" thickTop="1" thickBot="1" x14ac:dyDescent="0.4">
      <c r="B64" t="s">
        <v>1849</v>
      </c>
      <c r="C64" s="12" t="s">
        <v>1923</v>
      </c>
      <c r="D64" s="71" t="s">
        <v>1077</v>
      </c>
      <c r="E64" s="71" t="s">
        <v>1081</v>
      </c>
      <c r="F64" s="72"/>
      <c r="G64" s="72"/>
      <c r="H64" s="71"/>
      <c r="I64" s="71"/>
      <c r="J64" s="81"/>
      <c r="K64" s="81"/>
      <c r="L64" s="76" t="str">
        <f t="shared" si="81"/>
        <v xml:space="preserve">            { line: "ESTÁ RESUCITADO., (Mi,m,15)", sC: "as"},</v>
      </c>
      <c r="M64" s="63" t="str">
        <f t="shared" si="59"/>
        <v>(</v>
      </c>
      <c r="N64" s="52" t="str">
        <f t="shared" si="2"/>
        <v>Mi</v>
      </c>
      <c r="O64" s="61" t="str">
        <f t="shared" si="60"/>
        <v>,</v>
      </c>
      <c r="P64" s="67" t="str">
        <f t="shared" si="4"/>
        <v>m</v>
      </c>
      <c r="Q64" s="62" t="str">
        <f t="shared" si="61"/>
        <v>,</v>
      </c>
      <c r="R64" s="46">
        <f t="shared" si="62"/>
        <v>15</v>
      </c>
      <c r="S64" s="63" t="str">
        <f t="shared" si="63"/>
        <v>)</v>
      </c>
      <c r="T64" s="64" t="str">
        <f t="shared" si="64"/>
        <v/>
      </c>
      <c r="U64" s="51" t="str">
        <f t="shared" si="9"/>
        <v/>
      </c>
      <c r="V64" s="54" t="str">
        <f t="shared" si="65"/>
        <v/>
      </c>
      <c r="W64" s="49" t="str">
        <f t="shared" si="11"/>
        <v/>
      </c>
      <c r="X64" s="54" t="str">
        <f t="shared" si="66"/>
        <v/>
      </c>
      <c r="Y64" s="54" t="str">
        <f t="shared" si="67"/>
        <v/>
      </c>
      <c r="Z64" s="63" t="str">
        <f t="shared" si="68"/>
        <v/>
      </c>
      <c r="AA64" s="47" t="str">
        <f t="shared" si="69"/>
        <v/>
      </c>
      <c r="AB64" s="52" t="str">
        <f t="shared" si="16"/>
        <v/>
      </c>
      <c r="AC64" s="53" t="str">
        <f t="shared" si="70"/>
        <v/>
      </c>
      <c r="AD64" s="67" t="str">
        <f t="shared" si="71"/>
        <v/>
      </c>
      <c r="AE64" s="48" t="str">
        <f t="shared" si="72"/>
        <v/>
      </c>
      <c r="AF64" s="46" t="str">
        <f t="shared" si="73"/>
        <v/>
      </c>
      <c r="AG64" s="46" t="str">
        <f t="shared" si="74"/>
        <v/>
      </c>
      <c r="AH64" s="50" t="str">
        <f t="shared" si="75"/>
        <v/>
      </c>
      <c r="AI64" s="70" t="str">
        <f t="shared" si="23"/>
        <v/>
      </c>
      <c r="AJ64" s="54" t="str">
        <f t="shared" si="76"/>
        <v/>
      </c>
      <c r="AK64" s="54" t="str">
        <f t="shared" si="77"/>
        <v/>
      </c>
      <c r="AL64" s="54" t="str">
        <f t="shared" si="78"/>
        <v/>
      </c>
      <c r="AM64" s="54" t="str">
        <f t="shared" si="79"/>
        <v/>
      </c>
      <c r="AN64" s="54" t="str">
        <f t="shared" si="80"/>
        <v/>
      </c>
    </row>
    <row r="65" spans="2:40" ht="25.5" thickTop="1" thickBot="1" x14ac:dyDescent="0.4">
      <c r="B65" t="s">
        <v>1860</v>
      </c>
      <c r="C65" s="12" t="s">
        <v>1922</v>
      </c>
      <c r="D65" s="71" t="s">
        <v>1080</v>
      </c>
      <c r="E65" s="71"/>
      <c r="F65" s="72" t="s">
        <v>1083</v>
      </c>
      <c r="G65" s="72"/>
      <c r="H65" s="71" t="s">
        <v>1077</v>
      </c>
      <c r="I65" s="71" t="s">
        <v>1081</v>
      </c>
      <c r="J65" s="81"/>
      <c r="K65" s="81"/>
      <c r="L65" s="75" t="str">
        <f t="shared" si="81"/>
        <v xml:space="preserve">            { line: "Cristo nuestra Pascua está resucitado., (Re,,15)(Do,,250)(Mi,m,350)", sC: "tc"},</v>
      </c>
      <c r="M65" s="63" t="str">
        <f t="shared" si="59"/>
        <v>(</v>
      </c>
      <c r="N65" s="52" t="str">
        <f t="shared" si="2"/>
        <v>Re</v>
      </c>
      <c r="O65" s="61" t="str">
        <f t="shared" si="60"/>
        <v>,</v>
      </c>
      <c r="P65" s="67" t="str">
        <f t="shared" si="4"/>
        <v/>
      </c>
      <c r="Q65" s="62" t="str">
        <f t="shared" si="61"/>
        <v>,</v>
      </c>
      <c r="R65" s="46">
        <f t="shared" si="62"/>
        <v>15</v>
      </c>
      <c r="S65" s="63" t="str">
        <f t="shared" si="63"/>
        <v>)</v>
      </c>
      <c r="T65" s="64" t="str">
        <f t="shared" si="64"/>
        <v>(</v>
      </c>
      <c r="U65" s="51" t="str">
        <f t="shared" si="9"/>
        <v>Do</v>
      </c>
      <c r="V65" s="54" t="str">
        <f t="shared" si="65"/>
        <v>,</v>
      </c>
      <c r="W65" s="49" t="str">
        <f t="shared" si="11"/>
        <v/>
      </c>
      <c r="X65" s="54" t="str">
        <f t="shared" si="66"/>
        <v>,</v>
      </c>
      <c r="Y65" s="54">
        <f t="shared" si="67"/>
        <v>250</v>
      </c>
      <c r="Z65" s="63" t="str">
        <f t="shared" si="68"/>
        <v>)</v>
      </c>
      <c r="AA65" s="47" t="str">
        <f t="shared" si="69"/>
        <v>(</v>
      </c>
      <c r="AB65" s="52" t="str">
        <f t="shared" si="16"/>
        <v>Mi</v>
      </c>
      <c r="AC65" s="53" t="str">
        <f t="shared" si="70"/>
        <v>,</v>
      </c>
      <c r="AD65" s="67" t="str">
        <f t="shared" si="71"/>
        <v>m</v>
      </c>
      <c r="AE65" s="48" t="str">
        <f t="shared" si="72"/>
        <v>,</v>
      </c>
      <c r="AF65" s="46">
        <f t="shared" si="73"/>
        <v>350</v>
      </c>
      <c r="AG65" s="46" t="str">
        <f t="shared" si="74"/>
        <v>)</v>
      </c>
      <c r="AH65" s="50" t="str">
        <f t="shared" si="75"/>
        <v/>
      </c>
      <c r="AI65" s="70" t="str">
        <f t="shared" si="23"/>
        <v/>
      </c>
      <c r="AJ65" s="54" t="str">
        <f t="shared" si="76"/>
        <v/>
      </c>
      <c r="AK65" s="54" t="str">
        <f t="shared" si="77"/>
        <v/>
      </c>
      <c r="AL65" s="54" t="str">
        <f t="shared" si="78"/>
        <v/>
      </c>
      <c r="AM65" s="54" t="str">
        <f t="shared" si="79"/>
        <v/>
      </c>
      <c r="AN65" s="54" t="str">
        <f t="shared" si="80"/>
        <v/>
      </c>
    </row>
    <row r="66" spans="2:40" ht="25.5" thickTop="1" thickBot="1" x14ac:dyDescent="0.4">
      <c r="B66" t="s">
        <v>1861</v>
      </c>
      <c r="C66" s="12" t="s">
        <v>2196</v>
      </c>
      <c r="D66" s="71" t="s">
        <v>1080</v>
      </c>
      <c r="E66" s="71"/>
      <c r="F66" s="72"/>
      <c r="G66" s="72"/>
      <c r="H66" s="71"/>
      <c r="I66" s="71"/>
      <c r="J66" s="81"/>
      <c r="K66" s="81"/>
      <c r="L66" s="75" t="str">
        <f t="shared" si="81"/>
        <v xml:space="preserve">            { line: "CRISTO NUESTRA Pascua, (Re,,15)", sC: "ta as"},</v>
      </c>
      <c r="M66" s="63" t="str">
        <f t="shared" si="59"/>
        <v>(</v>
      </c>
      <c r="N66" s="52" t="str">
        <f t="shared" si="2"/>
        <v>Re</v>
      </c>
      <c r="O66" s="61" t="str">
        <f t="shared" si="60"/>
        <v>,</v>
      </c>
      <c r="P66" s="67" t="str">
        <f t="shared" si="4"/>
        <v/>
      </c>
      <c r="Q66" s="62" t="str">
        <f t="shared" si="61"/>
        <v>,</v>
      </c>
      <c r="R66" s="46">
        <f t="shared" si="62"/>
        <v>15</v>
      </c>
      <c r="S66" s="63" t="str">
        <f t="shared" si="63"/>
        <v>)</v>
      </c>
      <c r="T66" s="64" t="str">
        <f t="shared" si="64"/>
        <v/>
      </c>
      <c r="U66" s="51" t="str">
        <f t="shared" si="9"/>
        <v/>
      </c>
      <c r="V66" s="54" t="str">
        <f t="shared" si="65"/>
        <v/>
      </c>
      <c r="W66" s="49" t="str">
        <f t="shared" si="11"/>
        <v/>
      </c>
      <c r="X66" s="54" t="str">
        <f t="shared" si="66"/>
        <v/>
      </c>
      <c r="Y66" s="54" t="str">
        <f t="shared" si="67"/>
        <v/>
      </c>
      <c r="Z66" s="63" t="str">
        <f t="shared" si="68"/>
        <v/>
      </c>
      <c r="AA66" s="47" t="str">
        <f t="shared" si="69"/>
        <v/>
      </c>
      <c r="AB66" s="52" t="str">
        <f t="shared" si="16"/>
        <v/>
      </c>
      <c r="AC66" s="53" t="str">
        <f t="shared" si="70"/>
        <v/>
      </c>
      <c r="AD66" s="67" t="str">
        <f t="shared" si="71"/>
        <v/>
      </c>
      <c r="AE66" s="48" t="str">
        <f t="shared" si="72"/>
        <v/>
      </c>
      <c r="AF66" s="46" t="str">
        <f t="shared" si="73"/>
        <v/>
      </c>
      <c r="AG66" s="46" t="str">
        <f t="shared" si="74"/>
        <v/>
      </c>
      <c r="AH66" s="50" t="str">
        <f t="shared" si="75"/>
        <v/>
      </c>
      <c r="AI66" s="70" t="str">
        <f t="shared" si="23"/>
        <v/>
      </c>
      <c r="AJ66" s="54" t="str">
        <f t="shared" si="76"/>
        <v/>
      </c>
      <c r="AK66" s="54" t="str">
        <f t="shared" si="77"/>
        <v/>
      </c>
      <c r="AL66" s="54" t="str">
        <f t="shared" si="78"/>
        <v/>
      </c>
      <c r="AM66" s="54" t="str">
        <f t="shared" si="79"/>
        <v/>
      </c>
      <c r="AN66" s="54" t="str">
        <f t="shared" si="80"/>
        <v/>
      </c>
    </row>
    <row r="67" spans="2:40" ht="25.5" thickTop="1" thickBot="1" x14ac:dyDescent="0.4">
      <c r="B67" t="s">
        <v>1849</v>
      </c>
      <c r="C67" s="12" t="s">
        <v>1923</v>
      </c>
      <c r="D67" s="71" t="s">
        <v>1083</v>
      </c>
      <c r="E67" s="71"/>
      <c r="F67" s="72" t="s">
        <v>1077</v>
      </c>
      <c r="G67" s="72" t="s">
        <v>1081</v>
      </c>
      <c r="H67" s="71"/>
      <c r="I67" s="71"/>
      <c r="J67" s="81"/>
      <c r="K67" s="81"/>
      <c r="L67" s="75" t="str">
        <f t="shared" si="81"/>
        <v xml:space="preserve">            { line: "ESTÁ RESUCITADO., (Do,,15)(Mi,m,250)", sC: "as"},</v>
      </c>
      <c r="M67" s="63" t="str">
        <f t="shared" si="59"/>
        <v>(</v>
      </c>
      <c r="N67" s="52" t="str">
        <f t="shared" si="2"/>
        <v>Do</v>
      </c>
      <c r="O67" s="61" t="str">
        <f t="shared" si="60"/>
        <v>,</v>
      </c>
      <c r="P67" s="67" t="str">
        <f t="shared" si="4"/>
        <v/>
      </c>
      <c r="Q67" s="62" t="str">
        <f t="shared" si="61"/>
        <v>,</v>
      </c>
      <c r="R67" s="46">
        <f t="shared" si="62"/>
        <v>15</v>
      </c>
      <c r="S67" s="63" t="str">
        <f t="shared" si="63"/>
        <v>)</v>
      </c>
      <c r="T67" s="64" t="str">
        <f t="shared" si="64"/>
        <v>(</v>
      </c>
      <c r="U67" s="51" t="str">
        <f t="shared" si="9"/>
        <v>Mi</v>
      </c>
      <c r="V67" s="54" t="str">
        <f t="shared" si="65"/>
        <v>,</v>
      </c>
      <c r="W67" s="49" t="str">
        <f t="shared" si="11"/>
        <v>m</v>
      </c>
      <c r="X67" s="54" t="str">
        <f t="shared" si="66"/>
        <v>,</v>
      </c>
      <c r="Y67" s="54">
        <f t="shared" si="67"/>
        <v>250</v>
      </c>
      <c r="Z67" s="63" t="str">
        <f t="shared" si="68"/>
        <v>)</v>
      </c>
      <c r="AA67" s="47" t="str">
        <f t="shared" si="69"/>
        <v/>
      </c>
      <c r="AB67" s="52" t="str">
        <f t="shared" si="16"/>
        <v/>
      </c>
      <c r="AC67" s="53" t="str">
        <f t="shared" si="70"/>
        <v/>
      </c>
      <c r="AD67" s="67" t="str">
        <f t="shared" si="71"/>
        <v/>
      </c>
      <c r="AE67" s="48" t="str">
        <f t="shared" si="72"/>
        <v/>
      </c>
      <c r="AF67" s="46" t="str">
        <f t="shared" si="73"/>
        <v/>
      </c>
      <c r="AG67" s="46" t="str">
        <f t="shared" si="74"/>
        <v/>
      </c>
      <c r="AH67" s="50" t="str">
        <f t="shared" si="75"/>
        <v/>
      </c>
      <c r="AI67" s="70" t="str">
        <f t="shared" si="23"/>
        <v/>
      </c>
      <c r="AJ67" s="54" t="str">
        <f t="shared" si="76"/>
        <v/>
      </c>
      <c r="AK67" s="54" t="str">
        <f t="shared" si="77"/>
        <v/>
      </c>
      <c r="AL67" s="54" t="str">
        <f t="shared" si="78"/>
        <v/>
      </c>
      <c r="AM67" s="54" t="str">
        <f t="shared" si="79"/>
        <v/>
      </c>
      <c r="AN67" s="54" t="str">
        <f t="shared" si="80"/>
        <v/>
      </c>
    </row>
    <row r="68" spans="2:40" ht="27.75" thickTop="1" thickBot="1" x14ac:dyDescent="0.4">
      <c r="C68" s="82"/>
      <c r="D68" s="85"/>
      <c r="E68" s="85"/>
      <c r="F68" s="85"/>
      <c r="G68" s="85"/>
      <c r="H68" s="85"/>
      <c r="I68" s="85"/>
      <c r="J68" s="85"/>
      <c r="K68" s="85"/>
      <c r="L68" s="83" t="s">
        <v>1859</v>
      </c>
      <c r="M68" s="63"/>
      <c r="N68" s="52"/>
      <c r="O68" s="61"/>
      <c r="P68" s="67"/>
      <c r="Q68" s="62"/>
      <c r="R68" s="46"/>
      <c r="S68" s="63"/>
      <c r="T68" s="64"/>
      <c r="U68" s="51"/>
      <c r="V68" s="54"/>
      <c r="W68" s="49"/>
      <c r="X68" s="54"/>
      <c r="Y68" s="54"/>
      <c r="Z68" s="63"/>
      <c r="AA68" s="47"/>
      <c r="AB68" s="52"/>
      <c r="AC68" s="53"/>
      <c r="AD68" s="67"/>
      <c r="AE68" s="48"/>
      <c r="AF68" s="46"/>
      <c r="AG68" s="46"/>
      <c r="AH68" s="50"/>
      <c r="AI68" s="70"/>
      <c r="AJ68" s="54"/>
      <c r="AK68" s="54"/>
      <c r="AL68" s="54"/>
      <c r="AM68" s="54"/>
      <c r="AN68" s="54"/>
    </row>
    <row r="69" spans="2:40" ht="25.5" thickTop="1" thickBot="1" x14ac:dyDescent="0.4">
      <c r="B69" t="s">
        <v>1860</v>
      </c>
      <c r="C69" s="12" t="s">
        <v>1924</v>
      </c>
      <c r="D69" s="71" t="s">
        <v>1077</v>
      </c>
      <c r="E69" s="71" t="s">
        <v>1081</v>
      </c>
      <c r="F69" s="72" t="s">
        <v>1078</v>
      </c>
      <c r="G69" s="72" t="s">
        <v>1081</v>
      </c>
      <c r="H69" s="71" t="s">
        <v>1077</v>
      </c>
      <c r="I69" s="71" t="s">
        <v>1081</v>
      </c>
      <c r="J69" s="81"/>
      <c r="K69" s="81"/>
      <c r="L69" s="75" t="str">
        <f t="shared" si="81"/>
        <v xml:space="preserve">            { line: "Aleluya, aleluya., (Mi,m,15)(La,m,250)(Mi,m,350)", sC: "tc"},</v>
      </c>
      <c r="M69" s="63" t="str">
        <f t="shared" si="59"/>
        <v>(</v>
      </c>
      <c r="N69" s="52" t="str">
        <f t="shared" si="2"/>
        <v>Mi</v>
      </c>
      <c r="O69" s="61" t="str">
        <f t="shared" si="60"/>
        <v>,</v>
      </c>
      <c r="P69" s="67" t="str">
        <f t="shared" si="4"/>
        <v>m</v>
      </c>
      <c r="Q69" s="62" t="str">
        <f t="shared" si="61"/>
        <v>,</v>
      </c>
      <c r="R69" s="46">
        <f t="shared" si="62"/>
        <v>15</v>
      </c>
      <c r="S69" s="63" t="str">
        <f t="shared" si="63"/>
        <v>)</v>
      </c>
      <c r="T69" s="64" t="str">
        <f t="shared" si="64"/>
        <v>(</v>
      </c>
      <c r="U69" s="51" t="str">
        <f t="shared" si="9"/>
        <v>La</v>
      </c>
      <c r="V69" s="54" t="str">
        <f t="shared" si="65"/>
        <v>,</v>
      </c>
      <c r="W69" s="49" t="str">
        <f t="shared" si="11"/>
        <v>m</v>
      </c>
      <c r="X69" s="54" t="str">
        <f t="shared" si="66"/>
        <v>,</v>
      </c>
      <c r="Y69" s="54">
        <f t="shared" si="67"/>
        <v>250</v>
      </c>
      <c r="Z69" s="63" t="str">
        <f t="shared" si="68"/>
        <v>)</v>
      </c>
      <c r="AA69" s="47" t="str">
        <f t="shared" si="69"/>
        <v>(</v>
      </c>
      <c r="AB69" s="52" t="str">
        <f t="shared" si="16"/>
        <v>Mi</v>
      </c>
      <c r="AC69" s="53" t="str">
        <f t="shared" si="70"/>
        <v>,</v>
      </c>
      <c r="AD69" s="67" t="str">
        <f t="shared" si="71"/>
        <v>m</v>
      </c>
      <c r="AE69" s="48" t="str">
        <f t="shared" si="72"/>
        <v>,</v>
      </c>
      <c r="AF69" s="46">
        <f t="shared" si="73"/>
        <v>350</v>
      </c>
      <c r="AG69" s="46" t="str">
        <f t="shared" si="74"/>
        <v>)</v>
      </c>
      <c r="AH69" s="50" t="str">
        <f t="shared" si="75"/>
        <v/>
      </c>
      <c r="AI69" s="70" t="str">
        <f t="shared" si="23"/>
        <v/>
      </c>
      <c r="AJ69" s="54" t="str">
        <f t="shared" si="76"/>
        <v/>
      </c>
      <c r="AK69" s="54" t="str">
        <f t="shared" si="77"/>
        <v/>
      </c>
      <c r="AL69" s="54" t="str">
        <f t="shared" si="78"/>
        <v/>
      </c>
      <c r="AM69" s="54" t="str">
        <f t="shared" si="79"/>
        <v/>
      </c>
      <c r="AN69" s="54" t="str">
        <f t="shared" si="80"/>
        <v/>
      </c>
    </row>
    <row r="70" spans="2:40" ht="25.5" thickTop="1" thickBot="1" x14ac:dyDescent="0.4">
      <c r="B70" t="s">
        <v>1861</v>
      </c>
      <c r="C70" s="12" t="s">
        <v>1925</v>
      </c>
      <c r="D70" s="71" t="s">
        <v>1078</v>
      </c>
      <c r="E70" s="71" t="s">
        <v>1081</v>
      </c>
      <c r="F70" s="72" t="s">
        <v>1077</v>
      </c>
      <c r="G70" s="72" t="s">
        <v>1081</v>
      </c>
      <c r="H70" s="71"/>
      <c r="I70" s="71"/>
      <c r="J70" s="81"/>
      <c r="K70" s="81"/>
      <c r="L70" s="75" t="str">
        <f t="shared" si="81"/>
        <v xml:space="preserve">            { line: "ALELUYA, ALELUYA., (La,m,15)(Mi,m,250)", sC: "ta as"},</v>
      </c>
      <c r="M70" s="63" t="str">
        <f t="shared" si="59"/>
        <v>(</v>
      </c>
      <c r="N70" s="52" t="str">
        <f t="shared" si="2"/>
        <v>La</v>
      </c>
      <c r="O70" s="61" t="str">
        <f t="shared" si="60"/>
        <v>,</v>
      </c>
      <c r="P70" s="67" t="str">
        <f t="shared" si="4"/>
        <v>m</v>
      </c>
      <c r="Q70" s="62" t="str">
        <f t="shared" si="61"/>
        <v>,</v>
      </c>
      <c r="R70" s="46">
        <f t="shared" si="62"/>
        <v>15</v>
      </c>
      <c r="S70" s="63" t="str">
        <f t="shared" si="63"/>
        <v>)</v>
      </c>
      <c r="T70" s="64" t="str">
        <f t="shared" si="64"/>
        <v>(</v>
      </c>
      <c r="U70" s="51" t="str">
        <f t="shared" si="9"/>
        <v>Mi</v>
      </c>
      <c r="V70" s="54" t="str">
        <f t="shared" si="65"/>
        <v>,</v>
      </c>
      <c r="W70" s="49" t="str">
        <f t="shared" si="11"/>
        <v>m</v>
      </c>
      <c r="X70" s="54" t="str">
        <f t="shared" si="66"/>
        <v>,</v>
      </c>
      <c r="Y70" s="54">
        <f t="shared" si="67"/>
        <v>250</v>
      </c>
      <c r="Z70" s="63" t="str">
        <f t="shared" si="68"/>
        <v>)</v>
      </c>
      <c r="AA70" s="47" t="str">
        <f t="shared" si="69"/>
        <v/>
      </c>
      <c r="AB70" s="52" t="str">
        <f t="shared" si="16"/>
        <v/>
      </c>
      <c r="AC70" s="53" t="str">
        <f t="shared" si="70"/>
        <v/>
      </c>
      <c r="AD70" s="67" t="str">
        <f t="shared" si="71"/>
        <v/>
      </c>
      <c r="AE70" s="48" t="str">
        <f t="shared" si="72"/>
        <v/>
      </c>
      <c r="AF70" s="46" t="str">
        <f t="shared" si="73"/>
        <v/>
      </c>
      <c r="AG70" s="46" t="str">
        <f t="shared" si="74"/>
        <v/>
      </c>
      <c r="AH70" s="50" t="str">
        <f t="shared" si="75"/>
        <v/>
      </c>
      <c r="AI70" s="70" t="str">
        <f t="shared" si="23"/>
        <v/>
      </c>
      <c r="AJ70" s="54" t="str">
        <f t="shared" si="76"/>
        <v/>
      </c>
      <c r="AK70" s="54" t="str">
        <f t="shared" si="77"/>
        <v/>
      </c>
      <c r="AL70" s="54" t="str">
        <f t="shared" si="78"/>
        <v/>
      </c>
      <c r="AM70" s="54" t="str">
        <f t="shared" si="79"/>
        <v/>
      </c>
      <c r="AN70" s="54" t="str">
        <f t="shared" si="80"/>
        <v/>
      </c>
    </row>
    <row r="71" spans="2:40" ht="25.5" thickTop="1" thickBot="1" x14ac:dyDescent="0.4">
      <c r="B71" t="s">
        <v>1860</v>
      </c>
      <c r="C71" s="12" t="s">
        <v>1926</v>
      </c>
      <c r="D71" s="71" t="s">
        <v>1078</v>
      </c>
      <c r="E71" s="71" t="s">
        <v>1081</v>
      </c>
      <c r="F71" s="72" t="s">
        <v>1077</v>
      </c>
      <c r="G71" s="72" t="s">
        <v>1081</v>
      </c>
      <c r="H71" s="71"/>
      <c r="I71" s="71"/>
      <c r="J71" s="81"/>
      <c r="K71" s="81"/>
      <c r="L71" s="76" t="str">
        <f t="shared" si="81"/>
        <v xml:space="preserve">            { line: "Aleluya, aleluya, aleluya, (La,m,15)(Mi,m,250)", sC: "tc"},</v>
      </c>
      <c r="M71" s="63" t="str">
        <f t="shared" si="59"/>
        <v>(</v>
      </c>
      <c r="N71" s="52" t="str">
        <f t="shared" si="2"/>
        <v>La</v>
      </c>
      <c r="O71" s="61" t="str">
        <f t="shared" si="60"/>
        <v>,</v>
      </c>
      <c r="P71" s="67" t="str">
        <f t="shared" si="4"/>
        <v>m</v>
      </c>
      <c r="Q71" s="62" t="str">
        <f t="shared" si="61"/>
        <v>,</v>
      </c>
      <c r="R71" s="46">
        <f t="shared" si="62"/>
        <v>15</v>
      </c>
      <c r="S71" s="63" t="str">
        <f t="shared" si="63"/>
        <v>)</v>
      </c>
      <c r="T71" s="64" t="str">
        <f t="shared" si="64"/>
        <v>(</v>
      </c>
      <c r="U71" s="51" t="str">
        <f t="shared" si="9"/>
        <v>Mi</v>
      </c>
      <c r="V71" s="54" t="str">
        <f t="shared" si="65"/>
        <v>,</v>
      </c>
      <c r="W71" s="49" t="str">
        <f t="shared" si="11"/>
        <v>m</v>
      </c>
      <c r="X71" s="54" t="str">
        <f t="shared" si="66"/>
        <v>,</v>
      </c>
      <c r="Y71" s="54">
        <f t="shared" si="67"/>
        <v>250</v>
      </c>
      <c r="Z71" s="63" t="str">
        <f t="shared" si="68"/>
        <v>)</v>
      </c>
      <c r="AA71" s="47" t="str">
        <f t="shared" si="69"/>
        <v/>
      </c>
      <c r="AB71" s="52" t="str">
        <f t="shared" si="16"/>
        <v/>
      </c>
      <c r="AC71" s="53" t="str">
        <f t="shared" si="70"/>
        <v/>
      </c>
      <c r="AD71" s="67" t="str">
        <f t="shared" si="71"/>
        <v/>
      </c>
      <c r="AE71" s="48" t="str">
        <f t="shared" si="72"/>
        <v/>
      </c>
      <c r="AF71" s="46" t="str">
        <f t="shared" si="73"/>
        <v/>
      </c>
      <c r="AG71" s="46" t="str">
        <f t="shared" si="74"/>
        <v/>
      </c>
      <c r="AH71" s="50" t="str">
        <f t="shared" si="75"/>
        <v/>
      </c>
      <c r="AI71" s="70" t="str">
        <f t="shared" si="23"/>
        <v/>
      </c>
      <c r="AJ71" s="54" t="str">
        <f t="shared" si="76"/>
        <v/>
      </c>
      <c r="AK71" s="54" t="str">
        <f t="shared" si="77"/>
        <v/>
      </c>
      <c r="AL71" s="54" t="str">
        <f t="shared" si="78"/>
        <v/>
      </c>
      <c r="AM71" s="54" t="str">
        <f t="shared" si="79"/>
        <v/>
      </c>
      <c r="AN71" s="54" t="str">
        <f t="shared" si="80"/>
        <v/>
      </c>
    </row>
    <row r="72" spans="2:40" ht="25.5" thickTop="1" thickBot="1" x14ac:dyDescent="0.4">
      <c r="B72" t="s">
        <v>1861</v>
      </c>
      <c r="C72" s="12" t="s">
        <v>1927</v>
      </c>
      <c r="D72" s="71" t="s">
        <v>1078</v>
      </c>
      <c r="E72" s="71" t="s">
        <v>1081</v>
      </c>
      <c r="F72" s="72" t="s">
        <v>1077</v>
      </c>
      <c r="G72" s="72" t="s">
        <v>1081</v>
      </c>
      <c r="H72" s="71"/>
      <c r="I72" s="71"/>
      <c r="J72" s="81"/>
      <c r="K72" s="81"/>
      <c r="L72" s="76" t="str">
        <f t="shared" si="81"/>
        <v xml:space="preserve">            { line: "ALELUYA, ALELUYA, ALELUYA., (La,m,15)(Mi,m,250)", sC: "ta as"},</v>
      </c>
      <c r="M72" s="63" t="str">
        <f t="shared" si="59"/>
        <v>(</v>
      </c>
      <c r="N72" s="52" t="str">
        <f t="shared" si="2"/>
        <v>La</v>
      </c>
      <c r="O72" s="61" t="str">
        <f t="shared" si="60"/>
        <v>,</v>
      </c>
      <c r="P72" s="67" t="str">
        <f t="shared" si="4"/>
        <v>m</v>
      </c>
      <c r="Q72" s="62" t="str">
        <f t="shared" si="61"/>
        <v>,</v>
      </c>
      <c r="R72" s="46">
        <f t="shared" si="62"/>
        <v>15</v>
      </c>
      <c r="S72" s="63" t="str">
        <f t="shared" si="63"/>
        <v>)</v>
      </c>
      <c r="T72" s="64" t="str">
        <f t="shared" si="64"/>
        <v>(</v>
      </c>
      <c r="U72" s="51" t="str">
        <f t="shared" si="9"/>
        <v>Mi</v>
      </c>
      <c r="V72" s="54" t="str">
        <f t="shared" si="65"/>
        <v>,</v>
      </c>
      <c r="W72" s="49" t="str">
        <f t="shared" si="11"/>
        <v>m</v>
      </c>
      <c r="X72" s="54" t="str">
        <f t="shared" si="66"/>
        <v>,</v>
      </c>
      <c r="Y72" s="54">
        <f t="shared" si="67"/>
        <v>250</v>
      </c>
      <c r="Z72" s="63" t="str">
        <f t="shared" si="68"/>
        <v>)</v>
      </c>
      <c r="AA72" s="47" t="str">
        <f t="shared" si="69"/>
        <v/>
      </c>
      <c r="AB72" s="52" t="str">
        <f t="shared" si="16"/>
        <v/>
      </c>
      <c r="AC72" s="53" t="str">
        <f t="shared" si="70"/>
        <v/>
      </c>
      <c r="AD72" s="67" t="str">
        <f t="shared" si="71"/>
        <v/>
      </c>
      <c r="AE72" s="48" t="str">
        <f t="shared" si="72"/>
        <v/>
      </c>
      <c r="AF72" s="46" t="str">
        <f t="shared" si="73"/>
        <v/>
      </c>
      <c r="AG72" s="46" t="str">
        <f t="shared" si="74"/>
        <v/>
      </c>
      <c r="AH72" s="50" t="str">
        <f t="shared" si="75"/>
        <v/>
      </c>
      <c r="AI72" s="70" t="str">
        <f t="shared" si="23"/>
        <v/>
      </c>
      <c r="AJ72" s="54" t="str">
        <f t="shared" si="76"/>
        <v/>
      </c>
      <c r="AK72" s="54" t="str">
        <f t="shared" si="77"/>
        <v/>
      </c>
      <c r="AL72" s="54" t="str">
        <f t="shared" si="78"/>
        <v/>
      </c>
      <c r="AM72" s="54" t="str">
        <f t="shared" si="79"/>
        <v/>
      </c>
      <c r="AN72" s="54" t="str">
        <f t="shared" si="80"/>
        <v/>
      </c>
    </row>
    <row r="73" spans="2:40" ht="25.5" thickTop="1" thickBot="1" x14ac:dyDescent="0.4">
      <c r="B73" t="s">
        <v>1860</v>
      </c>
      <c r="C73" s="12" t="s">
        <v>1928</v>
      </c>
      <c r="D73" s="71" t="s">
        <v>1080</v>
      </c>
      <c r="E73" s="71"/>
      <c r="F73" s="72" t="s">
        <v>1083</v>
      </c>
      <c r="G73" s="72"/>
      <c r="H73" s="71" t="s">
        <v>1077</v>
      </c>
      <c r="I73" s="71" t="s">
        <v>1081</v>
      </c>
      <c r="J73" s="81"/>
      <c r="K73" s="81"/>
      <c r="L73" s="76" t="str">
        <f t="shared" si="81"/>
        <v xml:space="preserve">            { line: "Aleluya, aleluya, aleluya., (Re,,15)(Do,,250)(Mi,m,350)", sC: "tc"},</v>
      </c>
      <c r="M73" s="63" t="str">
        <f t="shared" si="59"/>
        <v>(</v>
      </c>
      <c r="N73" s="52" t="str">
        <f t="shared" si="2"/>
        <v>Re</v>
      </c>
      <c r="O73" s="61" t="str">
        <f t="shared" si="60"/>
        <v>,</v>
      </c>
      <c r="P73" s="67" t="str">
        <f t="shared" si="4"/>
        <v/>
      </c>
      <c r="Q73" s="62" t="str">
        <f t="shared" si="61"/>
        <v>,</v>
      </c>
      <c r="R73" s="46">
        <f t="shared" si="62"/>
        <v>15</v>
      </c>
      <c r="S73" s="63" t="str">
        <f t="shared" si="63"/>
        <v>)</v>
      </c>
      <c r="T73" s="64" t="str">
        <f t="shared" si="64"/>
        <v>(</v>
      </c>
      <c r="U73" s="51" t="str">
        <f t="shared" si="9"/>
        <v>Do</v>
      </c>
      <c r="V73" s="54" t="str">
        <f t="shared" si="65"/>
        <v>,</v>
      </c>
      <c r="W73" s="49" t="str">
        <f t="shared" si="11"/>
        <v/>
      </c>
      <c r="X73" s="54" t="str">
        <f t="shared" si="66"/>
        <v>,</v>
      </c>
      <c r="Y73" s="54">
        <f t="shared" si="67"/>
        <v>250</v>
      </c>
      <c r="Z73" s="63" t="str">
        <f t="shared" si="68"/>
        <v>)</v>
      </c>
      <c r="AA73" s="47" t="str">
        <f t="shared" si="69"/>
        <v>(</v>
      </c>
      <c r="AB73" s="52" t="str">
        <f t="shared" si="16"/>
        <v>Mi</v>
      </c>
      <c r="AC73" s="53" t="str">
        <f t="shared" si="70"/>
        <v>,</v>
      </c>
      <c r="AD73" s="67" t="str">
        <f t="shared" si="71"/>
        <v>m</v>
      </c>
      <c r="AE73" s="48" t="str">
        <f t="shared" si="72"/>
        <v>,</v>
      </c>
      <c r="AF73" s="46">
        <f t="shared" si="73"/>
        <v>350</v>
      </c>
      <c r="AG73" s="46" t="str">
        <f t="shared" si="74"/>
        <v>)</v>
      </c>
      <c r="AH73" s="50" t="str">
        <f t="shared" si="75"/>
        <v/>
      </c>
      <c r="AI73" s="70" t="str">
        <f t="shared" si="23"/>
        <v/>
      </c>
      <c r="AJ73" s="54" t="str">
        <f t="shared" si="76"/>
        <v/>
      </c>
      <c r="AK73" s="54" t="str">
        <f t="shared" si="77"/>
        <v/>
      </c>
      <c r="AL73" s="54" t="str">
        <f t="shared" si="78"/>
        <v/>
      </c>
      <c r="AM73" s="54" t="str">
        <f t="shared" si="79"/>
        <v/>
      </c>
      <c r="AN73" s="54" t="str">
        <f t="shared" si="80"/>
        <v/>
      </c>
    </row>
    <row r="74" spans="2:40" ht="25.5" thickTop="1" thickBot="1" x14ac:dyDescent="0.4">
      <c r="B74" t="s">
        <v>1861</v>
      </c>
      <c r="C74" s="12" t="s">
        <v>1927</v>
      </c>
      <c r="D74" s="71" t="s">
        <v>1080</v>
      </c>
      <c r="E74" s="71"/>
      <c r="F74" s="72" t="s">
        <v>1083</v>
      </c>
      <c r="G74" s="72"/>
      <c r="H74" s="71" t="s">
        <v>1077</v>
      </c>
      <c r="I74" s="71" t="s">
        <v>1081</v>
      </c>
      <c r="J74" s="81"/>
      <c r="K74" s="81"/>
      <c r="L74" s="76" t="str">
        <f t="shared" si="81"/>
        <v xml:space="preserve">            { line: "ALELUYA, ALELUYA, ALELUYA., (Re,,15)(Do,,250)(Mi,m,350)", sC: "ta as"},</v>
      </c>
      <c r="M74" s="63" t="str">
        <f t="shared" si="59"/>
        <v>(</v>
      </c>
      <c r="N74" s="52" t="str">
        <f t="shared" si="2"/>
        <v>Re</v>
      </c>
      <c r="O74" s="61" t="str">
        <f t="shared" si="60"/>
        <v>,</v>
      </c>
      <c r="P74" s="67" t="str">
        <f t="shared" si="4"/>
        <v/>
      </c>
      <c r="Q74" s="62" t="str">
        <f t="shared" si="61"/>
        <v>,</v>
      </c>
      <c r="R74" s="46">
        <f t="shared" si="62"/>
        <v>15</v>
      </c>
      <c r="S74" s="63" t="str">
        <f t="shared" si="63"/>
        <v>)</v>
      </c>
      <c r="T74" s="64" t="str">
        <f t="shared" si="64"/>
        <v>(</v>
      </c>
      <c r="U74" s="51" t="str">
        <f t="shared" si="9"/>
        <v>Do</v>
      </c>
      <c r="V74" s="54" t="str">
        <f t="shared" si="65"/>
        <v>,</v>
      </c>
      <c r="W74" s="49" t="str">
        <f t="shared" si="11"/>
        <v/>
      </c>
      <c r="X74" s="54" t="str">
        <f t="shared" si="66"/>
        <v>,</v>
      </c>
      <c r="Y74" s="54">
        <f t="shared" si="67"/>
        <v>250</v>
      </c>
      <c r="Z74" s="63" t="str">
        <f t="shared" si="68"/>
        <v>)</v>
      </c>
      <c r="AA74" s="47" t="str">
        <f t="shared" si="69"/>
        <v>(</v>
      </c>
      <c r="AB74" s="52" t="str">
        <f t="shared" si="16"/>
        <v>Mi</v>
      </c>
      <c r="AC74" s="53" t="str">
        <f t="shared" si="70"/>
        <v>,</v>
      </c>
      <c r="AD74" s="67" t="str">
        <f t="shared" si="71"/>
        <v>m</v>
      </c>
      <c r="AE74" s="48" t="str">
        <f t="shared" si="72"/>
        <v>,</v>
      </c>
      <c r="AF74" s="46">
        <f t="shared" si="73"/>
        <v>350</v>
      </c>
      <c r="AG74" s="46" t="str">
        <f t="shared" si="74"/>
        <v>)</v>
      </c>
      <c r="AH74" s="50" t="str">
        <f t="shared" si="75"/>
        <v/>
      </c>
      <c r="AI74" s="70" t="str">
        <f t="shared" si="23"/>
        <v/>
      </c>
      <c r="AJ74" s="54" t="str">
        <f t="shared" si="76"/>
        <v/>
      </c>
      <c r="AK74" s="54" t="str">
        <f t="shared" si="77"/>
        <v/>
      </c>
      <c r="AL74" s="54" t="str">
        <f t="shared" si="78"/>
        <v/>
      </c>
      <c r="AM74" s="54" t="str">
        <f t="shared" si="79"/>
        <v/>
      </c>
      <c r="AN74" s="54" t="str">
        <f t="shared" si="80"/>
        <v/>
      </c>
    </row>
    <row r="75" spans="2:40" ht="24" customHeight="1" thickTop="1" x14ac:dyDescent="0.4">
      <c r="B75" s="57"/>
      <c r="C75" s="57"/>
      <c r="D75" s="57"/>
      <c r="E75" s="57"/>
      <c r="F75" s="57"/>
      <c r="G75" s="57"/>
      <c r="H75" s="57"/>
      <c r="I75" s="57"/>
      <c r="J75" s="57"/>
      <c r="K75" s="57"/>
      <c r="L75" s="59" t="e">
        <f ca="1">_xlfn.CONCAT("]}, // ULTIMA LINEA DEL CANTO: ",L1)</f>
        <v>#N/A</v>
      </c>
      <c r="M75" s="57"/>
    </row>
    <row r="76" spans="2:40" ht="20.25" x14ac:dyDescent="0.25">
      <c r="L76" s="60" t="s">
        <v>1854</v>
      </c>
      <c r="M76" s="45"/>
    </row>
    <row r="77" spans="2:40" x14ac:dyDescent="0.25">
      <c r="M77"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816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FDAB3-700C-4601-822F-300AAA9557FF}">
  <sheetPr codeName="Sheet72">
    <tabColor rgb="FF00B0F0"/>
  </sheetPr>
  <dimension ref="A1:AN67"/>
  <sheetViews>
    <sheetView zoomScaleNormal="100" workbookViewId="0">
      <pane xSplit="2" ySplit="1" topLeftCell="C2" activePane="bottomRight" state="frozen"/>
      <selection pane="topRight" activeCell="C1" sqref="C1"/>
      <selection pane="bottomLeft" activeCell="A2" sqref="A2"/>
      <selection pane="bottomRight" activeCell="C26" sqref="C26"/>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18"/>
      <c r="C1" s="41" cm="1">
        <f t="array" aca="1" ref="C1" ca="1">SumarE1HojaAnterior()+1</f>
        <v>47</v>
      </c>
      <c r="E1" s="41"/>
      <c r="F1" s="41"/>
      <c r="G1" s="41"/>
      <c r="H1" s="41"/>
      <c r="I1" s="41"/>
      <c r="J1" s="41"/>
      <c r="K1" s="41"/>
      <c r="L1" s="44" t="str">
        <f ca="1">VLOOKUP(C1,'Codigo Canto'!A3:AQ236,38,FALSE)</f>
        <v>DE PROFUNDIS</v>
      </c>
      <c r="O1" s="40"/>
      <c r="P1" s="40"/>
      <c r="Q1" s="13"/>
      <c r="AE1" s="13"/>
      <c r="AF1" s="13"/>
    </row>
    <row r="2" spans="2:32" ht="34.5" x14ac:dyDescent="0.4">
      <c r="B2" s="42" t="s">
        <v>1848</v>
      </c>
      <c r="C2" s="68"/>
      <c r="D2" s="68"/>
      <c r="E2" s="68"/>
      <c r="F2" s="68"/>
      <c r="G2" s="68"/>
      <c r="H2" s="68"/>
      <c r="I2" s="68"/>
      <c r="J2" s="68"/>
      <c r="K2" s="68"/>
      <c r="L2" s="14" t="s">
        <v>1351</v>
      </c>
    </row>
    <row r="3" spans="2:32" ht="23.25" x14ac:dyDescent="0.25">
      <c r="L3" s="14" t="s">
        <v>1864</v>
      </c>
    </row>
    <row r="4" spans="2:32" ht="23.25" x14ac:dyDescent="0.25">
      <c r="L4" s="14" t="str">
        <f ca="1">_xlfn.CONCAT("║           ",L1,"               ║")</f>
        <v>║           DE PROFUNDIS               ║</v>
      </c>
    </row>
    <row r="5" spans="2:32" ht="23.25" x14ac:dyDescent="0.25">
      <c r="L5" s="14" t="s">
        <v>1865</v>
      </c>
    </row>
    <row r="6" spans="2:32" ht="23.25" x14ac:dyDescent="0.25">
      <c r="L6" s="24" t="s">
        <v>1837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deprofundis</v>
      </c>
      <c r="L7" s="43" t="str">
        <f ca="1">_xlfn.CONCAT("        id: ","""",C7,"""",",")</f>
        <v xml:space="preserve">        id: "deprofundis",</v>
      </c>
    </row>
    <row r="8" spans="2:32" ht="23.25" x14ac:dyDescent="0.25">
      <c r="C8" t="str">
        <f ca="1">PROPER(L1)</f>
        <v>De Profundis</v>
      </c>
      <c r="L8" s="43" t="str">
        <f ca="1">_xlfn.CONCAT("        tt: ","""",C8,"""",",")</f>
        <v xml:space="preserve">        tt: "De Profundis",</v>
      </c>
    </row>
    <row r="9" spans="2:32" ht="23.25" x14ac:dyDescent="0.25">
      <c r="C9" t="str">
        <f ca="1">PROPER(L1)</f>
        <v>De Profundis</v>
      </c>
      <c r="L9" s="43" t="str">
        <f ca="1">_xlfn.CONCAT("        title: ","""",C9,"""",",")</f>
        <v xml:space="preserve">        title: "De Profundis",</v>
      </c>
    </row>
    <row r="10" spans="2:32" ht="23.25" x14ac:dyDescent="0.25">
      <c r="C10" t="str">
        <f ca="1">VLOOKUP(C1,'Codigo Canto'!A3:AQ236,12,FALSE)</f>
        <v>Salmo 130 (129)</v>
      </c>
      <c r="L10" s="43" t="str">
        <f ca="1">_xlfn.CONCAT("        ","subtitle: ","""",C10,"""",",")</f>
        <v xml:space="preserve">        subtitle: "Salmo 130 (129)",</v>
      </c>
    </row>
    <row r="11" spans="2:32" ht="23.25" x14ac:dyDescent="0.25">
      <c r="C11" t="str">
        <f ca="1">VLOOKUP(C1,Codigo!A3:AP240,42,FALSE)</f>
        <v>category: ["PreCatecumenado","Adviento","Virgen","Antiguo Testamento"],</v>
      </c>
      <c r="L11" s="43" t="str">
        <f ca="1">_xlfn.CONCAT("        ",C11)</f>
        <v xml:space="preserve">        category: ["PreCatecumenado","Adviento","Virgen","Antiguo Testamento"],</v>
      </c>
    </row>
    <row r="12" spans="2:32" ht="23.25" x14ac:dyDescent="0.25">
      <c r="C12" t="s">
        <v>1102</v>
      </c>
      <c r="L12" s="43" t="str">
        <f>_xlfn.CONCAT("        catCanto: ","""",C12,"""",",   // Precatecumenado | Catecumenado | Liturgia | Eleccion")</f>
        <v xml:space="preserve">        catCanto: "Precatecumenado",   // Precatecumenado | Catecumenado | Liturgia | Eleccion</v>
      </c>
    </row>
    <row r="13" spans="2:32" ht="23.25" x14ac:dyDescent="0.25">
      <c r="L13" s="43" t="str">
        <f>_xlfn.CONCAT("        cejilla: ","""",C13,"""",",")</f>
        <v xml:space="preserve">        cejilla: "",</v>
      </c>
    </row>
    <row r="14" spans="2:32" ht="23.25" x14ac:dyDescent="0.25">
      <c r="L14" s="43" t="str">
        <f>_xlfn.CONCAT("        nCan: ","""",C14,"""",",")</f>
        <v xml:space="preserve">        nCan: "",</v>
      </c>
    </row>
    <row r="15" spans="2:32" ht="23.25" x14ac:dyDescent="0.25">
      <c r="L15" s="43" t="str">
        <f>_xlfn.CONCAT("        nCanURL: ","""",C15,"""",",")</f>
        <v xml:space="preserve">        nCanURL: "",</v>
      </c>
    </row>
    <row r="16" spans="2:32" ht="23.25" x14ac:dyDescent="0.25">
      <c r="C16">
        <f ca="1">VLOOKUP(C1,'Codigo Canto'!A3:AP240,1,FALSE)</f>
        <v>47</v>
      </c>
      <c r="L16" s="43" t="str">
        <f ca="1">_xlfn.CONCAT("        dbno: ","""",C16,"""",",")</f>
        <v xml:space="preserve">        dbno: "47",</v>
      </c>
    </row>
    <row r="17" spans="2:40" ht="23.25" x14ac:dyDescent="0.25">
      <c r="L17" s="43" t="str">
        <f>_xlfn.CONCAT("        notes: ","""",C17,"""",",")</f>
        <v xml:space="preserve">        notes: "",</v>
      </c>
    </row>
    <row r="18" spans="2:40" ht="23.25" x14ac:dyDescent="0.25">
      <c r="C18" t="s">
        <v>1855</v>
      </c>
      <c r="L18" s="43" t="str">
        <f>_xlfn.CONCAT("        mant: ","""",C18,"""",",")</f>
        <v xml:space="preserve">        mant: "Si",</v>
      </c>
    </row>
    <row r="19" spans="2:40" ht="23.25" x14ac:dyDescent="0.25">
      <c r="C19" t="str">
        <f ca="1">C7</f>
        <v>deprofundis</v>
      </c>
      <c r="L19" s="43" t="str">
        <f ca="1">_xlfn.CONCAT("        audioSrc: ","""/audio/",C19,".mp3""",",")</f>
        <v xml:space="preserve">        audioSrc: "/audio/deprofundis.mp3",</v>
      </c>
    </row>
    <row r="20" spans="2:40" ht="23.25" x14ac:dyDescent="0.25">
      <c r="L20" s="14" t="s">
        <v>1846</v>
      </c>
    </row>
    <row r="21" spans="2:40" ht="23.25" x14ac:dyDescent="0.25">
      <c r="L21" s="43" t="s">
        <v>1843</v>
      </c>
    </row>
    <row r="22" spans="2:40" ht="23.25" x14ac:dyDescent="0.25">
      <c r="L22" s="43" t="s">
        <v>1844</v>
      </c>
    </row>
    <row r="23" spans="2:40" ht="23.25" x14ac:dyDescent="0.25">
      <c r="L23" s="43" t="s">
        <v>1845</v>
      </c>
    </row>
    <row r="24" spans="2:40" ht="23.25" x14ac:dyDescent="0.25">
      <c r="L24" s="43" t="s">
        <v>1863</v>
      </c>
    </row>
    <row r="25" spans="2:40" ht="23.25" x14ac:dyDescent="0.25">
      <c r="L25" s="43" t="s">
        <v>1862</v>
      </c>
    </row>
    <row r="26" spans="2:40" ht="23.25" x14ac:dyDescent="0.25">
      <c r="B26">
        <f ca="1">+C1-1-1</f>
        <v>45</v>
      </c>
      <c r="C26" t="str">
        <f ca="1">VLOOKUP(B26,Buscador!A3:AP240,31,FALSE)</f>
        <v>/resucito/src/index.html?canto=dayenu</v>
      </c>
      <c r="L26" s="43" t="str">
        <f ca="1">_xlfn.CONCAT("        ant: ","""",C26,"""",",")</f>
        <v xml:space="preserve">        ant: "/resucito/src/index.html?canto=dayenu",</v>
      </c>
    </row>
    <row r="27" spans="2:40" ht="23.25" x14ac:dyDescent="0.25">
      <c r="B27">
        <f ca="1">+C1+1</f>
        <v>48</v>
      </c>
      <c r="C27" t="str">
        <f ca="1">VLOOKUP(B27,Buscador!A3:AP240,31,FALSE)</f>
        <v>/resucito/src/index.html?canto=decidlealosdecorazoncansado</v>
      </c>
      <c r="L27" s="43" t="str">
        <f ca="1">_xlfn.CONCAT("        sig: ","""",C27,"""",",")</f>
        <v xml:space="preserve">        sig: "/resucito/src/index.html?canto=decidlealosdecorazoncansado",</v>
      </c>
    </row>
    <row r="28" spans="2:40" ht="23.25" x14ac:dyDescent="0.25">
      <c r="L28" s="14" t="s">
        <v>1847</v>
      </c>
    </row>
    <row r="29" spans="2:40" ht="36" thickBot="1" x14ac:dyDescent="0.3">
      <c r="C29" s="86"/>
      <c r="D29" s="86"/>
      <c r="E29" s="86"/>
      <c r="F29" s="86"/>
      <c r="G29" s="86"/>
      <c r="H29" s="86"/>
      <c r="I29" s="86"/>
      <c r="J29" s="86"/>
      <c r="K29" s="86"/>
      <c r="L29" s="58" t="s">
        <v>1852</v>
      </c>
    </row>
    <row r="30" spans="2:40" ht="25.5" thickTop="1" thickBot="1" x14ac:dyDescent="0.4">
      <c r="B30" t="s">
        <v>1860</v>
      </c>
      <c r="C30" s="12" t="s">
        <v>2072</v>
      </c>
      <c r="D30" s="71" t="s">
        <v>1078</v>
      </c>
      <c r="E30" s="71" t="s">
        <v>1081</v>
      </c>
      <c r="F30" s="72" t="s">
        <v>1079</v>
      </c>
      <c r="G30" s="72">
        <v>7</v>
      </c>
      <c r="H30" s="71" t="s">
        <v>1077</v>
      </c>
      <c r="I30" s="71"/>
      <c r="J30" s="81" t="s">
        <v>1078</v>
      </c>
      <c r="K30" s="81" t="s">
        <v>1081</v>
      </c>
      <c r="L30" s="75" t="str">
        <f t="shared" ref="L30:L45" si="0">IF(C30="","",_xlfn.CONCAT("            { line: ","""",C30,", ",M30:AN30,""", sC: ","""",B30,"""},"))</f>
        <v xml:space="preserve">            { line: "De lo profundo a ti grito, Señor:, (La,m,15)(Fa,7,250)(Mi,,350)(La,m,450)", sC: "tc"},</v>
      </c>
      <c r="M30" s="63" t="str">
        <f t="shared" ref="M30:M46" si="1">IF(N30="","","(")</f>
        <v>(</v>
      </c>
      <c r="N30" s="52" t="str">
        <f t="shared" ref="N30:N64" si="2">IF(D30="","",D30)</f>
        <v>La</v>
      </c>
      <c r="O30" s="61" t="str">
        <f t="shared" ref="O30:O46" si="3">IF(N30="","",",")</f>
        <v>,</v>
      </c>
      <c r="P30" s="67" t="str">
        <f t="shared" ref="P30:P64" si="4">IF(E30="","",E30)</f>
        <v>m</v>
      </c>
      <c r="Q30" s="62" t="str">
        <f t="shared" ref="Q30:Q46" si="5">IF(N30="","",",")</f>
        <v>,</v>
      </c>
      <c r="R30" s="46">
        <f t="shared" ref="R30:R46" si="6">IF(N30="","",15)</f>
        <v>15</v>
      </c>
      <c r="S30" s="63" t="str">
        <f t="shared" ref="S30:S46" si="7">IF(N30="","",")")</f>
        <v>)</v>
      </c>
      <c r="T30" s="64" t="str">
        <f t="shared" ref="T30:T46" si="8">IF(U30="","","(")</f>
        <v>(</v>
      </c>
      <c r="U30" s="51" t="str">
        <f t="shared" ref="U30:U64" si="9">IF(F30="","",F30)</f>
        <v>Fa</v>
      </c>
      <c r="V30" s="54" t="str">
        <f t="shared" ref="V30:V46" si="10">IF(U30="","",",")</f>
        <v>,</v>
      </c>
      <c r="W30" s="49">
        <f t="shared" ref="W30:W64" si="11">IF(G30="","",G30)</f>
        <v>7</v>
      </c>
      <c r="X30" s="54" t="str">
        <f t="shared" ref="X30:X46" si="12">IF(U30="","",",")</f>
        <v>,</v>
      </c>
      <c r="Y30" s="54">
        <f t="shared" ref="Y30:Y46" si="13">IF(U30="","",250)</f>
        <v>250</v>
      </c>
      <c r="Z30" s="63" t="str">
        <f t="shared" ref="Z30:Z46" si="14">IF(U30="","",")")</f>
        <v>)</v>
      </c>
      <c r="AA30" s="47" t="str">
        <f t="shared" ref="AA30:AA46" si="15">IF(AB30="","","(")</f>
        <v>(</v>
      </c>
      <c r="AB30" s="52" t="str">
        <f t="shared" ref="AB30:AB64" si="16">IF(H30="","",H30)</f>
        <v>Mi</v>
      </c>
      <c r="AC30" s="53" t="str">
        <f t="shared" ref="AC30:AC46" si="17">IF(AB30="","",",")</f>
        <v>,</v>
      </c>
      <c r="AD30" s="67" t="str">
        <f t="shared" ref="AD30:AD46" si="18">IF(I30="","",I30)</f>
        <v/>
      </c>
      <c r="AE30" s="48" t="str">
        <f t="shared" ref="AE30:AE46" si="19">IF(AB30="","",",")</f>
        <v>,</v>
      </c>
      <c r="AF30" s="46">
        <f t="shared" ref="AF30:AF46" si="20">IF(AB30="","",350)</f>
        <v>350</v>
      </c>
      <c r="AG30" s="46" t="str">
        <f t="shared" ref="AG30:AG46" si="21">IF(AB30="","",")")</f>
        <v>)</v>
      </c>
      <c r="AH30" s="50" t="str">
        <f t="shared" ref="AH30:AH46" si="22">IF(AI30="","","(")</f>
        <v>(</v>
      </c>
      <c r="AI30" s="70" t="str">
        <f t="shared" ref="AI30:AI64" si="23">IF(J30="","",J30)</f>
        <v>La</v>
      </c>
      <c r="AJ30" s="54" t="str">
        <f t="shared" ref="AJ30:AJ46" si="24">IF(AI30="","",",")</f>
        <v>,</v>
      </c>
      <c r="AK30" s="54" t="str">
        <f t="shared" ref="AK30:AK46" si="25">IF(K30="","",K30)</f>
        <v>m</v>
      </c>
      <c r="AL30" s="54" t="str">
        <f t="shared" ref="AL30:AL46" si="26">IF(AI30="","",",")</f>
        <v>,</v>
      </c>
      <c r="AM30" s="54">
        <f t="shared" ref="AM30:AM46" si="27">IF(AI30="","",450)</f>
        <v>450</v>
      </c>
      <c r="AN30" s="54" t="str">
        <f t="shared" ref="AN30:AN46" si="28">IF(AI30="","",")")</f>
        <v>)</v>
      </c>
    </row>
    <row r="31" spans="2:40" ht="25.5" thickTop="1" thickBot="1" x14ac:dyDescent="0.4">
      <c r="C31" s="12" t="s">
        <v>2073</v>
      </c>
      <c r="D31" s="71" t="s">
        <v>1079</v>
      </c>
      <c r="E31" s="71"/>
      <c r="F31" s="72" t="s">
        <v>1077</v>
      </c>
      <c r="G31" s="72">
        <v>7</v>
      </c>
      <c r="H31" s="71"/>
      <c r="I31" s="71"/>
      <c r="J31" s="81"/>
      <c r="K31" s="81"/>
      <c r="L31" s="75" t="str">
        <f t="shared" si="0"/>
        <v xml:space="preserve">            { line: "Señor escucha mi voz., (Fa,,15)(Mi,7,250)", sC: ""},</v>
      </c>
      <c r="M31" s="63" t="str">
        <f t="shared" si="1"/>
        <v>(</v>
      </c>
      <c r="N31" s="52" t="str">
        <f t="shared" si="2"/>
        <v>Fa</v>
      </c>
      <c r="O31" s="61" t="str">
        <f t="shared" si="3"/>
        <v>,</v>
      </c>
      <c r="P31" s="67" t="str">
        <f t="shared" si="4"/>
        <v/>
      </c>
      <c r="Q31" s="62" t="str">
        <f t="shared" si="5"/>
        <v>,</v>
      </c>
      <c r="R31" s="46">
        <f t="shared" si="6"/>
        <v>15</v>
      </c>
      <c r="S31" s="63" t="str">
        <f t="shared" si="7"/>
        <v>)</v>
      </c>
      <c r="T31" s="64" t="str">
        <f t="shared" si="8"/>
        <v>(</v>
      </c>
      <c r="U31" s="51" t="str">
        <f t="shared" si="9"/>
        <v>Mi</v>
      </c>
      <c r="V31" s="54" t="str">
        <f t="shared" si="10"/>
        <v>,</v>
      </c>
      <c r="W31" s="49">
        <f t="shared" si="11"/>
        <v>7</v>
      </c>
      <c r="X31" s="54" t="str">
        <f t="shared" si="12"/>
        <v>,</v>
      </c>
      <c r="Y31" s="54">
        <f t="shared" si="13"/>
        <v>250</v>
      </c>
      <c r="Z31" s="63" t="str">
        <f t="shared" si="14"/>
        <v>)</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5.5" thickTop="1" thickBot="1" x14ac:dyDescent="0.4">
      <c r="C32" s="12" t="s">
        <v>2074</v>
      </c>
      <c r="D32" s="71" t="s">
        <v>1078</v>
      </c>
      <c r="E32" s="71" t="s">
        <v>1081</v>
      </c>
      <c r="F32" s="72" t="s">
        <v>1079</v>
      </c>
      <c r="G32" s="72">
        <v>7</v>
      </c>
      <c r="H32" s="71" t="s">
        <v>1077</v>
      </c>
      <c r="I32" s="71"/>
      <c r="J32" s="81" t="s">
        <v>1078</v>
      </c>
      <c r="K32" s="81" t="s">
        <v>1081</v>
      </c>
      <c r="L32" s="75" t="str">
        <f>IF(C32="","",_xlfn.CONCAT("            { line: ","""",C32,", ",M32:AN32,""", sC: ","""",B32,"""},"))</f>
        <v xml:space="preserve">            { line: "¡Estén tus oídos atentos, (La,m,15)(Fa,7,250)(Mi,,350)(La,m,450)", sC: ""},</v>
      </c>
      <c r="M32" s="63" t="str">
        <f t="shared" si="1"/>
        <v>(</v>
      </c>
      <c r="N32" s="52" t="str">
        <f t="shared" si="2"/>
        <v>La</v>
      </c>
      <c r="O32" s="61" t="str">
        <f t="shared" si="3"/>
        <v>,</v>
      </c>
      <c r="P32" s="67" t="str">
        <f t="shared" si="4"/>
        <v>m</v>
      </c>
      <c r="Q32" s="62" t="str">
        <f t="shared" si="5"/>
        <v>,</v>
      </c>
      <c r="R32" s="46">
        <f t="shared" si="6"/>
        <v>15</v>
      </c>
      <c r="S32" s="63" t="str">
        <f t="shared" si="7"/>
        <v>)</v>
      </c>
      <c r="T32" s="64" t="str">
        <f t="shared" si="8"/>
        <v>(</v>
      </c>
      <c r="U32" s="51" t="str">
        <f t="shared" si="9"/>
        <v>Fa</v>
      </c>
      <c r="V32" s="54" t="str">
        <f t="shared" si="10"/>
        <v>,</v>
      </c>
      <c r="W32" s="49">
        <f t="shared" si="11"/>
        <v>7</v>
      </c>
      <c r="X32" s="54" t="str">
        <f t="shared" si="12"/>
        <v>,</v>
      </c>
      <c r="Y32" s="54">
        <f t="shared" si="13"/>
        <v>250</v>
      </c>
      <c r="Z32" s="63" t="str">
        <f t="shared" si="14"/>
        <v>)</v>
      </c>
      <c r="AA32" s="47" t="str">
        <f t="shared" si="15"/>
        <v>(</v>
      </c>
      <c r="AB32" s="52" t="str">
        <f t="shared" si="16"/>
        <v>Mi</v>
      </c>
      <c r="AC32" s="53" t="str">
        <f t="shared" si="17"/>
        <v>,</v>
      </c>
      <c r="AD32" s="67" t="str">
        <f t="shared" si="18"/>
        <v/>
      </c>
      <c r="AE32" s="48" t="str">
        <f t="shared" si="19"/>
        <v>,</v>
      </c>
      <c r="AF32" s="46">
        <f t="shared" si="20"/>
        <v>350</v>
      </c>
      <c r="AG32" s="46" t="str">
        <f t="shared" si="21"/>
        <v>)</v>
      </c>
      <c r="AH32" s="50" t="str">
        <f t="shared" si="22"/>
        <v>(</v>
      </c>
      <c r="AI32" s="70" t="str">
        <f t="shared" si="23"/>
        <v>La</v>
      </c>
      <c r="AJ32" s="54" t="str">
        <f t="shared" si="24"/>
        <v>,</v>
      </c>
      <c r="AK32" s="54" t="str">
        <f t="shared" si="25"/>
        <v>m</v>
      </c>
      <c r="AL32" s="54" t="str">
        <f t="shared" si="26"/>
        <v>,</v>
      </c>
      <c r="AM32" s="54">
        <f t="shared" si="27"/>
        <v>450</v>
      </c>
      <c r="AN32" s="54" t="str">
        <f t="shared" si="28"/>
        <v>)</v>
      </c>
    </row>
    <row r="33" spans="1:40" ht="25.5" thickTop="1" thickBot="1" x14ac:dyDescent="0.4">
      <c r="C33" s="12" t="s">
        <v>2075</v>
      </c>
      <c r="D33" s="71" t="s">
        <v>1079</v>
      </c>
      <c r="E33" s="71"/>
      <c r="F33" s="72" t="s">
        <v>1077</v>
      </c>
      <c r="G33" s="72"/>
      <c r="H33" s="71"/>
      <c r="I33" s="71"/>
      <c r="J33" s="81"/>
      <c r="K33" s="81"/>
      <c r="L33" s="75" t="str">
        <f>IF(C33="","",_xlfn.CONCAT("            { line: ","""",C33,", ",M33:AN33,""", sC: ","""",B33,"""},"))</f>
        <v xml:space="preserve">            { line: "a la voz de mi súplica!, (Fa,,15)(Mi,,250)", sC: ""},</v>
      </c>
      <c r="M33" s="63" t="str">
        <f t="shared" si="1"/>
        <v>(</v>
      </c>
      <c r="N33" s="52" t="str">
        <f t="shared" si="2"/>
        <v>Fa</v>
      </c>
      <c r="O33" s="61" t="str">
        <f t="shared" si="3"/>
        <v>,</v>
      </c>
      <c r="P33" s="67" t="str">
        <f t="shared" si="4"/>
        <v/>
      </c>
      <c r="Q33" s="62" t="str">
        <f t="shared" si="5"/>
        <v>,</v>
      </c>
      <c r="R33" s="46">
        <f t="shared" si="6"/>
        <v>15</v>
      </c>
      <c r="S33" s="63" t="str">
        <f t="shared" si="7"/>
        <v>)</v>
      </c>
      <c r="T33" s="64" t="str">
        <f t="shared" si="8"/>
        <v>(</v>
      </c>
      <c r="U33" s="51" t="str">
        <f t="shared" si="9"/>
        <v>Mi</v>
      </c>
      <c r="V33" s="54" t="str">
        <f t="shared" si="10"/>
        <v>,</v>
      </c>
      <c r="W33" s="49" t="str">
        <f t="shared" si="11"/>
        <v/>
      </c>
      <c r="X33" s="54" t="str">
        <f t="shared" si="12"/>
        <v>,</v>
      </c>
      <c r="Y33" s="54">
        <f t="shared" si="13"/>
        <v>250</v>
      </c>
      <c r="Z33" s="63" t="str">
        <f t="shared" si="14"/>
        <v>)</v>
      </c>
      <c r="AA33" s="47" t="str">
        <f t="shared" si="15"/>
        <v/>
      </c>
      <c r="AB33" s="52" t="str">
        <f t="shared" si="16"/>
        <v/>
      </c>
      <c r="AC33" s="53" t="str">
        <f t="shared" si="17"/>
        <v/>
      </c>
      <c r="AD33" s="67" t="str">
        <f t="shared" si="18"/>
        <v/>
      </c>
      <c r="AE33" s="48" t="str">
        <f t="shared" si="19"/>
        <v/>
      </c>
      <c r="AF33" s="46" t="str">
        <f t="shared" si="20"/>
        <v/>
      </c>
      <c r="AG33" s="46" t="str">
        <f t="shared" si="21"/>
        <v/>
      </c>
      <c r="AH33" s="50" t="str">
        <f t="shared" si="22"/>
        <v/>
      </c>
      <c r="AI33" s="70" t="str">
        <f t="shared" si="23"/>
        <v/>
      </c>
      <c r="AJ33" s="54" t="str">
        <f t="shared" si="24"/>
        <v/>
      </c>
      <c r="AK33" s="54" t="str">
        <f t="shared" si="25"/>
        <v/>
      </c>
      <c r="AL33" s="54" t="str">
        <f t="shared" si="26"/>
        <v/>
      </c>
      <c r="AM33" s="54" t="str">
        <f t="shared" si="27"/>
        <v/>
      </c>
      <c r="AN33" s="54" t="str">
        <f t="shared" si="28"/>
        <v/>
      </c>
    </row>
    <row r="34" spans="1:40" ht="27.75" thickTop="1" thickBot="1" x14ac:dyDescent="0.4">
      <c r="C34" s="82"/>
      <c r="D34" s="85"/>
      <c r="E34" s="85"/>
      <c r="F34" s="85"/>
      <c r="G34" s="85"/>
      <c r="H34" s="85"/>
      <c r="I34" s="85"/>
      <c r="J34" s="85"/>
      <c r="K34" s="85"/>
      <c r="L34" s="83" t="s">
        <v>1859</v>
      </c>
      <c r="M34" s="63"/>
      <c r="N34" s="52"/>
      <c r="O34" s="61"/>
      <c r="P34" s="67"/>
      <c r="Q34" s="62"/>
      <c r="R34" s="46"/>
      <c r="S34" s="63"/>
      <c r="T34" s="64"/>
      <c r="U34" s="51"/>
      <c r="V34" s="54"/>
      <c r="W34" s="49"/>
      <c r="X34" s="54"/>
      <c r="Y34" s="54"/>
      <c r="Z34" s="63"/>
      <c r="AA34" s="47"/>
      <c r="AB34" s="52"/>
      <c r="AC34" s="53"/>
      <c r="AD34" s="67"/>
      <c r="AE34" s="48"/>
      <c r="AF34" s="46"/>
      <c r="AG34" s="46"/>
      <c r="AH34" s="50"/>
      <c r="AI34" s="70"/>
      <c r="AJ34" s="54"/>
      <c r="AK34" s="54"/>
      <c r="AL34" s="54"/>
      <c r="AM34" s="54"/>
      <c r="AN34" s="54"/>
    </row>
    <row r="35" spans="1:40" ht="25.5" thickTop="1" thickBot="1" x14ac:dyDescent="0.4">
      <c r="B35" t="s">
        <v>1861</v>
      </c>
      <c r="C35" s="12" t="s">
        <v>2076</v>
      </c>
      <c r="D35" s="71" t="s">
        <v>1078</v>
      </c>
      <c r="E35" s="71" t="s">
        <v>1081</v>
      </c>
      <c r="F35" s="72" t="s">
        <v>1079</v>
      </c>
      <c r="G35" s="72">
        <v>7</v>
      </c>
      <c r="H35" s="71" t="s">
        <v>1077</v>
      </c>
      <c r="I35" s="71"/>
      <c r="J35" s="81" t="s">
        <v>1078</v>
      </c>
      <c r="K35" s="81" t="s">
        <v>1081</v>
      </c>
      <c r="L35" s="75" t="str">
        <f t="shared" ref="L35:L44" si="29">IF(C35="","",_xlfn.CONCAT("            { line: ","""",C35,", ",M35:AN35,""", sC: ","""",B35,"""},"))</f>
        <v xml:space="preserve">            { line: "DE LO PROFUNDO A TI GRITO, SEÑOR:, (La,m,15)(Fa,7,250)(Mi,,350)(La,m,450)", sC: "ta as"},</v>
      </c>
      <c r="M35" s="63" t="str">
        <f>IF(N35="","","(")</f>
        <v>(</v>
      </c>
      <c r="N35" s="52" t="str">
        <f>IF(D35="","",D35)</f>
        <v>La</v>
      </c>
      <c r="O35" s="61" t="str">
        <f>IF(N35="","",",")</f>
        <v>,</v>
      </c>
      <c r="P35" s="67" t="str">
        <f>IF(E35="","",E35)</f>
        <v>m</v>
      </c>
      <c r="Q35" s="62" t="str">
        <f>IF(N35="","",",")</f>
        <v>,</v>
      </c>
      <c r="R35" s="46">
        <f>IF(N35="","",15)</f>
        <v>15</v>
      </c>
      <c r="S35" s="63" t="str">
        <f>IF(N35="","",")")</f>
        <v>)</v>
      </c>
      <c r="T35" s="64" t="str">
        <f>IF(U35="","","(")</f>
        <v>(</v>
      </c>
      <c r="U35" s="51" t="str">
        <f>IF(F35="","",F35)</f>
        <v>Fa</v>
      </c>
      <c r="V35" s="54" t="str">
        <f>IF(U35="","",",")</f>
        <v>,</v>
      </c>
      <c r="W35" s="49">
        <f>IF(G35="","",G35)</f>
        <v>7</v>
      </c>
      <c r="X35" s="54" t="str">
        <f>IF(U35="","",",")</f>
        <v>,</v>
      </c>
      <c r="Y35" s="54">
        <f>IF(U35="","",250)</f>
        <v>250</v>
      </c>
      <c r="Z35" s="63" t="str">
        <f>IF(U35="","",")")</f>
        <v>)</v>
      </c>
      <c r="AA35" s="47" t="str">
        <f>IF(AB35="","","(")</f>
        <v>(</v>
      </c>
      <c r="AB35" s="52" t="str">
        <f>IF(H35="","",H35)</f>
        <v>Mi</v>
      </c>
      <c r="AC35" s="53" t="str">
        <f>IF(AB35="","",",")</f>
        <v>,</v>
      </c>
      <c r="AD35" s="67" t="str">
        <f>IF(I35="","",I35)</f>
        <v/>
      </c>
      <c r="AE35" s="48" t="str">
        <f>IF(AB35="","",",")</f>
        <v>,</v>
      </c>
      <c r="AF35" s="46">
        <f>IF(AB35="","",350)</f>
        <v>350</v>
      </c>
      <c r="AG35" s="46" t="str">
        <f>IF(AB35="","",")")</f>
        <v>)</v>
      </c>
      <c r="AH35" s="50" t="str">
        <f>IF(AI35="","","(")</f>
        <v>(</v>
      </c>
      <c r="AI35" s="70" t="str">
        <f>IF(J35="","",J35)</f>
        <v>La</v>
      </c>
      <c r="AJ35" s="54" t="str">
        <f>IF(AI35="","",",")</f>
        <v>,</v>
      </c>
      <c r="AK35" s="54" t="str">
        <f>IF(K35="","",K35)</f>
        <v>m</v>
      </c>
      <c r="AL35" s="54" t="str">
        <f>IF(AI35="","",",")</f>
        <v>,</v>
      </c>
      <c r="AM35" s="54">
        <f>IF(AI35="","",450)</f>
        <v>450</v>
      </c>
      <c r="AN35" s="54" t="str">
        <f>IF(AI35="","",")")</f>
        <v>)</v>
      </c>
    </row>
    <row r="36" spans="1:40" ht="25.5" thickTop="1" thickBot="1" x14ac:dyDescent="0.4">
      <c r="B36" t="s">
        <v>1849</v>
      </c>
      <c r="C36" s="12" t="s">
        <v>2078</v>
      </c>
      <c r="D36" s="71" t="s">
        <v>1079</v>
      </c>
      <c r="E36" s="71"/>
      <c r="F36" s="72" t="s">
        <v>1077</v>
      </c>
      <c r="G36" s="72">
        <v>7</v>
      </c>
      <c r="H36" s="71"/>
      <c r="I36" s="71"/>
      <c r="J36" s="81"/>
      <c r="K36" s="81"/>
      <c r="L36" s="75" t="str">
        <f t="shared" si="29"/>
        <v xml:space="preserve">            { line: "SEÑOR ESCUCHA MI VOZ., (Fa,,15)(Mi,7,250)", sC: "as"},</v>
      </c>
      <c r="M36" s="63" t="str">
        <f>IF(N36="","","(")</f>
        <v>(</v>
      </c>
      <c r="N36" s="52" t="str">
        <f>IF(D36="","",D36)</f>
        <v>Fa</v>
      </c>
      <c r="O36" s="61" t="str">
        <f>IF(N36="","",",")</f>
        <v>,</v>
      </c>
      <c r="P36" s="67" t="str">
        <f>IF(E36="","",E36)</f>
        <v/>
      </c>
      <c r="Q36" s="62" t="str">
        <f>IF(N36="","",",")</f>
        <v>,</v>
      </c>
      <c r="R36" s="46">
        <f>IF(N36="","",15)</f>
        <v>15</v>
      </c>
      <c r="S36" s="63" t="str">
        <f>IF(N36="","",")")</f>
        <v>)</v>
      </c>
      <c r="T36" s="64" t="str">
        <f>IF(U36="","","(")</f>
        <v>(</v>
      </c>
      <c r="U36" s="51" t="str">
        <f>IF(F36="","",F36)</f>
        <v>Mi</v>
      </c>
      <c r="V36" s="54" t="str">
        <f>IF(U36="","",",")</f>
        <v>,</v>
      </c>
      <c r="W36" s="49">
        <f>IF(G36="","",G36)</f>
        <v>7</v>
      </c>
      <c r="X36" s="54" t="str">
        <f>IF(U36="","",",")</f>
        <v>,</v>
      </c>
      <c r="Y36" s="54">
        <f>IF(U36="","",250)</f>
        <v>250</v>
      </c>
      <c r="Z36" s="63" t="str">
        <f>IF(U36="","",")")</f>
        <v>)</v>
      </c>
      <c r="AA36" s="47" t="str">
        <f>IF(AB36="","","(")</f>
        <v/>
      </c>
      <c r="AB36" s="52" t="str">
        <f>IF(H36="","",H36)</f>
        <v/>
      </c>
      <c r="AC36" s="53" t="str">
        <f>IF(AB36="","",",")</f>
        <v/>
      </c>
      <c r="AD36" s="67" t="str">
        <f>IF(I36="","",I36)</f>
        <v/>
      </c>
      <c r="AE36" s="48" t="str">
        <f>IF(AB36="","",",")</f>
        <v/>
      </c>
      <c r="AF36" s="46" t="str">
        <f>IF(AB36="","",350)</f>
        <v/>
      </c>
      <c r="AG36" s="46" t="str">
        <f>IF(AB36="","",")")</f>
        <v/>
      </c>
      <c r="AH36" s="50" t="str">
        <f>IF(AI36="","","(")</f>
        <v/>
      </c>
      <c r="AI36" s="70" t="str">
        <f>IF(J36="","",J36)</f>
        <v/>
      </c>
      <c r="AJ36" s="54" t="str">
        <f>IF(AI36="","",",")</f>
        <v/>
      </c>
      <c r="AK36" s="54" t="str">
        <f>IF(K36="","",K36)</f>
        <v/>
      </c>
      <c r="AL36" s="54" t="str">
        <f>IF(AI36="","",",")</f>
        <v/>
      </c>
      <c r="AM36" s="54" t="str">
        <f>IF(AI36="","",450)</f>
        <v/>
      </c>
      <c r="AN36" s="54" t="str">
        <f>IF(AI36="","",")")</f>
        <v/>
      </c>
    </row>
    <row r="37" spans="1:40" ht="25.5" thickTop="1" thickBot="1" x14ac:dyDescent="0.4">
      <c r="B37" t="s">
        <v>1849</v>
      </c>
      <c r="C37" s="12" t="s">
        <v>2079</v>
      </c>
      <c r="D37" s="71" t="s">
        <v>2077</v>
      </c>
      <c r="E37" s="71" t="s">
        <v>1081</v>
      </c>
      <c r="F37" s="72" t="s">
        <v>1079</v>
      </c>
      <c r="G37" s="72">
        <v>7</v>
      </c>
      <c r="H37" s="71" t="s">
        <v>1077</v>
      </c>
      <c r="I37" s="71"/>
      <c r="J37" s="81" t="s">
        <v>1078</v>
      </c>
      <c r="K37" s="81" t="s">
        <v>1081</v>
      </c>
      <c r="L37" s="75" t="str">
        <f t="shared" si="29"/>
        <v xml:space="preserve">            { line: "¡ESTÉN TUS OÍDOS ATENTOS, (la,m,15)(Fa,7,250)(Mi,,350)(La,m,450)", sC: "as"},</v>
      </c>
      <c r="M37" s="63" t="str">
        <f>IF(N37="","","(")</f>
        <v>(</v>
      </c>
      <c r="N37" s="52" t="str">
        <f>IF(D37="","",D37)</f>
        <v>la</v>
      </c>
      <c r="O37" s="61" t="str">
        <f>IF(N37="","",",")</f>
        <v>,</v>
      </c>
      <c r="P37" s="67" t="str">
        <f>IF(E37="","",E37)</f>
        <v>m</v>
      </c>
      <c r="Q37" s="62" t="str">
        <f>IF(N37="","",",")</f>
        <v>,</v>
      </c>
      <c r="R37" s="46">
        <f>IF(N37="","",15)</f>
        <v>15</v>
      </c>
      <c r="S37" s="63" t="str">
        <f>IF(N37="","",")")</f>
        <v>)</v>
      </c>
      <c r="T37" s="64" t="str">
        <f>IF(U37="","","(")</f>
        <v>(</v>
      </c>
      <c r="U37" s="51" t="str">
        <f>IF(F37="","",F37)</f>
        <v>Fa</v>
      </c>
      <c r="V37" s="54" t="str">
        <f>IF(U37="","",",")</f>
        <v>,</v>
      </c>
      <c r="W37" s="49">
        <f>IF(G37="","",G37)</f>
        <v>7</v>
      </c>
      <c r="X37" s="54" t="str">
        <f>IF(U37="","",",")</f>
        <v>,</v>
      </c>
      <c r="Y37" s="54">
        <f>IF(U37="","",250)</f>
        <v>250</v>
      </c>
      <c r="Z37" s="63" t="str">
        <f>IF(U37="","",")")</f>
        <v>)</v>
      </c>
      <c r="AA37" s="47" t="str">
        <f>IF(AB37="","","(")</f>
        <v>(</v>
      </c>
      <c r="AB37" s="52" t="str">
        <f>IF(H37="","",H37)</f>
        <v>Mi</v>
      </c>
      <c r="AC37" s="53" t="str">
        <f>IF(AB37="","",",")</f>
        <v>,</v>
      </c>
      <c r="AD37" s="67" t="str">
        <f>IF(I37="","",I37)</f>
        <v/>
      </c>
      <c r="AE37" s="48" t="str">
        <f>IF(AB37="","",",")</f>
        <v>,</v>
      </c>
      <c r="AF37" s="46">
        <f>IF(AB37="","",350)</f>
        <v>350</v>
      </c>
      <c r="AG37" s="46" t="str">
        <f>IF(AB37="","",")")</f>
        <v>)</v>
      </c>
      <c r="AH37" s="50" t="str">
        <f>IF(AI37="","","(")</f>
        <v>(</v>
      </c>
      <c r="AI37" s="70" t="str">
        <f>IF(J37="","",J37)</f>
        <v>La</v>
      </c>
      <c r="AJ37" s="54" t="str">
        <f>IF(AI37="","",",")</f>
        <v>,</v>
      </c>
      <c r="AK37" s="54" t="str">
        <f>IF(K37="","",K37)</f>
        <v>m</v>
      </c>
      <c r="AL37" s="54" t="str">
        <f>IF(AI37="","",",")</f>
        <v>,</v>
      </c>
      <c r="AM37" s="54">
        <f>IF(AI37="","",450)</f>
        <v>450</v>
      </c>
      <c r="AN37" s="54" t="str">
        <f>IF(AI37="","",")")</f>
        <v>)</v>
      </c>
    </row>
    <row r="38" spans="1:40" ht="25.5" thickTop="1" thickBot="1" x14ac:dyDescent="0.4">
      <c r="B38" t="s">
        <v>1849</v>
      </c>
      <c r="C38" s="12" t="s">
        <v>2080</v>
      </c>
      <c r="D38" s="71" t="s">
        <v>1079</v>
      </c>
      <c r="E38" s="71"/>
      <c r="F38" s="72" t="s">
        <v>1077</v>
      </c>
      <c r="G38" s="72"/>
      <c r="H38" s="71"/>
      <c r="I38" s="71"/>
      <c r="J38" s="81"/>
      <c r="K38" s="81"/>
      <c r="L38" s="75" t="str">
        <f t="shared" si="29"/>
        <v xml:space="preserve">            { line: "A LA VOZ DE MI SÚPLICA!, (Fa,,15)(Mi,,250)", sC: "as"},</v>
      </c>
      <c r="M38" s="63" t="str">
        <f>IF(N38="","","(")</f>
        <v>(</v>
      </c>
      <c r="N38" s="52" t="str">
        <f>IF(D38="","",D38)</f>
        <v>Fa</v>
      </c>
      <c r="O38" s="61" t="str">
        <f>IF(N38="","",",")</f>
        <v>,</v>
      </c>
      <c r="P38" s="67" t="str">
        <f>IF(E38="","",E38)</f>
        <v/>
      </c>
      <c r="Q38" s="62" t="str">
        <f>IF(N38="","",",")</f>
        <v>,</v>
      </c>
      <c r="R38" s="46">
        <f>IF(N38="","",15)</f>
        <v>15</v>
      </c>
      <c r="S38" s="63" t="str">
        <f>IF(N38="","",")")</f>
        <v>)</v>
      </c>
      <c r="T38" s="64" t="str">
        <f>IF(U38="","","(")</f>
        <v>(</v>
      </c>
      <c r="U38" s="51" t="str">
        <f>IF(F38="","",F38)</f>
        <v>Mi</v>
      </c>
      <c r="V38" s="54" t="str">
        <f>IF(U38="","",",")</f>
        <v>,</v>
      </c>
      <c r="W38" s="49" t="str">
        <f>IF(G38="","",G38)</f>
        <v/>
      </c>
      <c r="X38" s="54" t="str">
        <f>IF(U38="","",",")</f>
        <v>,</v>
      </c>
      <c r="Y38" s="54">
        <f>IF(U38="","",250)</f>
        <v>250</v>
      </c>
      <c r="Z38" s="63" t="str">
        <f>IF(U38="","",")")</f>
        <v>)</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1:40" ht="27.75" thickTop="1" thickBot="1" x14ac:dyDescent="0.4">
      <c r="C39" s="82"/>
      <c r="D39" s="85"/>
      <c r="E39" s="85"/>
      <c r="F39" s="85"/>
      <c r="G39" s="85"/>
      <c r="H39" s="85"/>
      <c r="I39" s="85"/>
      <c r="J39" s="85"/>
      <c r="K39" s="85"/>
      <c r="L39" s="83" t="s">
        <v>1859</v>
      </c>
      <c r="M39" s="63"/>
      <c r="N39" s="52"/>
      <c r="O39" s="61"/>
      <c r="P39" s="67"/>
      <c r="Q39" s="62"/>
      <c r="R39" s="46"/>
      <c r="S39" s="63"/>
      <c r="T39" s="64"/>
      <c r="U39" s="51"/>
      <c r="V39" s="54"/>
      <c r="W39" s="49"/>
      <c r="X39" s="54"/>
      <c r="Y39" s="54"/>
      <c r="Z39" s="63"/>
      <c r="AA39" s="47"/>
      <c r="AB39" s="52"/>
      <c r="AC39" s="53"/>
      <c r="AD39" s="67"/>
      <c r="AE39" s="48"/>
      <c r="AF39" s="46"/>
      <c r="AG39" s="46"/>
      <c r="AH39" s="50"/>
      <c r="AI39" s="70"/>
      <c r="AJ39" s="54"/>
      <c r="AK39" s="54"/>
      <c r="AL39" s="54"/>
      <c r="AM39" s="54"/>
      <c r="AN39" s="54"/>
    </row>
    <row r="40" spans="1:40" ht="25.5" thickTop="1" thickBot="1" x14ac:dyDescent="0.4">
      <c r="B40" t="s">
        <v>1860</v>
      </c>
      <c r="C40" s="12" t="s">
        <v>2081</v>
      </c>
      <c r="D40" s="71" t="s">
        <v>1082</v>
      </c>
      <c r="E40" s="71"/>
      <c r="F40" s="72" t="s">
        <v>1079</v>
      </c>
      <c r="G40" s="72"/>
      <c r="H40" s="71" t="s">
        <v>1078</v>
      </c>
      <c r="I40" s="71" t="s">
        <v>1081</v>
      </c>
      <c r="J40" s="81"/>
      <c r="K40" s="81"/>
      <c r="L40" s="75" t="str">
        <f t="shared" si="29"/>
        <v xml:space="preserve">            { line: "Si llevas cuentas de los pecados, Señor,, (Sol,,15)(Fa,,250)(La,m,350)", sC: "tc"},</v>
      </c>
      <c r="M40" s="63" t="str">
        <f t="shared" ref="M40:M44" si="30">IF(N40="","","(")</f>
        <v>(</v>
      </c>
      <c r="N40" s="52" t="str">
        <f t="shared" ref="N40:N44" si="31">IF(D40="","",D40)</f>
        <v>Sol</v>
      </c>
      <c r="O40" s="61" t="str">
        <f t="shared" ref="O40:O44" si="32">IF(N40="","",",")</f>
        <v>,</v>
      </c>
      <c r="P40" s="67" t="str">
        <f t="shared" ref="P40:P44" si="33">IF(E40="","",E40)</f>
        <v/>
      </c>
      <c r="Q40" s="62" t="str">
        <f t="shared" ref="Q40:Q44" si="34">IF(N40="","",",")</f>
        <v>,</v>
      </c>
      <c r="R40" s="46">
        <f t="shared" ref="R40:R44" si="35">IF(N40="","",15)</f>
        <v>15</v>
      </c>
      <c r="S40" s="63" t="str">
        <f t="shared" ref="S40:S44" si="36">IF(N40="","",")")</f>
        <v>)</v>
      </c>
      <c r="T40" s="64" t="str">
        <f t="shared" ref="T40:T44" si="37">IF(U40="","","(")</f>
        <v>(</v>
      </c>
      <c r="U40" s="51" t="str">
        <f t="shared" ref="U40:U44" si="38">IF(F40="","",F40)</f>
        <v>Fa</v>
      </c>
      <c r="V40" s="54" t="str">
        <f t="shared" ref="V40:V44" si="39">IF(U40="","",",")</f>
        <v>,</v>
      </c>
      <c r="W40" s="49" t="str">
        <f t="shared" ref="W40:W44" si="40">IF(G40="","",G40)</f>
        <v/>
      </c>
      <c r="X40" s="54" t="str">
        <f t="shared" ref="X40:X44" si="41">IF(U40="","",",")</f>
        <v>,</v>
      </c>
      <c r="Y40" s="54">
        <f t="shared" ref="Y40:Y44" si="42">IF(U40="","",250)</f>
        <v>250</v>
      </c>
      <c r="Z40" s="63" t="str">
        <f t="shared" ref="Z40:Z44" si="43">IF(U40="","",")")</f>
        <v>)</v>
      </c>
      <c r="AA40" s="47" t="str">
        <f t="shared" ref="AA40:AA44" si="44">IF(AB40="","","(")</f>
        <v>(</v>
      </c>
      <c r="AB40" s="52" t="str">
        <f t="shared" ref="AB40:AB44" si="45">IF(H40="","",H40)</f>
        <v>La</v>
      </c>
      <c r="AC40" s="53" t="str">
        <f t="shared" ref="AC40:AC44" si="46">IF(AB40="","",",")</f>
        <v>,</v>
      </c>
      <c r="AD40" s="67" t="str">
        <f t="shared" ref="AD40:AD44" si="47">IF(I40="","",I40)</f>
        <v>m</v>
      </c>
      <c r="AE40" s="48" t="str">
        <f t="shared" ref="AE40:AE44" si="48">IF(AB40="","",",")</f>
        <v>,</v>
      </c>
      <c r="AF40" s="46">
        <f t="shared" ref="AF40:AF44" si="49">IF(AB40="","",350)</f>
        <v>350</v>
      </c>
      <c r="AG40" s="46" t="str">
        <f t="shared" ref="AG40:AG44" si="50">IF(AB40="","",")")</f>
        <v>)</v>
      </c>
      <c r="AH40" s="50" t="str">
        <f t="shared" ref="AH40:AH44" si="51">IF(AI40="","","(")</f>
        <v/>
      </c>
      <c r="AI40" s="70" t="str">
        <f t="shared" ref="AI40:AI44" si="52">IF(J40="","",J40)</f>
        <v/>
      </c>
      <c r="AJ40" s="54" t="str">
        <f t="shared" ref="AJ40:AJ44" si="53">IF(AI40="","",",")</f>
        <v/>
      </c>
      <c r="AK40" s="54" t="str">
        <f t="shared" ref="AK40:AK44" si="54">IF(K40="","",K40)</f>
        <v/>
      </c>
      <c r="AL40" s="54" t="str">
        <f t="shared" ref="AL40:AL44" si="55">IF(AI40="","",",")</f>
        <v/>
      </c>
      <c r="AM40" s="54" t="str">
        <f t="shared" ref="AM40:AM44" si="56">IF(AI40="","",450)</f>
        <v/>
      </c>
      <c r="AN40" s="54" t="str">
        <f t="shared" ref="AN40:AN44" si="57">IF(AI40="","",")")</f>
        <v/>
      </c>
    </row>
    <row r="41" spans="1:40" ht="25.5" thickTop="1" thickBot="1" x14ac:dyDescent="0.4">
      <c r="C41" s="12" t="s">
        <v>2082</v>
      </c>
      <c r="D41" s="71" t="s">
        <v>1079</v>
      </c>
      <c r="E41" s="71">
        <v>7</v>
      </c>
      <c r="F41" s="72" t="s">
        <v>1077</v>
      </c>
      <c r="G41" s="72"/>
      <c r="H41" s="71">
        <v>7</v>
      </c>
      <c r="I41" s="71"/>
      <c r="J41" s="81"/>
      <c r="K41" s="81"/>
      <c r="L41" s="75" t="str">
        <f t="shared" si="29"/>
        <v xml:space="preserve">            { line: "¿quién se salvará?, ¿quién se salvará?, (Fa,7,15)(Mi,,250)(7,,350)", sC: ""},</v>
      </c>
      <c r="M41" s="63" t="str">
        <f t="shared" si="30"/>
        <v>(</v>
      </c>
      <c r="N41" s="52" t="str">
        <f t="shared" si="31"/>
        <v>Fa</v>
      </c>
      <c r="O41" s="61" t="str">
        <f t="shared" si="32"/>
        <v>,</v>
      </c>
      <c r="P41" s="67">
        <f t="shared" si="33"/>
        <v>7</v>
      </c>
      <c r="Q41" s="62" t="str">
        <f t="shared" si="34"/>
        <v>,</v>
      </c>
      <c r="R41" s="46">
        <f t="shared" si="35"/>
        <v>15</v>
      </c>
      <c r="S41" s="63" t="str">
        <f t="shared" si="36"/>
        <v>)</v>
      </c>
      <c r="T41" s="64" t="str">
        <f t="shared" si="37"/>
        <v>(</v>
      </c>
      <c r="U41" s="51" t="str">
        <f t="shared" si="38"/>
        <v>Mi</v>
      </c>
      <c r="V41" s="54" t="str">
        <f t="shared" si="39"/>
        <v>,</v>
      </c>
      <c r="W41" s="49" t="str">
        <f t="shared" si="40"/>
        <v/>
      </c>
      <c r="X41" s="54" t="str">
        <f t="shared" si="41"/>
        <v>,</v>
      </c>
      <c r="Y41" s="54">
        <f t="shared" si="42"/>
        <v>250</v>
      </c>
      <c r="Z41" s="63" t="str">
        <f t="shared" si="43"/>
        <v>)</v>
      </c>
      <c r="AA41" s="47" t="str">
        <f t="shared" si="44"/>
        <v>(</v>
      </c>
      <c r="AB41" s="52">
        <f t="shared" si="45"/>
        <v>7</v>
      </c>
      <c r="AC41" s="53" t="str">
        <f t="shared" si="46"/>
        <v>,</v>
      </c>
      <c r="AD41" s="67" t="str">
        <f t="shared" si="47"/>
        <v/>
      </c>
      <c r="AE41" s="48" t="str">
        <f t="shared" si="48"/>
        <v>,</v>
      </c>
      <c r="AF41" s="46">
        <f t="shared" si="49"/>
        <v>350</v>
      </c>
      <c r="AG41" s="46" t="str">
        <f t="shared" si="50"/>
        <v>)</v>
      </c>
      <c r="AH41" s="50" t="str">
        <f t="shared" si="51"/>
        <v/>
      </c>
      <c r="AI41" s="70" t="str">
        <f t="shared" si="52"/>
        <v/>
      </c>
      <c r="AJ41" s="54" t="str">
        <f t="shared" si="53"/>
        <v/>
      </c>
      <c r="AK41" s="54" t="str">
        <f t="shared" si="54"/>
        <v/>
      </c>
      <c r="AL41" s="54" t="str">
        <f t="shared" si="55"/>
        <v/>
      </c>
      <c r="AM41" s="54" t="str">
        <f t="shared" si="56"/>
        <v/>
      </c>
      <c r="AN41" s="54" t="str">
        <f t="shared" si="57"/>
        <v/>
      </c>
    </row>
    <row r="42" spans="1:40" ht="27.75" thickTop="1" thickBot="1" x14ac:dyDescent="0.4">
      <c r="C42" s="82"/>
      <c r="D42" s="85"/>
      <c r="E42" s="85"/>
      <c r="F42" s="85"/>
      <c r="G42" s="85"/>
      <c r="H42" s="85"/>
      <c r="I42" s="85"/>
      <c r="J42" s="85"/>
      <c r="K42" s="85"/>
      <c r="L42" s="83" t="s">
        <v>1859</v>
      </c>
      <c r="M42" s="63"/>
      <c r="N42" s="52"/>
      <c r="O42" s="61"/>
      <c r="P42" s="67"/>
      <c r="Q42" s="62"/>
      <c r="R42" s="46"/>
      <c r="S42" s="63"/>
      <c r="T42" s="64"/>
      <c r="U42" s="51"/>
      <c r="V42" s="54"/>
      <c r="W42" s="49"/>
      <c r="X42" s="54"/>
      <c r="Y42" s="54"/>
      <c r="Z42" s="63"/>
      <c r="AA42" s="47"/>
      <c r="AB42" s="52"/>
      <c r="AC42" s="53"/>
      <c r="AD42" s="67"/>
      <c r="AE42" s="48"/>
      <c r="AF42" s="46"/>
      <c r="AG42" s="46"/>
      <c r="AH42" s="50"/>
      <c r="AI42" s="70"/>
      <c r="AJ42" s="54"/>
      <c r="AK42" s="54"/>
      <c r="AL42" s="54"/>
      <c r="AM42" s="54"/>
      <c r="AN42" s="54"/>
    </row>
    <row r="43" spans="1:40" ht="25.5" thickTop="1" thickBot="1" x14ac:dyDescent="0.4">
      <c r="B43" t="s">
        <v>1860</v>
      </c>
      <c r="C43" s="12" t="s">
        <v>2083</v>
      </c>
      <c r="D43" s="71" t="s">
        <v>1079</v>
      </c>
      <c r="E43" s="71"/>
      <c r="F43" s="72" t="s">
        <v>2084</v>
      </c>
      <c r="G43" s="72">
        <v>7</v>
      </c>
      <c r="H43" s="71"/>
      <c r="I43" s="71"/>
      <c r="J43" s="81"/>
      <c r="K43" s="81"/>
      <c r="L43" s="75" t="str">
        <f t="shared" si="29"/>
        <v xml:space="preserve">            { line: "Mas cerca de ti está el perdón,, (Fa,,15)(Ml,7,250)", sC: "tc"},</v>
      </c>
      <c r="M43" s="63" t="str">
        <f t="shared" si="30"/>
        <v>(</v>
      </c>
      <c r="N43" s="52" t="str">
        <f t="shared" si="31"/>
        <v>Fa</v>
      </c>
      <c r="O43" s="61" t="str">
        <f t="shared" si="32"/>
        <v>,</v>
      </c>
      <c r="P43" s="67" t="str">
        <f t="shared" si="33"/>
        <v/>
      </c>
      <c r="Q43" s="62" t="str">
        <f t="shared" si="34"/>
        <v>,</v>
      </c>
      <c r="R43" s="46">
        <f t="shared" si="35"/>
        <v>15</v>
      </c>
      <c r="S43" s="63" t="str">
        <f t="shared" si="36"/>
        <v>)</v>
      </c>
      <c r="T43" s="64" t="str">
        <f t="shared" si="37"/>
        <v>(</v>
      </c>
      <c r="U43" s="51" t="str">
        <f t="shared" si="38"/>
        <v>Ml</v>
      </c>
      <c r="V43" s="54" t="str">
        <f t="shared" si="39"/>
        <v>,</v>
      </c>
      <c r="W43" s="49">
        <f t="shared" si="40"/>
        <v>7</v>
      </c>
      <c r="X43" s="54" t="str">
        <f t="shared" si="41"/>
        <v>,</v>
      </c>
      <c r="Y43" s="54">
        <f t="shared" si="42"/>
        <v>250</v>
      </c>
      <c r="Z43" s="63" t="str">
        <f t="shared" si="43"/>
        <v>)</v>
      </c>
      <c r="AA43" s="47" t="str">
        <f t="shared" si="44"/>
        <v/>
      </c>
      <c r="AB43" s="52" t="str">
        <f t="shared" si="45"/>
        <v/>
      </c>
      <c r="AC43" s="53" t="str">
        <f t="shared" si="46"/>
        <v/>
      </c>
      <c r="AD43" s="67" t="str">
        <f t="shared" si="47"/>
        <v/>
      </c>
      <c r="AE43" s="48" t="str">
        <f t="shared" si="48"/>
        <v/>
      </c>
      <c r="AF43" s="46" t="str">
        <f t="shared" si="49"/>
        <v/>
      </c>
      <c r="AG43" s="46" t="str">
        <f t="shared" si="50"/>
        <v/>
      </c>
      <c r="AH43" s="50" t="str">
        <f t="shared" si="51"/>
        <v/>
      </c>
      <c r="AI43" s="70" t="str">
        <f t="shared" si="52"/>
        <v/>
      </c>
      <c r="AJ43" s="54" t="str">
        <f t="shared" si="53"/>
        <v/>
      </c>
      <c r="AK43" s="54" t="str">
        <f t="shared" si="54"/>
        <v/>
      </c>
      <c r="AL43" s="54" t="str">
        <f t="shared" si="55"/>
        <v/>
      </c>
      <c r="AM43" s="54" t="str">
        <f t="shared" si="56"/>
        <v/>
      </c>
      <c r="AN43" s="54" t="str">
        <f t="shared" si="57"/>
        <v/>
      </c>
    </row>
    <row r="44" spans="1:40" ht="25.5" thickTop="1" thickBot="1" x14ac:dyDescent="0.4">
      <c r="C44" s="12" t="s">
        <v>2085</v>
      </c>
      <c r="D44" s="71" t="s">
        <v>1079</v>
      </c>
      <c r="E44" s="71">
        <v>7</v>
      </c>
      <c r="F44" s="72"/>
      <c r="G44" s="72" t="s">
        <v>2077</v>
      </c>
      <c r="H44" s="71" t="s">
        <v>1081</v>
      </c>
      <c r="I44" s="71"/>
      <c r="J44" s="81"/>
      <c r="K44" s="81"/>
      <c r="L44" s="75" t="str">
        <f t="shared" si="29"/>
        <v xml:space="preserve">            { line: "sólo en ti se encuentra el amor., (Fa,7,15)la(m,,350)", sC: ""},</v>
      </c>
      <c r="M44" s="63" t="str">
        <f t="shared" si="30"/>
        <v>(</v>
      </c>
      <c r="N44" s="52" t="str">
        <f t="shared" si="31"/>
        <v>Fa</v>
      </c>
      <c r="O44" s="61" t="str">
        <f t="shared" si="32"/>
        <v>,</v>
      </c>
      <c r="P44" s="67">
        <f t="shared" si="33"/>
        <v>7</v>
      </c>
      <c r="Q44" s="62" t="str">
        <f t="shared" si="34"/>
        <v>,</v>
      </c>
      <c r="R44" s="46">
        <f t="shared" si="35"/>
        <v>15</v>
      </c>
      <c r="S44" s="63" t="str">
        <f t="shared" si="36"/>
        <v>)</v>
      </c>
      <c r="T44" s="64" t="str">
        <f t="shared" si="37"/>
        <v/>
      </c>
      <c r="U44" s="51" t="str">
        <f t="shared" si="38"/>
        <v/>
      </c>
      <c r="V44" s="54" t="str">
        <f t="shared" si="39"/>
        <v/>
      </c>
      <c r="W44" s="49" t="str">
        <f t="shared" si="40"/>
        <v>la</v>
      </c>
      <c r="X44" s="54" t="str">
        <f t="shared" si="41"/>
        <v/>
      </c>
      <c r="Y44" s="54" t="str">
        <f t="shared" si="42"/>
        <v/>
      </c>
      <c r="Z44" s="63" t="str">
        <f t="shared" si="43"/>
        <v/>
      </c>
      <c r="AA44" s="47" t="str">
        <f t="shared" si="44"/>
        <v>(</v>
      </c>
      <c r="AB44" s="52" t="str">
        <f t="shared" si="45"/>
        <v>m</v>
      </c>
      <c r="AC44" s="53" t="str">
        <f t="shared" si="46"/>
        <v>,</v>
      </c>
      <c r="AD44" s="67" t="str">
        <f t="shared" si="47"/>
        <v/>
      </c>
      <c r="AE44" s="48" t="str">
        <f t="shared" si="48"/>
        <v>,</v>
      </c>
      <c r="AF44" s="46">
        <f t="shared" si="49"/>
        <v>350</v>
      </c>
      <c r="AG44" s="46" t="str">
        <f t="shared" si="50"/>
        <v>)</v>
      </c>
      <c r="AH44" s="50" t="str">
        <f t="shared" si="51"/>
        <v/>
      </c>
      <c r="AI44" s="70" t="str">
        <f t="shared" si="52"/>
        <v/>
      </c>
      <c r="AJ44" s="54" t="str">
        <f t="shared" si="53"/>
        <v/>
      </c>
      <c r="AK44" s="54" t="str">
        <f t="shared" si="54"/>
        <v/>
      </c>
      <c r="AL44" s="54" t="str">
        <f t="shared" si="55"/>
        <v/>
      </c>
      <c r="AM44" s="54" t="str">
        <f t="shared" si="56"/>
        <v/>
      </c>
      <c r="AN44" s="54" t="str">
        <f t="shared" si="57"/>
        <v/>
      </c>
    </row>
    <row r="45" spans="1:40" ht="25.5" thickTop="1" thickBot="1" x14ac:dyDescent="0.4">
      <c r="B45" t="s">
        <v>2088</v>
      </c>
      <c r="C45" s="12" t="s">
        <v>2086</v>
      </c>
      <c r="D45" s="71" t="s">
        <v>1079</v>
      </c>
      <c r="E45" s="71"/>
      <c r="F45" s="72" t="s">
        <v>1077</v>
      </c>
      <c r="G45" s="72">
        <v>7</v>
      </c>
      <c r="H45" s="71"/>
      <c r="I45" s="71"/>
      <c r="J45" s="81"/>
      <c r="K45" s="81"/>
      <c r="L45" s="75" t="str">
        <f t="shared" si="0"/>
        <v xml:space="preserve">            { line: "MAS CERCA DE TI ESTÁ EL PERDÓN,, (Fa,,15)(Mi,7,250)", sC: "tc as"},</v>
      </c>
      <c r="M45" s="63" t="str">
        <f t="shared" si="1"/>
        <v>(</v>
      </c>
      <c r="N45" s="52" t="str">
        <f t="shared" si="2"/>
        <v>Fa</v>
      </c>
      <c r="O45" s="61" t="str">
        <f t="shared" si="3"/>
        <v>,</v>
      </c>
      <c r="P45" s="67" t="str">
        <f t="shared" si="4"/>
        <v/>
      </c>
      <c r="Q45" s="62" t="str">
        <f t="shared" si="5"/>
        <v>,</v>
      </c>
      <c r="R45" s="46">
        <f t="shared" si="6"/>
        <v>15</v>
      </c>
      <c r="S45" s="63" t="str">
        <f t="shared" si="7"/>
        <v>)</v>
      </c>
      <c r="T45" s="64" t="str">
        <f t="shared" si="8"/>
        <v>(</v>
      </c>
      <c r="U45" s="51" t="str">
        <f t="shared" si="9"/>
        <v>Mi</v>
      </c>
      <c r="V45" s="54" t="str">
        <f t="shared" si="10"/>
        <v>,</v>
      </c>
      <c r="W45" s="49">
        <f t="shared" si="11"/>
        <v>7</v>
      </c>
      <c r="X45" s="54" t="str">
        <f t="shared" si="12"/>
        <v>,</v>
      </c>
      <c r="Y45" s="54">
        <f t="shared" si="13"/>
        <v>250</v>
      </c>
      <c r="Z45" s="63" t="str">
        <f t="shared" si="14"/>
        <v>)</v>
      </c>
      <c r="AA45" s="47" t="str">
        <f t="shared" si="15"/>
        <v/>
      </c>
      <c r="AB45" s="52" t="str">
        <f t="shared" si="16"/>
        <v/>
      </c>
      <c r="AC45" s="53" t="str">
        <f t="shared" si="17"/>
        <v/>
      </c>
      <c r="AD45" s="67" t="str">
        <f t="shared" si="18"/>
        <v/>
      </c>
      <c r="AE45" s="48" t="str">
        <f t="shared" si="19"/>
        <v/>
      </c>
      <c r="AF45" s="46" t="str">
        <f t="shared" si="20"/>
        <v/>
      </c>
      <c r="AG45" s="46" t="str">
        <f t="shared" si="21"/>
        <v/>
      </c>
      <c r="AH45" s="50" t="str">
        <f t="shared" si="22"/>
        <v/>
      </c>
      <c r="AI45" s="70" t="str">
        <f t="shared" si="23"/>
        <v/>
      </c>
      <c r="AJ45" s="54" t="str">
        <f t="shared" si="24"/>
        <v/>
      </c>
      <c r="AK45" s="54" t="str">
        <f t="shared" si="25"/>
        <v/>
      </c>
      <c r="AL45" s="54" t="str">
        <f t="shared" si="26"/>
        <v/>
      </c>
      <c r="AM45" s="54" t="str">
        <f t="shared" si="27"/>
        <v/>
      </c>
      <c r="AN45" s="54" t="str">
        <f t="shared" si="28"/>
        <v/>
      </c>
    </row>
    <row r="46" spans="1:40" ht="25.5" thickTop="1" thickBot="1" x14ac:dyDescent="0.4">
      <c r="B46" t="s">
        <v>1849</v>
      </c>
      <c r="C46" s="12" t="s">
        <v>2087</v>
      </c>
      <c r="D46" s="71" t="s">
        <v>1079</v>
      </c>
      <c r="E46" s="71">
        <v>7</v>
      </c>
      <c r="F46" s="72"/>
      <c r="G46" s="72" t="s">
        <v>1078</v>
      </c>
      <c r="H46" s="71" t="s">
        <v>1081</v>
      </c>
      <c r="I46" s="71"/>
      <c r="J46" s="81"/>
      <c r="K46" s="81"/>
      <c r="L46" s="75" t="str">
        <f>IF(C46="","",_xlfn.CONCAT("            { line: ","""",C46,", ",M46:AN46,""", sC: ","""",B46,"""},"))</f>
        <v xml:space="preserve">            { line: "SÓLO EN TI SE ENCUENTRA EL AMOR., (Fa,7,15)La(m,,350)", sC: "as"},</v>
      </c>
      <c r="M46" s="63" t="str">
        <f t="shared" si="1"/>
        <v>(</v>
      </c>
      <c r="N46" s="52" t="str">
        <f t="shared" si="2"/>
        <v>Fa</v>
      </c>
      <c r="O46" s="61" t="str">
        <f t="shared" si="3"/>
        <v>,</v>
      </c>
      <c r="P46" s="67">
        <f t="shared" si="4"/>
        <v>7</v>
      </c>
      <c r="Q46" s="62" t="str">
        <f t="shared" si="5"/>
        <v>,</v>
      </c>
      <c r="R46" s="46">
        <f t="shared" si="6"/>
        <v>15</v>
      </c>
      <c r="S46" s="63" t="str">
        <f t="shared" si="7"/>
        <v>)</v>
      </c>
      <c r="T46" s="64" t="str">
        <f t="shared" si="8"/>
        <v/>
      </c>
      <c r="U46" s="51" t="str">
        <f t="shared" si="9"/>
        <v/>
      </c>
      <c r="V46" s="54" t="str">
        <f t="shared" si="10"/>
        <v/>
      </c>
      <c r="W46" s="49" t="str">
        <f t="shared" si="11"/>
        <v>La</v>
      </c>
      <c r="X46" s="54" t="str">
        <f t="shared" si="12"/>
        <v/>
      </c>
      <c r="Y46" s="54" t="str">
        <f t="shared" si="13"/>
        <v/>
      </c>
      <c r="Z46" s="63" t="str">
        <f t="shared" si="14"/>
        <v/>
      </c>
      <c r="AA46" s="47" t="str">
        <f t="shared" si="15"/>
        <v>(</v>
      </c>
      <c r="AB46" s="52" t="str">
        <f t="shared" si="16"/>
        <v>m</v>
      </c>
      <c r="AC46" s="53" t="str">
        <f t="shared" si="17"/>
        <v>,</v>
      </c>
      <c r="AD46" s="67" t="str">
        <f t="shared" si="18"/>
        <v/>
      </c>
      <c r="AE46" s="48" t="str">
        <f t="shared" si="19"/>
        <v>,</v>
      </c>
      <c r="AF46" s="46">
        <f t="shared" si="20"/>
        <v>350</v>
      </c>
      <c r="AG46" s="46" t="str">
        <f t="shared" si="21"/>
        <v>)</v>
      </c>
      <c r="AH46" s="50" t="str">
        <f t="shared" si="22"/>
        <v/>
      </c>
      <c r="AI46" s="70" t="str">
        <f t="shared" si="23"/>
        <v/>
      </c>
      <c r="AJ46" s="54" t="str">
        <f t="shared" si="24"/>
        <v/>
      </c>
      <c r="AK46" s="54" t="str">
        <f t="shared" si="25"/>
        <v/>
      </c>
      <c r="AL46" s="54" t="str">
        <f t="shared" si="26"/>
        <v/>
      </c>
      <c r="AM46" s="54" t="str">
        <f t="shared" si="27"/>
        <v/>
      </c>
      <c r="AN46" s="54" t="str">
        <f t="shared" si="28"/>
        <v/>
      </c>
    </row>
    <row r="47" spans="1:40" ht="36.75" thickTop="1" thickBot="1" x14ac:dyDescent="0.4">
      <c r="A47" s="80"/>
      <c r="B47" s="80"/>
      <c r="C47" s="80"/>
      <c r="D47" s="84"/>
      <c r="E47" s="84"/>
      <c r="F47" s="84"/>
      <c r="G47" s="84"/>
      <c r="H47" s="84"/>
      <c r="I47" s="84"/>
      <c r="J47" s="84"/>
      <c r="K47" s="84"/>
      <c r="L47" s="58" t="s">
        <v>1850</v>
      </c>
      <c r="M47" s="63" t="str">
        <f t="shared" ref="M47:M64" si="58">IF(N47="","","(")</f>
        <v/>
      </c>
      <c r="N47" s="52" t="str">
        <f t="shared" si="2"/>
        <v/>
      </c>
      <c r="O47" s="61" t="str">
        <f t="shared" ref="O47:O64" si="59">IF(N47="","",",")</f>
        <v/>
      </c>
      <c r="P47" s="67" t="str">
        <f t="shared" si="4"/>
        <v/>
      </c>
      <c r="Q47" s="62" t="str">
        <f t="shared" ref="Q47:Q64" si="60">IF(N47="","",",")</f>
        <v/>
      </c>
      <c r="R47" s="46" t="str">
        <f t="shared" ref="R47:R64" si="61">IF(N47="","",15)</f>
        <v/>
      </c>
      <c r="S47" s="63" t="str">
        <f t="shared" ref="S47:S64" si="62">IF(N47="","",")")</f>
        <v/>
      </c>
      <c r="T47" s="64" t="str">
        <f t="shared" ref="T47:T64" si="63">IF(U47="","","(")</f>
        <v/>
      </c>
      <c r="U47" s="51" t="str">
        <f t="shared" si="9"/>
        <v/>
      </c>
      <c r="V47" s="54" t="str">
        <f t="shared" ref="V47:V64" si="64">IF(U47="","",",")</f>
        <v/>
      </c>
      <c r="W47" s="49" t="str">
        <f t="shared" si="11"/>
        <v/>
      </c>
      <c r="X47" s="54" t="str">
        <f t="shared" ref="X47:X64" si="65">IF(U47="","",",")</f>
        <v/>
      </c>
      <c r="Y47" s="54" t="str">
        <f t="shared" ref="Y47:Y64" si="66">IF(U47="","",250)</f>
        <v/>
      </c>
      <c r="Z47" s="63" t="str">
        <f t="shared" ref="Z47:Z64" si="67">IF(U47="","",")")</f>
        <v/>
      </c>
      <c r="AA47" s="47" t="str">
        <f t="shared" ref="AA47:AA64" si="68">IF(AB47="","","(")</f>
        <v/>
      </c>
      <c r="AB47" s="52" t="str">
        <f t="shared" si="16"/>
        <v/>
      </c>
      <c r="AC47" s="53" t="str">
        <f t="shared" ref="AC47:AC64" si="69">IF(AB47="","",",")</f>
        <v/>
      </c>
      <c r="AD47" s="67" t="str">
        <f t="shared" ref="AD47:AD64" si="70">IF(I47="","",I47)</f>
        <v/>
      </c>
      <c r="AE47" s="48" t="str">
        <f t="shared" ref="AE47:AE64" si="71">IF(AB47="","",",")</f>
        <v/>
      </c>
      <c r="AF47" s="46" t="str">
        <f t="shared" ref="AF47:AF64" si="72">IF(AB47="","",350)</f>
        <v/>
      </c>
      <c r="AG47" s="46" t="str">
        <f t="shared" ref="AG47:AG64" si="73">IF(AB47="","",")")</f>
        <v/>
      </c>
      <c r="AH47" s="50" t="str">
        <f t="shared" ref="AH47:AH64" si="74">IF(AI47="","","(")</f>
        <v/>
      </c>
      <c r="AI47" s="70" t="str">
        <f t="shared" si="23"/>
        <v/>
      </c>
      <c r="AJ47" s="54" t="str">
        <f t="shared" ref="AJ47:AJ64" si="75">IF(AI47="","",",")</f>
        <v/>
      </c>
      <c r="AK47" s="54" t="str">
        <f t="shared" ref="AK47:AK64" si="76">IF(K47="","",K47)</f>
        <v/>
      </c>
      <c r="AL47" s="54" t="str">
        <f t="shared" ref="AL47:AL64" si="77">IF(AI47="","",",")</f>
        <v/>
      </c>
      <c r="AM47" s="54" t="str">
        <f t="shared" ref="AM47:AM64" si="78">IF(AI47="","",450)</f>
        <v/>
      </c>
      <c r="AN47" s="54" t="str">
        <f t="shared" ref="AN47:AN64" si="79">IF(AI47="","",")")</f>
        <v/>
      </c>
    </row>
    <row r="48" spans="1:40" ht="25.5" thickTop="1" thickBot="1" x14ac:dyDescent="0.4">
      <c r="C48" s="12" t="s">
        <v>2089</v>
      </c>
      <c r="D48" s="71" t="s">
        <v>1082</v>
      </c>
      <c r="E48" s="71"/>
      <c r="F48" s="72"/>
      <c r="G48" s="72"/>
      <c r="H48" s="71"/>
      <c r="I48" s="71"/>
      <c r="J48" s="81"/>
      <c r="K48" s="81"/>
      <c r="L48" s="75" t="str">
        <f t="shared" ref="L48:L64" si="80">IF(C48="","",_xlfn.CONCAT("            { line: ","""",C48,", ",M48:AN48,""", sC: ","""",B48,"""},"))</f>
        <v xml:space="preserve">            { line: "Yo espero en el Señor, (Sol,,15)", sC: ""},</v>
      </c>
      <c r="M48" s="63" t="str">
        <f t="shared" si="58"/>
        <v>(</v>
      </c>
      <c r="N48" s="52" t="str">
        <f t="shared" si="2"/>
        <v>Sol</v>
      </c>
      <c r="O48" s="61" t="str">
        <f t="shared" si="59"/>
        <v>,</v>
      </c>
      <c r="P48" s="67" t="str">
        <f t="shared" si="4"/>
        <v/>
      </c>
      <c r="Q48" s="62" t="str">
        <f t="shared" si="60"/>
        <v>,</v>
      </c>
      <c r="R48" s="46">
        <f t="shared" si="61"/>
        <v>15</v>
      </c>
      <c r="S48" s="63" t="str">
        <f t="shared" si="62"/>
        <v>)</v>
      </c>
      <c r="T48" s="64" t="str">
        <f t="shared" si="63"/>
        <v/>
      </c>
      <c r="U48" s="51" t="str">
        <f t="shared" si="9"/>
        <v/>
      </c>
      <c r="V48" s="54" t="str">
        <f t="shared" si="64"/>
        <v/>
      </c>
      <c r="W48" s="49" t="str">
        <f t="shared" si="11"/>
        <v/>
      </c>
      <c r="X48" s="54" t="str">
        <f t="shared" si="65"/>
        <v/>
      </c>
      <c r="Y48" s="54" t="str">
        <f t="shared" si="66"/>
        <v/>
      </c>
      <c r="Z48" s="63" t="str">
        <f t="shared" si="67"/>
        <v/>
      </c>
      <c r="AA48" s="47" t="str">
        <f t="shared" si="68"/>
        <v/>
      </c>
      <c r="AB48" s="52" t="str">
        <f t="shared" si="16"/>
        <v/>
      </c>
      <c r="AC48" s="53" t="str">
        <f t="shared" si="69"/>
        <v/>
      </c>
      <c r="AD48" s="67" t="str">
        <f t="shared" si="70"/>
        <v/>
      </c>
      <c r="AE48" s="48" t="str">
        <f t="shared" si="71"/>
        <v/>
      </c>
      <c r="AF48" s="46" t="str">
        <f t="shared" si="72"/>
        <v/>
      </c>
      <c r="AG48" s="46" t="str">
        <f t="shared" si="73"/>
        <v/>
      </c>
      <c r="AH48" s="50" t="str">
        <f t="shared" si="74"/>
        <v/>
      </c>
      <c r="AI48" s="70" t="str">
        <f t="shared" si="23"/>
        <v/>
      </c>
      <c r="AJ48" s="54" t="str">
        <f t="shared" si="75"/>
        <v/>
      </c>
      <c r="AK48" s="54" t="str">
        <f t="shared" si="76"/>
        <v/>
      </c>
      <c r="AL48" s="54" t="str">
        <f t="shared" si="77"/>
        <v/>
      </c>
      <c r="AM48" s="54" t="str">
        <f t="shared" si="78"/>
        <v/>
      </c>
      <c r="AN48" s="54" t="str">
        <f t="shared" si="79"/>
        <v/>
      </c>
    </row>
    <row r="49" spans="2:40" ht="25.5" thickTop="1" thickBot="1" x14ac:dyDescent="0.4">
      <c r="C49" s="12" t="s">
        <v>2090</v>
      </c>
      <c r="D49" s="71" t="s">
        <v>1079</v>
      </c>
      <c r="E49" s="71"/>
      <c r="F49" s="72" t="s">
        <v>1078</v>
      </c>
      <c r="G49" s="72" t="s">
        <v>1081</v>
      </c>
      <c r="H49" s="71"/>
      <c r="I49" s="71"/>
      <c r="J49" s="81"/>
      <c r="K49" s="81"/>
      <c r="L49" s="75" t="str">
        <f t="shared" si="80"/>
        <v xml:space="preserve">            { line: "mi alma espera en su palabra;, (Fa,,15)(La,m,250)", sC: ""},</v>
      </c>
      <c r="M49" s="63" t="str">
        <f t="shared" si="58"/>
        <v>(</v>
      </c>
      <c r="N49" s="52" t="str">
        <f t="shared" si="2"/>
        <v>Fa</v>
      </c>
      <c r="O49" s="61" t="str">
        <f t="shared" si="59"/>
        <v>,</v>
      </c>
      <c r="P49" s="67" t="str">
        <f t="shared" si="4"/>
        <v/>
      </c>
      <c r="Q49" s="62" t="str">
        <f t="shared" si="60"/>
        <v>,</v>
      </c>
      <c r="R49" s="46">
        <f t="shared" si="61"/>
        <v>15</v>
      </c>
      <c r="S49" s="63" t="str">
        <f t="shared" si="62"/>
        <v>)</v>
      </c>
      <c r="T49" s="64" t="str">
        <f t="shared" si="63"/>
        <v>(</v>
      </c>
      <c r="U49" s="51" t="str">
        <f t="shared" si="9"/>
        <v>La</v>
      </c>
      <c r="V49" s="54" t="str">
        <f t="shared" si="64"/>
        <v>,</v>
      </c>
      <c r="W49" s="49" t="str">
        <f t="shared" si="11"/>
        <v>m</v>
      </c>
      <c r="X49" s="54" t="str">
        <f t="shared" si="65"/>
        <v>,</v>
      </c>
      <c r="Y49" s="54">
        <f t="shared" si="66"/>
        <v>250</v>
      </c>
      <c r="Z49" s="63" t="str">
        <f t="shared" si="67"/>
        <v>)</v>
      </c>
      <c r="AA49" s="47" t="str">
        <f t="shared" si="68"/>
        <v/>
      </c>
      <c r="AB49" s="52" t="str">
        <f t="shared" si="16"/>
        <v/>
      </c>
      <c r="AC49" s="53" t="str">
        <f t="shared" si="69"/>
        <v/>
      </c>
      <c r="AD49" s="67" t="str">
        <f t="shared" si="70"/>
        <v/>
      </c>
      <c r="AE49" s="48" t="str">
        <f t="shared" si="71"/>
        <v/>
      </c>
      <c r="AF49" s="46" t="str">
        <f t="shared" si="72"/>
        <v/>
      </c>
      <c r="AG49" s="46" t="str">
        <f t="shared" si="73"/>
        <v/>
      </c>
      <c r="AH49" s="50" t="str">
        <f t="shared" si="74"/>
        <v/>
      </c>
      <c r="AI49" s="70" t="str">
        <f t="shared" si="23"/>
        <v/>
      </c>
      <c r="AJ49" s="54" t="str">
        <f t="shared" si="75"/>
        <v/>
      </c>
      <c r="AK49" s="54" t="str">
        <f t="shared" si="76"/>
        <v/>
      </c>
      <c r="AL49" s="54" t="str">
        <f t="shared" si="77"/>
        <v/>
      </c>
      <c r="AM49" s="54" t="str">
        <f t="shared" si="78"/>
        <v/>
      </c>
      <c r="AN49" s="54" t="str">
        <f t="shared" si="79"/>
        <v/>
      </c>
    </row>
    <row r="50" spans="2:40" ht="25.5" thickTop="1" thickBot="1" x14ac:dyDescent="0.4">
      <c r="C50" s="12" t="s">
        <v>2091</v>
      </c>
      <c r="D50" s="71" t="s">
        <v>1082</v>
      </c>
      <c r="E50" s="71"/>
      <c r="F50" s="72"/>
      <c r="G50" s="72"/>
      <c r="H50" s="71"/>
      <c r="I50" s="71"/>
      <c r="J50" s="81"/>
      <c r="K50" s="81"/>
      <c r="L50" s="75" t="str">
        <f t="shared" si="80"/>
        <v xml:space="preserve">            { line: "mi alma aguarda al Señor, (Sol,,15)", sC: ""},</v>
      </c>
      <c r="M50" s="63" t="str">
        <f t="shared" si="58"/>
        <v>(</v>
      </c>
      <c r="N50" s="52" t="str">
        <f t="shared" si="2"/>
        <v>Sol</v>
      </c>
      <c r="O50" s="61" t="str">
        <f t="shared" si="59"/>
        <v>,</v>
      </c>
      <c r="P50" s="67" t="str">
        <f t="shared" si="4"/>
        <v/>
      </c>
      <c r="Q50" s="62" t="str">
        <f t="shared" si="60"/>
        <v>,</v>
      </c>
      <c r="R50" s="46">
        <f t="shared" si="61"/>
        <v>15</v>
      </c>
      <c r="S50" s="63" t="str">
        <f t="shared" si="62"/>
        <v>)</v>
      </c>
      <c r="T50" s="64" t="str">
        <f t="shared" si="63"/>
        <v/>
      </c>
      <c r="U50" s="51" t="str">
        <f t="shared" si="9"/>
        <v/>
      </c>
      <c r="V50" s="54" t="str">
        <f t="shared" si="64"/>
        <v/>
      </c>
      <c r="W50" s="49" t="str">
        <f t="shared" si="11"/>
        <v/>
      </c>
      <c r="X50" s="54" t="str">
        <f t="shared" si="65"/>
        <v/>
      </c>
      <c r="Y50" s="54" t="str">
        <f t="shared" si="66"/>
        <v/>
      </c>
      <c r="Z50" s="63" t="str">
        <f t="shared" si="67"/>
        <v/>
      </c>
      <c r="AA50" s="47" t="str">
        <f t="shared" si="68"/>
        <v/>
      </c>
      <c r="AB50" s="52" t="str">
        <f t="shared" si="16"/>
        <v/>
      </c>
      <c r="AC50" s="53" t="str">
        <f t="shared" si="69"/>
        <v/>
      </c>
      <c r="AD50" s="67" t="str">
        <f t="shared" si="70"/>
        <v/>
      </c>
      <c r="AE50" s="48" t="str">
        <f t="shared" si="71"/>
        <v/>
      </c>
      <c r="AF50" s="46" t="str">
        <f t="shared" si="72"/>
        <v/>
      </c>
      <c r="AG50" s="46" t="str">
        <f t="shared" si="73"/>
        <v/>
      </c>
      <c r="AH50" s="50" t="str">
        <f t="shared" si="74"/>
        <v/>
      </c>
      <c r="AI50" s="70" t="str">
        <f t="shared" si="23"/>
        <v/>
      </c>
      <c r="AJ50" s="54" t="str">
        <f t="shared" si="75"/>
        <v/>
      </c>
      <c r="AK50" s="54" t="str">
        <f t="shared" si="76"/>
        <v/>
      </c>
      <c r="AL50" s="54" t="str">
        <f t="shared" si="77"/>
        <v/>
      </c>
      <c r="AM50" s="54" t="str">
        <f t="shared" si="78"/>
        <v/>
      </c>
      <c r="AN50" s="54" t="str">
        <f t="shared" si="79"/>
        <v/>
      </c>
    </row>
    <row r="51" spans="2:40" ht="25.5" thickTop="1" thickBot="1" x14ac:dyDescent="0.4">
      <c r="C51" s="12" t="s">
        <v>2092</v>
      </c>
      <c r="D51" s="71" t="s">
        <v>1079</v>
      </c>
      <c r="E51" s="71"/>
      <c r="F51" s="72" t="s">
        <v>1078</v>
      </c>
      <c r="G51" s="72" t="s">
        <v>1081</v>
      </c>
      <c r="H51" s="71"/>
      <c r="I51" s="71"/>
      <c r="J51" s="81"/>
      <c r="K51" s="81"/>
      <c r="L51" s="75" t="str">
        <f t="shared" si="80"/>
        <v xml:space="preserve">            { line: "más que el centinela la aurora;, (Fa,,15)(La,m,250)", sC: ""},</v>
      </c>
      <c r="M51" s="63" t="str">
        <f t="shared" si="58"/>
        <v>(</v>
      </c>
      <c r="N51" s="52" t="str">
        <f t="shared" si="2"/>
        <v>Fa</v>
      </c>
      <c r="O51" s="61" t="str">
        <f t="shared" si="59"/>
        <v>,</v>
      </c>
      <c r="P51" s="67" t="str">
        <f t="shared" si="4"/>
        <v/>
      </c>
      <c r="Q51" s="62" t="str">
        <f t="shared" si="60"/>
        <v>,</v>
      </c>
      <c r="R51" s="46">
        <f t="shared" si="61"/>
        <v>15</v>
      </c>
      <c r="S51" s="63" t="str">
        <f t="shared" si="62"/>
        <v>)</v>
      </c>
      <c r="T51" s="64" t="str">
        <f t="shared" si="63"/>
        <v>(</v>
      </c>
      <c r="U51" s="51" t="str">
        <f t="shared" si="9"/>
        <v>La</v>
      </c>
      <c r="V51" s="54" t="str">
        <f t="shared" si="64"/>
        <v>,</v>
      </c>
      <c r="W51" s="49" t="str">
        <f t="shared" si="11"/>
        <v>m</v>
      </c>
      <c r="X51" s="54" t="str">
        <f t="shared" si="65"/>
        <v>,</v>
      </c>
      <c r="Y51" s="54">
        <f t="shared" si="66"/>
        <v>250</v>
      </c>
      <c r="Z51" s="63" t="str">
        <f t="shared" si="67"/>
        <v>)</v>
      </c>
      <c r="AA51" s="47" t="str">
        <f t="shared" si="68"/>
        <v/>
      </c>
      <c r="AB51" s="52" t="str">
        <f t="shared" si="16"/>
        <v/>
      </c>
      <c r="AC51" s="53" t="str">
        <f t="shared" si="69"/>
        <v/>
      </c>
      <c r="AD51" s="67" t="str">
        <f t="shared" si="70"/>
        <v/>
      </c>
      <c r="AE51" s="48" t="str">
        <f t="shared" si="71"/>
        <v/>
      </c>
      <c r="AF51" s="46" t="str">
        <f t="shared" si="72"/>
        <v/>
      </c>
      <c r="AG51" s="46" t="str">
        <f t="shared" si="73"/>
        <v/>
      </c>
      <c r="AH51" s="50" t="str">
        <f t="shared" si="74"/>
        <v/>
      </c>
      <c r="AI51" s="70" t="str">
        <f t="shared" si="23"/>
        <v/>
      </c>
      <c r="AJ51" s="54" t="str">
        <f t="shared" si="75"/>
        <v/>
      </c>
      <c r="AK51" s="54" t="str">
        <f t="shared" si="76"/>
        <v/>
      </c>
      <c r="AL51" s="54" t="str">
        <f t="shared" si="77"/>
        <v/>
      </c>
      <c r="AM51" s="54" t="str">
        <f t="shared" si="78"/>
        <v/>
      </c>
      <c r="AN51" s="54" t="str">
        <f t="shared" si="79"/>
        <v/>
      </c>
    </row>
    <row r="52" spans="2:40" ht="25.5" thickTop="1" thickBot="1" x14ac:dyDescent="0.4">
      <c r="C52" s="12" t="s">
        <v>2093</v>
      </c>
      <c r="D52" s="71" t="s">
        <v>1079</v>
      </c>
      <c r="E52" s="71">
        <v>7</v>
      </c>
      <c r="F52" s="72" t="s">
        <v>1077</v>
      </c>
      <c r="G52" s="72"/>
      <c r="H52" s="71">
        <v>7</v>
      </c>
      <c r="I52" s="71"/>
      <c r="J52" s="81"/>
      <c r="K52" s="81"/>
      <c r="L52" s="75" t="str">
        <f t="shared" si="80"/>
        <v xml:space="preserve">            { line: "Israel espera al Señor, (Fa,7,15)(Mi,,250)(7,,350)", sC: ""},</v>
      </c>
      <c r="M52" s="63" t="str">
        <f t="shared" si="58"/>
        <v>(</v>
      </c>
      <c r="N52" s="52" t="str">
        <f t="shared" si="2"/>
        <v>Fa</v>
      </c>
      <c r="O52" s="61" t="str">
        <f t="shared" si="59"/>
        <v>,</v>
      </c>
      <c r="P52" s="67">
        <f t="shared" si="4"/>
        <v>7</v>
      </c>
      <c r="Q52" s="62" t="str">
        <f t="shared" si="60"/>
        <v>,</v>
      </c>
      <c r="R52" s="46">
        <f t="shared" si="61"/>
        <v>15</v>
      </c>
      <c r="S52" s="63" t="str">
        <f t="shared" si="62"/>
        <v>)</v>
      </c>
      <c r="T52" s="64" t="str">
        <f t="shared" si="63"/>
        <v>(</v>
      </c>
      <c r="U52" s="51" t="str">
        <f t="shared" si="9"/>
        <v>Mi</v>
      </c>
      <c r="V52" s="54" t="str">
        <f t="shared" si="64"/>
        <v>,</v>
      </c>
      <c r="W52" s="49" t="str">
        <f t="shared" si="11"/>
        <v/>
      </c>
      <c r="X52" s="54" t="str">
        <f t="shared" si="65"/>
        <v>,</v>
      </c>
      <c r="Y52" s="54">
        <f t="shared" si="66"/>
        <v>250</v>
      </c>
      <c r="Z52" s="63" t="str">
        <f t="shared" si="67"/>
        <v>)</v>
      </c>
      <c r="AA52" s="47" t="str">
        <f t="shared" si="68"/>
        <v>(</v>
      </c>
      <c r="AB52" s="52">
        <f t="shared" si="16"/>
        <v>7</v>
      </c>
      <c r="AC52" s="53" t="str">
        <f t="shared" si="69"/>
        <v>,</v>
      </c>
      <c r="AD52" s="67" t="str">
        <f t="shared" si="70"/>
        <v/>
      </c>
      <c r="AE52" s="48" t="str">
        <f t="shared" si="71"/>
        <v>,</v>
      </c>
      <c r="AF52" s="46">
        <f t="shared" si="72"/>
        <v>350</v>
      </c>
      <c r="AG52" s="46" t="str">
        <f t="shared" si="73"/>
        <v>)</v>
      </c>
      <c r="AH52" s="50" t="str">
        <f t="shared" si="74"/>
        <v/>
      </c>
      <c r="AI52" s="70" t="str">
        <f t="shared" si="23"/>
        <v/>
      </c>
      <c r="AJ52" s="54" t="str">
        <f t="shared" si="75"/>
        <v/>
      </c>
      <c r="AK52" s="54" t="str">
        <f t="shared" si="76"/>
        <v/>
      </c>
      <c r="AL52" s="54" t="str">
        <f t="shared" si="77"/>
        <v/>
      </c>
      <c r="AM52" s="54" t="str">
        <f t="shared" si="78"/>
        <v/>
      </c>
      <c r="AN52" s="54" t="str">
        <f t="shared" si="79"/>
        <v/>
      </c>
    </row>
    <row r="53" spans="2:40" ht="25.5" thickTop="1" thickBot="1" x14ac:dyDescent="0.4">
      <c r="C53" s="12" t="s">
        <v>2094</v>
      </c>
      <c r="D53" s="71"/>
      <c r="E53" s="71"/>
      <c r="F53" s="72"/>
      <c r="G53" s="72"/>
      <c r="H53" s="71"/>
      <c r="I53" s="71"/>
      <c r="J53" s="81"/>
      <c r="K53" s="81"/>
      <c r="L53" s="76" t="str">
        <f t="shared" si="80"/>
        <v xml:space="preserve">            { line: "más que el centinela espera a la aurora., ", sC: ""},</v>
      </c>
      <c r="M53" s="63" t="str">
        <f t="shared" si="58"/>
        <v/>
      </c>
      <c r="N53" s="52" t="str">
        <f t="shared" si="2"/>
        <v/>
      </c>
      <c r="O53" s="61" t="str">
        <f t="shared" si="59"/>
        <v/>
      </c>
      <c r="P53" s="67" t="str">
        <f t="shared" si="4"/>
        <v/>
      </c>
      <c r="Q53" s="62" t="str">
        <f t="shared" si="60"/>
        <v/>
      </c>
      <c r="R53" s="46" t="str">
        <f t="shared" si="61"/>
        <v/>
      </c>
      <c r="S53" s="63" t="str">
        <f t="shared" si="62"/>
        <v/>
      </c>
      <c r="T53" s="64" t="str">
        <f t="shared" si="63"/>
        <v/>
      </c>
      <c r="U53" s="51" t="str">
        <f t="shared" si="9"/>
        <v/>
      </c>
      <c r="V53" s="54" t="str">
        <f t="shared" si="64"/>
        <v/>
      </c>
      <c r="W53" s="49" t="str">
        <f t="shared" si="11"/>
        <v/>
      </c>
      <c r="X53" s="54" t="str">
        <f t="shared" si="65"/>
        <v/>
      </c>
      <c r="Y53" s="54" t="str">
        <f t="shared" si="66"/>
        <v/>
      </c>
      <c r="Z53" s="63" t="str">
        <f t="shared" si="67"/>
        <v/>
      </c>
      <c r="AA53" s="47" t="str">
        <f t="shared" si="68"/>
        <v/>
      </c>
      <c r="AB53" s="52" t="str">
        <f t="shared" si="16"/>
        <v/>
      </c>
      <c r="AC53" s="53" t="str">
        <f t="shared" si="69"/>
        <v/>
      </c>
      <c r="AD53" s="67" t="str">
        <f t="shared" si="70"/>
        <v/>
      </c>
      <c r="AE53" s="48" t="str">
        <f t="shared" si="71"/>
        <v/>
      </c>
      <c r="AF53" s="46" t="str">
        <f t="shared" si="72"/>
        <v/>
      </c>
      <c r="AG53" s="46" t="str">
        <f t="shared" si="73"/>
        <v/>
      </c>
      <c r="AH53" s="50" t="str">
        <f t="shared" si="74"/>
        <v/>
      </c>
      <c r="AI53" s="70" t="str">
        <f t="shared" si="23"/>
        <v/>
      </c>
      <c r="AJ53" s="54" t="str">
        <f t="shared" si="75"/>
        <v/>
      </c>
      <c r="AK53" s="54" t="str">
        <f t="shared" si="76"/>
        <v/>
      </c>
      <c r="AL53" s="54" t="str">
        <f t="shared" si="77"/>
        <v/>
      </c>
      <c r="AM53" s="54" t="str">
        <f t="shared" si="78"/>
        <v/>
      </c>
      <c r="AN53" s="54" t="str">
        <f t="shared" si="79"/>
        <v/>
      </c>
    </row>
    <row r="54" spans="2:40" ht="27.75" thickTop="1" thickBot="1" x14ac:dyDescent="0.4">
      <c r="C54" s="82"/>
      <c r="D54" s="85"/>
      <c r="E54" s="85"/>
      <c r="F54" s="85"/>
      <c r="G54" s="85"/>
      <c r="H54" s="85"/>
      <c r="I54" s="85"/>
      <c r="J54" s="85"/>
      <c r="K54" s="85"/>
      <c r="L54" s="83" t="s">
        <v>1859</v>
      </c>
      <c r="M54" s="63"/>
      <c r="N54" s="52"/>
      <c r="O54" s="61"/>
      <c r="P54" s="67"/>
      <c r="Q54" s="62"/>
      <c r="R54" s="46"/>
      <c r="S54" s="63"/>
      <c r="T54" s="64"/>
      <c r="U54" s="51"/>
      <c r="V54" s="54"/>
      <c r="W54" s="49"/>
      <c r="X54" s="54"/>
      <c r="Y54" s="54"/>
      <c r="Z54" s="63"/>
      <c r="AA54" s="47"/>
      <c r="AB54" s="52"/>
      <c r="AC54" s="53"/>
      <c r="AD54" s="67"/>
      <c r="AE54" s="48"/>
      <c r="AF54" s="46"/>
      <c r="AG54" s="46"/>
      <c r="AH54" s="50"/>
      <c r="AI54" s="70"/>
      <c r="AJ54" s="54"/>
      <c r="AK54" s="54"/>
      <c r="AL54" s="54"/>
      <c r="AM54" s="54"/>
      <c r="AN54" s="54"/>
    </row>
    <row r="55" spans="2:40" ht="25.5" thickTop="1" thickBot="1" x14ac:dyDescent="0.4">
      <c r="C55" s="12" t="s">
        <v>2095</v>
      </c>
      <c r="D55" s="71" t="s">
        <v>1079</v>
      </c>
      <c r="E55" s="71"/>
      <c r="F55" s="72" t="s">
        <v>1077</v>
      </c>
      <c r="G55" s="72">
        <v>7</v>
      </c>
      <c r="H55" s="71"/>
      <c r="I55" s="71"/>
      <c r="J55" s="81"/>
      <c r="K55" s="81"/>
      <c r="L55" s="76" t="str">
        <f t="shared" si="80"/>
        <v xml:space="preserve">            { line: "Porque solo en el Señor está el amor,, (Fa,,15)(Mi,7,250)", sC: ""},</v>
      </c>
      <c r="M55" s="63" t="str">
        <f t="shared" si="58"/>
        <v>(</v>
      </c>
      <c r="N55" s="52" t="str">
        <f t="shared" si="2"/>
        <v>Fa</v>
      </c>
      <c r="O55" s="61" t="str">
        <f t="shared" si="59"/>
        <v>,</v>
      </c>
      <c r="P55" s="67" t="str">
        <f t="shared" si="4"/>
        <v/>
      </c>
      <c r="Q55" s="62" t="str">
        <f t="shared" si="60"/>
        <v>,</v>
      </c>
      <c r="R55" s="46">
        <f t="shared" si="61"/>
        <v>15</v>
      </c>
      <c r="S55" s="63" t="str">
        <f t="shared" si="62"/>
        <v>)</v>
      </c>
      <c r="T55" s="64" t="str">
        <f t="shared" si="63"/>
        <v>(</v>
      </c>
      <c r="U55" s="51" t="str">
        <f t="shared" si="9"/>
        <v>Mi</v>
      </c>
      <c r="V55" s="54" t="str">
        <f t="shared" si="64"/>
        <v>,</v>
      </c>
      <c r="W55" s="49">
        <f t="shared" si="11"/>
        <v>7</v>
      </c>
      <c r="X55" s="54" t="str">
        <f t="shared" si="65"/>
        <v>,</v>
      </c>
      <c r="Y55" s="54">
        <f t="shared" si="66"/>
        <v>250</v>
      </c>
      <c r="Z55" s="63" t="str">
        <f t="shared" si="67"/>
        <v>)</v>
      </c>
      <c r="AA55" s="47" t="str">
        <f t="shared" si="68"/>
        <v/>
      </c>
      <c r="AB55" s="52" t="str">
        <f t="shared" si="16"/>
        <v/>
      </c>
      <c r="AC55" s="53" t="str">
        <f t="shared" si="69"/>
        <v/>
      </c>
      <c r="AD55" s="67" t="str">
        <f t="shared" si="70"/>
        <v/>
      </c>
      <c r="AE55" s="48" t="str">
        <f t="shared" si="71"/>
        <v/>
      </c>
      <c r="AF55" s="46" t="str">
        <f t="shared" si="72"/>
        <v/>
      </c>
      <c r="AG55" s="46" t="str">
        <f t="shared" si="73"/>
        <v/>
      </c>
      <c r="AH55" s="50" t="str">
        <f t="shared" si="74"/>
        <v/>
      </c>
      <c r="AI55" s="70" t="str">
        <f t="shared" si="23"/>
        <v/>
      </c>
      <c r="AJ55" s="54" t="str">
        <f t="shared" si="75"/>
        <v/>
      </c>
      <c r="AK55" s="54" t="str">
        <f t="shared" si="76"/>
        <v/>
      </c>
      <c r="AL55" s="54" t="str">
        <f t="shared" si="77"/>
        <v/>
      </c>
      <c r="AM55" s="54" t="str">
        <f t="shared" si="78"/>
        <v/>
      </c>
      <c r="AN55" s="54" t="str">
        <f t="shared" si="79"/>
        <v/>
      </c>
    </row>
    <row r="56" spans="2:40" ht="25.5" thickTop="1" thickBot="1" x14ac:dyDescent="0.4">
      <c r="C56" s="12" t="s">
        <v>2096</v>
      </c>
      <c r="D56" s="71" t="s">
        <v>1079</v>
      </c>
      <c r="E56" s="71">
        <v>7</v>
      </c>
      <c r="F56" s="72" t="s">
        <v>1078</v>
      </c>
      <c r="G56" s="72" t="s">
        <v>1081</v>
      </c>
      <c r="H56" s="71"/>
      <c r="I56" s="71"/>
      <c r="J56" s="81"/>
      <c r="K56" s="81"/>
      <c r="L56" s="76" t="str">
        <f t="shared" si="80"/>
        <v xml:space="preserve">            { line: "sólo en él se encuentra el perdón., (Fa,7,15)(La,m,250)", sC: ""},</v>
      </c>
      <c r="M56" s="63" t="str">
        <f t="shared" si="58"/>
        <v>(</v>
      </c>
      <c r="N56" s="52" t="str">
        <f t="shared" si="2"/>
        <v>Fa</v>
      </c>
      <c r="O56" s="61" t="str">
        <f t="shared" si="59"/>
        <v>,</v>
      </c>
      <c r="P56" s="67">
        <f t="shared" si="4"/>
        <v>7</v>
      </c>
      <c r="Q56" s="62" t="str">
        <f t="shared" si="60"/>
        <v>,</v>
      </c>
      <c r="R56" s="46">
        <f t="shared" si="61"/>
        <v>15</v>
      </c>
      <c r="S56" s="63" t="str">
        <f t="shared" si="62"/>
        <v>)</v>
      </c>
      <c r="T56" s="64" t="str">
        <f t="shared" si="63"/>
        <v>(</v>
      </c>
      <c r="U56" s="51" t="str">
        <f t="shared" si="9"/>
        <v>La</v>
      </c>
      <c r="V56" s="54" t="str">
        <f t="shared" si="64"/>
        <v>,</v>
      </c>
      <c r="W56" s="49" t="str">
        <f t="shared" si="11"/>
        <v>m</v>
      </c>
      <c r="X56" s="54" t="str">
        <f t="shared" si="65"/>
        <v>,</v>
      </c>
      <c r="Y56" s="54">
        <f t="shared" si="66"/>
        <v>250</v>
      </c>
      <c r="Z56" s="63" t="str">
        <f t="shared" si="67"/>
        <v>)</v>
      </c>
      <c r="AA56" s="47" t="str">
        <f t="shared" si="68"/>
        <v/>
      </c>
      <c r="AB56" s="52" t="str">
        <f t="shared" si="16"/>
        <v/>
      </c>
      <c r="AC56" s="53" t="str">
        <f t="shared" si="69"/>
        <v/>
      </c>
      <c r="AD56" s="67" t="str">
        <f t="shared" si="70"/>
        <v/>
      </c>
      <c r="AE56" s="48" t="str">
        <f t="shared" si="71"/>
        <v/>
      </c>
      <c r="AF56" s="46" t="str">
        <f t="shared" si="72"/>
        <v/>
      </c>
      <c r="AG56" s="46" t="str">
        <f t="shared" si="73"/>
        <v/>
      </c>
      <c r="AH56" s="50" t="str">
        <f t="shared" si="74"/>
        <v/>
      </c>
      <c r="AI56" s="70" t="str">
        <f t="shared" si="23"/>
        <v/>
      </c>
      <c r="AJ56" s="54" t="str">
        <f t="shared" si="75"/>
        <v/>
      </c>
      <c r="AK56" s="54" t="str">
        <f t="shared" si="76"/>
        <v/>
      </c>
      <c r="AL56" s="54" t="str">
        <f t="shared" si="77"/>
        <v/>
      </c>
      <c r="AM56" s="54" t="str">
        <f t="shared" si="78"/>
        <v/>
      </c>
      <c r="AN56" s="54" t="str">
        <f t="shared" si="79"/>
        <v/>
      </c>
    </row>
    <row r="57" spans="2:40" ht="25.5" thickTop="1" thickBot="1" x14ac:dyDescent="0.4">
      <c r="C57" s="12" t="s">
        <v>2097</v>
      </c>
      <c r="D57" s="71" t="s">
        <v>1079</v>
      </c>
      <c r="E57" s="71"/>
      <c r="F57" s="72" t="s">
        <v>1077</v>
      </c>
      <c r="G57" s="72">
        <v>7</v>
      </c>
      <c r="H57" s="71"/>
      <c r="I57" s="71"/>
      <c r="J57" s="81"/>
      <c r="K57" s="81"/>
      <c r="L57" s="75" t="str">
        <f t="shared" si="80"/>
        <v xml:space="preserve">            { line: "PORQUE SOLO EN EL SEÑOR ESTÁ EL AMOR,, (Fa,,15)(Mi,7,250)", sC: ""},</v>
      </c>
      <c r="M57" s="63" t="str">
        <f t="shared" si="58"/>
        <v>(</v>
      </c>
      <c r="N57" s="52" t="str">
        <f t="shared" si="2"/>
        <v>Fa</v>
      </c>
      <c r="O57" s="61" t="str">
        <f t="shared" si="59"/>
        <v>,</v>
      </c>
      <c r="P57" s="67" t="str">
        <f t="shared" si="4"/>
        <v/>
      </c>
      <c r="Q57" s="62" t="str">
        <f t="shared" si="60"/>
        <v>,</v>
      </c>
      <c r="R57" s="46">
        <f t="shared" si="61"/>
        <v>15</v>
      </c>
      <c r="S57" s="63" t="str">
        <f t="shared" si="62"/>
        <v>)</v>
      </c>
      <c r="T57" s="64" t="str">
        <f t="shared" si="63"/>
        <v>(</v>
      </c>
      <c r="U57" s="51" t="str">
        <f t="shared" si="9"/>
        <v>Mi</v>
      </c>
      <c r="V57" s="54" t="str">
        <f t="shared" si="64"/>
        <v>,</v>
      </c>
      <c r="W57" s="49">
        <f t="shared" si="11"/>
        <v>7</v>
      </c>
      <c r="X57" s="54" t="str">
        <f t="shared" si="65"/>
        <v>,</v>
      </c>
      <c r="Y57" s="54">
        <f t="shared" si="66"/>
        <v>250</v>
      </c>
      <c r="Z57" s="63" t="str">
        <f t="shared" si="67"/>
        <v>)</v>
      </c>
      <c r="AA57" s="47" t="str">
        <f t="shared" si="68"/>
        <v/>
      </c>
      <c r="AB57" s="52" t="str">
        <f t="shared" si="16"/>
        <v/>
      </c>
      <c r="AC57" s="53" t="str">
        <f t="shared" si="69"/>
        <v/>
      </c>
      <c r="AD57" s="67" t="str">
        <f t="shared" si="70"/>
        <v/>
      </c>
      <c r="AE57" s="48" t="str">
        <f t="shared" si="71"/>
        <v/>
      </c>
      <c r="AF57" s="46" t="str">
        <f t="shared" si="72"/>
        <v/>
      </c>
      <c r="AG57" s="46" t="str">
        <f t="shared" si="73"/>
        <v/>
      </c>
      <c r="AH57" s="50" t="str">
        <f t="shared" si="74"/>
        <v/>
      </c>
      <c r="AI57" s="70" t="str">
        <f t="shared" si="23"/>
        <v/>
      </c>
      <c r="AJ57" s="54" t="str">
        <f t="shared" si="75"/>
        <v/>
      </c>
      <c r="AK57" s="54" t="str">
        <f t="shared" si="76"/>
        <v/>
      </c>
      <c r="AL57" s="54" t="str">
        <f t="shared" si="77"/>
        <v/>
      </c>
      <c r="AM57" s="54" t="str">
        <f t="shared" si="78"/>
        <v/>
      </c>
      <c r="AN57" s="54" t="str">
        <f t="shared" si="79"/>
        <v/>
      </c>
    </row>
    <row r="58" spans="2:40" ht="25.5" thickTop="1" thickBot="1" x14ac:dyDescent="0.4">
      <c r="C58" s="12" t="s">
        <v>2098</v>
      </c>
      <c r="D58" s="71" t="s">
        <v>1079</v>
      </c>
      <c r="E58" s="71">
        <v>7</v>
      </c>
      <c r="F58" s="72" t="s">
        <v>1078</v>
      </c>
      <c r="G58" s="72" t="s">
        <v>1081</v>
      </c>
      <c r="H58" s="71"/>
      <c r="I58" s="71"/>
      <c r="J58" s="81"/>
      <c r="K58" s="81"/>
      <c r="L58" s="75" t="str">
        <f t="shared" si="80"/>
        <v xml:space="preserve">            { line: "SÓLO EN ÉL SE ENCUENTRA EL PERDÓN., (Fa,7,15)(La,m,250)", sC: ""},</v>
      </c>
      <c r="M58" s="63" t="str">
        <f t="shared" si="58"/>
        <v>(</v>
      </c>
      <c r="N58" s="52" t="str">
        <f t="shared" si="2"/>
        <v>Fa</v>
      </c>
      <c r="O58" s="61" t="str">
        <f t="shared" si="59"/>
        <v>,</v>
      </c>
      <c r="P58" s="67">
        <f t="shared" si="4"/>
        <v>7</v>
      </c>
      <c r="Q58" s="62" t="str">
        <f t="shared" si="60"/>
        <v>,</v>
      </c>
      <c r="R58" s="46">
        <f t="shared" si="61"/>
        <v>15</v>
      </c>
      <c r="S58" s="63" t="str">
        <f t="shared" si="62"/>
        <v>)</v>
      </c>
      <c r="T58" s="64" t="str">
        <f t="shared" si="63"/>
        <v>(</v>
      </c>
      <c r="U58" s="51" t="str">
        <f t="shared" si="9"/>
        <v>La</v>
      </c>
      <c r="V58" s="54" t="str">
        <f t="shared" si="64"/>
        <v>,</v>
      </c>
      <c r="W58" s="49" t="str">
        <f t="shared" si="11"/>
        <v>m</v>
      </c>
      <c r="X58" s="54" t="str">
        <f t="shared" si="65"/>
        <v>,</v>
      </c>
      <c r="Y58" s="54">
        <f t="shared" si="66"/>
        <v>250</v>
      </c>
      <c r="Z58" s="63" t="str">
        <f t="shared" si="67"/>
        <v>)</v>
      </c>
      <c r="AA58" s="47" t="str">
        <f t="shared" si="68"/>
        <v/>
      </c>
      <c r="AB58" s="52" t="str">
        <f t="shared" si="16"/>
        <v/>
      </c>
      <c r="AC58" s="53" t="str">
        <f t="shared" si="69"/>
        <v/>
      </c>
      <c r="AD58" s="67" t="str">
        <f t="shared" si="70"/>
        <v/>
      </c>
      <c r="AE58" s="48" t="str">
        <f t="shared" si="71"/>
        <v/>
      </c>
      <c r="AF58" s="46" t="str">
        <f t="shared" si="72"/>
        <v/>
      </c>
      <c r="AG58" s="46" t="str">
        <f t="shared" si="73"/>
        <v/>
      </c>
      <c r="AH58" s="50" t="str">
        <f t="shared" si="74"/>
        <v/>
      </c>
      <c r="AI58" s="70" t="str">
        <f t="shared" si="23"/>
        <v/>
      </c>
      <c r="AJ58" s="54" t="str">
        <f t="shared" si="75"/>
        <v/>
      </c>
      <c r="AK58" s="54" t="str">
        <f t="shared" si="76"/>
        <v/>
      </c>
      <c r="AL58" s="54" t="str">
        <f t="shared" si="77"/>
        <v/>
      </c>
      <c r="AM58" s="54" t="str">
        <f t="shared" si="78"/>
        <v/>
      </c>
      <c r="AN58" s="54" t="str">
        <f t="shared" si="79"/>
        <v/>
      </c>
    </row>
    <row r="59" spans="2:40" ht="27.75" thickTop="1" thickBot="1" x14ac:dyDescent="0.4">
      <c r="C59" s="82"/>
      <c r="D59" s="85"/>
      <c r="E59" s="85"/>
      <c r="F59" s="85"/>
      <c r="G59" s="85"/>
      <c r="H59" s="85"/>
      <c r="I59" s="85"/>
      <c r="J59" s="85"/>
      <c r="K59" s="85"/>
      <c r="L59" s="83" t="s">
        <v>1859</v>
      </c>
      <c r="M59" s="63"/>
      <c r="N59" s="52"/>
      <c r="O59" s="61"/>
      <c r="P59" s="67"/>
      <c r="Q59" s="62"/>
      <c r="R59" s="46"/>
      <c r="S59" s="63"/>
      <c r="T59" s="64"/>
      <c r="U59" s="51"/>
      <c r="V59" s="54"/>
      <c r="W59" s="49"/>
      <c r="X59" s="54"/>
      <c r="Y59" s="54"/>
      <c r="Z59" s="63"/>
      <c r="AA59" s="47"/>
      <c r="AB59" s="52"/>
      <c r="AC59" s="53"/>
      <c r="AD59" s="67"/>
      <c r="AE59" s="48"/>
      <c r="AF59" s="46"/>
      <c r="AG59" s="46"/>
      <c r="AH59" s="50"/>
      <c r="AI59" s="70"/>
      <c r="AJ59" s="54"/>
      <c r="AK59" s="54"/>
      <c r="AL59" s="54"/>
      <c r="AM59" s="54"/>
      <c r="AN59" s="54"/>
    </row>
    <row r="60" spans="2:40" ht="25.5" thickTop="1" thickBot="1" x14ac:dyDescent="0.4">
      <c r="C60" s="12" t="s">
        <v>2099</v>
      </c>
      <c r="D60" s="71" t="s">
        <v>1078</v>
      </c>
      <c r="E60" s="71" t="s">
        <v>1081</v>
      </c>
      <c r="F60" s="72"/>
      <c r="G60" s="72"/>
      <c r="H60" s="71"/>
      <c r="I60" s="71"/>
      <c r="J60" s="81"/>
      <c r="K60" s="81"/>
      <c r="L60" s="75" t="str">
        <f t="shared" si="80"/>
        <v xml:space="preserve">            { line: "El Señor redime a Israel,, (La,m,15)", sC: ""},</v>
      </c>
      <c r="M60" s="63" t="str">
        <f t="shared" si="58"/>
        <v>(</v>
      </c>
      <c r="N60" s="52" t="str">
        <f t="shared" si="2"/>
        <v>La</v>
      </c>
      <c r="O60" s="61" t="str">
        <f t="shared" si="59"/>
        <v>,</v>
      </c>
      <c r="P60" s="67" t="str">
        <f t="shared" si="4"/>
        <v>m</v>
      </c>
      <c r="Q60" s="62" t="str">
        <f t="shared" si="60"/>
        <v>,</v>
      </c>
      <c r="R60" s="46">
        <f t="shared" si="61"/>
        <v>15</v>
      </c>
      <c r="S60" s="63" t="str">
        <f t="shared" si="62"/>
        <v>)</v>
      </c>
      <c r="T60" s="64" t="str">
        <f t="shared" si="63"/>
        <v/>
      </c>
      <c r="U60" s="51" t="str">
        <f t="shared" si="9"/>
        <v/>
      </c>
      <c r="V60" s="54" t="str">
        <f t="shared" si="64"/>
        <v/>
      </c>
      <c r="W60" s="49" t="str">
        <f t="shared" si="11"/>
        <v/>
      </c>
      <c r="X60" s="54" t="str">
        <f t="shared" si="65"/>
        <v/>
      </c>
      <c r="Y60" s="54" t="str">
        <f t="shared" si="66"/>
        <v/>
      </c>
      <c r="Z60" s="63" t="str">
        <f t="shared" si="67"/>
        <v/>
      </c>
      <c r="AA60" s="47" t="str">
        <f t="shared" si="68"/>
        <v/>
      </c>
      <c r="AB60" s="52" t="str">
        <f t="shared" si="16"/>
        <v/>
      </c>
      <c r="AC60" s="53" t="str">
        <f t="shared" si="69"/>
        <v/>
      </c>
      <c r="AD60" s="67" t="str">
        <f t="shared" si="70"/>
        <v/>
      </c>
      <c r="AE60" s="48" t="str">
        <f t="shared" si="71"/>
        <v/>
      </c>
      <c r="AF60" s="46" t="str">
        <f t="shared" si="72"/>
        <v/>
      </c>
      <c r="AG60" s="46" t="str">
        <f t="shared" si="73"/>
        <v/>
      </c>
      <c r="AH60" s="50" t="str">
        <f t="shared" si="74"/>
        <v/>
      </c>
      <c r="AI60" s="70" t="str">
        <f t="shared" si="23"/>
        <v/>
      </c>
      <c r="AJ60" s="54" t="str">
        <f t="shared" si="75"/>
        <v/>
      </c>
      <c r="AK60" s="54" t="str">
        <f t="shared" si="76"/>
        <v/>
      </c>
      <c r="AL60" s="54" t="str">
        <f t="shared" si="77"/>
        <v/>
      </c>
      <c r="AM60" s="54" t="str">
        <f t="shared" si="78"/>
        <v/>
      </c>
      <c r="AN60" s="54" t="str">
        <f t="shared" si="79"/>
        <v/>
      </c>
    </row>
    <row r="61" spans="2:40" ht="25.5" thickTop="1" thickBot="1" x14ac:dyDescent="0.4">
      <c r="C61" s="12" t="s">
        <v>2100</v>
      </c>
      <c r="D61" s="71" t="s">
        <v>1077</v>
      </c>
      <c r="E61" s="71"/>
      <c r="F61" s="72"/>
      <c r="G61" s="72"/>
      <c r="H61" s="71"/>
      <c r="I61" s="71"/>
      <c r="J61" s="81"/>
      <c r="K61" s="81"/>
      <c r="L61" s="75" t="str">
        <f t="shared" si="80"/>
        <v xml:space="preserve">            { line: "EL SEÑOR REDIME A ISRAEL, (Mi,,15)", sC: ""},</v>
      </c>
      <c r="M61" s="63" t="str">
        <f t="shared" si="58"/>
        <v>(</v>
      </c>
      <c r="N61" s="52" t="str">
        <f t="shared" si="2"/>
        <v>Mi</v>
      </c>
      <c r="O61" s="61" t="str">
        <f t="shared" si="59"/>
        <v>,</v>
      </c>
      <c r="P61" s="67" t="str">
        <f t="shared" si="4"/>
        <v/>
      </c>
      <c r="Q61" s="62" t="str">
        <f t="shared" si="60"/>
        <v>,</v>
      </c>
      <c r="R61" s="46">
        <f t="shared" si="61"/>
        <v>15</v>
      </c>
      <c r="S61" s="63" t="str">
        <f t="shared" si="62"/>
        <v>)</v>
      </c>
      <c r="T61" s="64" t="str">
        <f t="shared" si="63"/>
        <v/>
      </c>
      <c r="U61" s="51" t="str">
        <f t="shared" si="9"/>
        <v/>
      </c>
      <c r="V61" s="54" t="str">
        <f t="shared" si="64"/>
        <v/>
      </c>
      <c r="W61" s="49" t="str">
        <f t="shared" si="11"/>
        <v/>
      </c>
      <c r="X61" s="54" t="str">
        <f t="shared" si="65"/>
        <v/>
      </c>
      <c r="Y61" s="54" t="str">
        <f t="shared" si="66"/>
        <v/>
      </c>
      <c r="Z61" s="63" t="str">
        <f t="shared" si="67"/>
        <v/>
      </c>
      <c r="AA61" s="47" t="str">
        <f t="shared" si="68"/>
        <v/>
      </c>
      <c r="AB61" s="52" t="str">
        <f t="shared" si="16"/>
        <v/>
      </c>
      <c r="AC61" s="53" t="str">
        <f t="shared" si="69"/>
        <v/>
      </c>
      <c r="AD61" s="67" t="str">
        <f t="shared" si="70"/>
        <v/>
      </c>
      <c r="AE61" s="48" t="str">
        <f t="shared" si="71"/>
        <v/>
      </c>
      <c r="AF61" s="46" t="str">
        <f t="shared" si="72"/>
        <v/>
      </c>
      <c r="AG61" s="46" t="str">
        <f t="shared" si="73"/>
        <v/>
      </c>
      <c r="AH61" s="50" t="str">
        <f t="shared" si="74"/>
        <v/>
      </c>
      <c r="AI61" s="70" t="str">
        <f t="shared" si="23"/>
        <v/>
      </c>
      <c r="AJ61" s="54" t="str">
        <f t="shared" si="75"/>
        <v/>
      </c>
      <c r="AK61" s="54" t="str">
        <f t="shared" si="76"/>
        <v/>
      </c>
      <c r="AL61" s="54" t="str">
        <f t="shared" si="77"/>
        <v/>
      </c>
      <c r="AM61" s="54" t="str">
        <f t="shared" si="78"/>
        <v/>
      </c>
      <c r="AN61" s="54" t="str">
        <f t="shared" si="79"/>
        <v/>
      </c>
    </row>
    <row r="62" spans="2:40" ht="25.5" thickTop="1" thickBot="1" x14ac:dyDescent="0.4">
      <c r="C62" s="12" t="s">
        <v>2101</v>
      </c>
      <c r="D62" s="71" t="s">
        <v>1078</v>
      </c>
      <c r="E62" s="71" t="s">
        <v>1081</v>
      </c>
      <c r="F62" s="72"/>
      <c r="G62" s="72"/>
      <c r="H62" s="71"/>
      <c r="I62" s="71"/>
      <c r="J62" s="81"/>
      <c r="K62" s="81"/>
      <c r="L62" s="75" t="str">
        <f t="shared" si="80"/>
        <v xml:space="preserve">            { line: "DE TODOS SUS PECADOS., (La,m,15)", sC: ""},</v>
      </c>
      <c r="M62" s="63" t="str">
        <f t="shared" si="58"/>
        <v>(</v>
      </c>
      <c r="N62" s="52" t="str">
        <f t="shared" si="2"/>
        <v>La</v>
      </c>
      <c r="O62" s="61" t="str">
        <f t="shared" si="59"/>
        <v>,</v>
      </c>
      <c r="P62" s="67" t="str">
        <f t="shared" si="4"/>
        <v>m</v>
      </c>
      <c r="Q62" s="62" t="str">
        <f t="shared" si="60"/>
        <v>,</v>
      </c>
      <c r="R62" s="46">
        <f t="shared" si="61"/>
        <v>15</v>
      </c>
      <c r="S62" s="63" t="str">
        <f t="shared" si="62"/>
        <v>)</v>
      </c>
      <c r="T62" s="64" t="str">
        <f t="shared" si="63"/>
        <v/>
      </c>
      <c r="U62" s="51" t="str">
        <f t="shared" si="9"/>
        <v/>
      </c>
      <c r="V62" s="54" t="str">
        <f t="shared" si="64"/>
        <v/>
      </c>
      <c r="W62" s="49" t="str">
        <f t="shared" si="11"/>
        <v/>
      </c>
      <c r="X62" s="54" t="str">
        <f t="shared" si="65"/>
        <v/>
      </c>
      <c r="Y62" s="54" t="str">
        <f t="shared" si="66"/>
        <v/>
      </c>
      <c r="Z62" s="63" t="str">
        <f t="shared" si="67"/>
        <v/>
      </c>
      <c r="AA62" s="47" t="str">
        <f t="shared" si="68"/>
        <v/>
      </c>
      <c r="AB62" s="52" t="str">
        <f t="shared" si="16"/>
        <v/>
      </c>
      <c r="AC62" s="53" t="str">
        <f t="shared" si="69"/>
        <v/>
      </c>
      <c r="AD62" s="67" t="str">
        <f t="shared" si="70"/>
        <v/>
      </c>
      <c r="AE62" s="48" t="str">
        <f t="shared" si="71"/>
        <v/>
      </c>
      <c r="AF62" s="46" t="str">
        <f t="shared" si="72"/>
        <v/>
      </c>
      <c r="AG62" s="46" t="str">
        <f t="shared" si="73"/>
        <v/>
      </c>
      <c r="AH62" s="50" t="str">
        <f t="shared" si="74"/>
        <v/>
      </c>
      <c r="AI62" s="70" t="str">
        <f t="shared" si="23"/>
        <v/>
      </c>
      <c r="AJ62" s="54" t="str">
        <f t="shared" si="75"/>
        <v/>
      </c>
      <c r="AK62" s="54" t="str">
        <f t="shared" si="76"/>
        <v/>
      </c>
      <c r="AL62" s="54" t="str">
        <f t="shared" si="77"/>
        <v/>
      </c>
      <c r="AM62" s="54" t="str">
        <f t="shared" si="78"/>
        <v/>
      </c>
      <c r="AN62" s="54" t="str">
        <f t="shared" si="79"/>
        <v/>
      </c>
    </row>
    <row r="63" spans="2:40" ht="27.75" thickTop="1" thickBot="1" x14ac:dyDescent="0.4">
      <c r="C63" s="82"/>
      <c r="D63" s="85"/>
      <c r="E63" s="85"/>
      <c r="F63" s="85"/>
      <c r="G63" s="85"/>
      <c r="H63" s="85"/>
      <c r="I63" s="85"/>
      <c r="J63" s="85"/>
      <c r="K63" s="85"/>
      <c r="L63" s="83" t="s">
        <v>1859</v>
      </c>
      <c r="M63" s="63"/>
      <c r="N63" s="52"/>
      <c r="O63" s="61"/>
      <c r="P63" s="67"/>
      <c r="Q63" s="62"/>
      <c r="R63" s="46"/>
      <c r="S63" s="63"/>
      <c r="T63" s="64"/>
      <c r="U63" s="51"/>
      <c r="V63" s="54"/>
      <c r="W63" s="49"/>
      <c r="X63" s="54"/>
      <c r="Y63" s="54"/>
      <c r="Z63" s="63"/>
      <c r="AA63" s="47"/>
      <c r="AB63" s="52"/>
      <c r="AC63" s="53"/>
      <c r="AD63" s="67"/>
      <c r="AE63" s="48"/>
      <c r="AF63" s="46"/>
      <c r="AG63" s="46"/>
      <c r="AH63" s="50"/>
      <c r="AI63" s="70"/>
      <c r="AJ63" s="54"/>
      <c r="AK63" s="54"/>
      <c r="AL63" s="54"/>
      <c r="AM63" s="54"/>
      <c r="AN63" s="54"/>
    </row>
    <row r="64" spans="2:40" ht="25.5" thickTop="1" thickBot="1" x14ac:dyDescent="0.4">
      <c r="B64" t="s">
        <v>2103</v>
      </c>
      <c r="C64" s="12" t="s">
        <v>2102</v>
      </c>
      <c r="D64" s="71" t="s">
        <v>1078</v>
      </c>
      <c r="E64" s="71" t="s">
        <v>1081</v>
      </c>
      <c r="F64" s="72" t="s">
        <v>1080</v>
      </c>
      <c r="G64" s="72" t="s">
        <v>1081</v>
      </c>
      <c r="H64" s="71" t="s">
        <v>1078</v>
      </c>
      <c r="I64" s="71" t="s">
        <v>1081</v>
      </c>
      <c r="J64" s="81"/>
      <c r="K64" s="81"/>
      <c r="L64" s="76" t="str">
        <f t="shared" si="80"/>
        <v xml:space="preserve">            { line: "¡Ay!, (La,m,15)(Re,m,250)(La,m,350)", sC: "melisma"},</v>
      </c>
      <c r="M64" s="63" t="str">
        <f t="shared" si="58"/>
        <v>(</v>
      </c>
      <c r="N64" s="52" t="str">
        <f t="shared" si="2"/>
        <v>La</v>
      </c>
      <c r="O64" s="61" t="str">
        <f t="shared" si="59"/>
        <v>,</v>
      </c>
      <c r="P64" s="67" t="str">
        <f t="shared" si="4"/>
        <v>m</v>
      </c>
      <c r="Q64" s="62" t="str">
        <f t="shared" si="60"/>
        <v>,</v>
      </c>
      <c r="R64" s="46">
        <f t="shared" si="61"/>
        <v>15</v>
      </c>
      <c r="S64" s="63" t="str">
        <f t="shared" si="62"/>
        <v>)</v>
      </c>
      <c r="T64" s="64" t="str">
        <f t="shared" si="63"/>
        <v>(</v>
      </c>
      <c r="U64" s="51" t="str">
        <f t="shared" si="9"/>
        <v>Re</v>
      </c>
      <c r="V64" s="54" t="str">
        <f t="shared" si="64"/>
        <v>,</v>
      </c>
      <c r="W64" s="49" t="str">
        <f t="shared" si="11"/>
        <v>m</v>
      </c>
      <c r="X64" s="54" t="str">
        <f t="shared" si="65"/>
        <v>,</v>
      </c>
      <c r="Y64" s="54">
        <f t="shared" si="66"/>
        <v>250</v>
      </c>
      <c r="Z64" s="63" t="str">
        <f t="shared" si="67"/>
        <v>)</v>
      </c>
      <c r="AA64" s="47" t="str">
        <f t="shared" si="68"/>
        <v>(</v>
      </c>
      <c r="AB64" s="52" t="str">
        <f t="shared" si="16"/>
        <v>La</v>
      </c>
      <c r="AC64" s="53" t="str">
        <f t="shared" si="69"/>
        <v>,</v>
      </c>
      <c r="AD64" s="67" t="str">
        <f t="shared" si="70"/>
        <v>m</v>
      </c>
      <c r="AE64" s="48" t="str">
        <f t="shared" si="71"/>
        <v>,</v>
      </c>
      <c r="AF64" s="46">
        <f t="shared" si="72"/>
        <v>350</v>
      </c>
      <c r="AG64" s="46" t="str">
        <f t="shared" si="73"/>
        <v>)</v>
      </c>
      <c r="AH64" s="50" t="str">
        <f t="shared" si="74"/>
        <v/>
      </c>
      <c r="AI64" s="70" t="str">
        <f t="shared" si="23"/>
        <v/>
      </c>
      <c r="AJ64" s="54" t="str">
        <f t="shared" si="75"/>
        <v/>
      </c>
      <c r="AK64" s="54" t="str">
        <f t="shared" si="76"/>
        <v/>
      </c>
      <c r="AL64" s="54" t="str">
        <f t="shared" si="77"/>
        <v/>
      </c>
      <c r="AM64" s="54" t="str">
        <f t="shared" si="78"/>
        <v/>
      </c>
      <c r="AN64" s="54" t="str">
        <f t="shared" si="79"/>
        <v/>
      </c>
    </row>
    <row r="65" spans="2:13" ht="24" customHeight="1" thickTop="1" x14ac:dyDescent="0.4">
      <c r="B65" s="57"/>
      <c r="C65" s="57"/>
      <c r="D65" s="57"/>
      <c r="E65" s="57"/>
      <c r="F65" s="57"/>
      <c r="G65" s="57"/>
      <c r="H65" s="57"/>
      <c r="I65" s="57"/>
      <c r="J65" s="57"/>
      <c r="K65" s="57"/>
      <c r="L65" s="59" t="str">
        <f ca="1">_xlfn.CONCAT("]}, // ULTIMA LINEA DEL CANTO: ",L1)</f>
        <v>]}, // ULTIMA LINEA DEL CANTO: DE PROFUNDIS</v>
      </c>
      <c r="M65" s="57"/>
    </row>
    <row r="66" spans="2:13" ht="20.25" x14ac:dyDescent="0.25">
      <c r="L66" s="60" t="s">
        <v>1854</v>
      </c>
      <c r="M66" s="45"/>
    </row>
    <row r="67" spans="2:13" x14ac:dyDescent="0.25">
      <c r="M67"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918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4A17E-81C8-4F68-A68B-EE3A97933504}">
  <sheetPr codeName="Sheet67">
    <tabColor rgb="FF00B0F0"/>
  </sheetPr>
  <dimension ref="A1:AN104"/>
  <sheetViews>
    <sheetView zoomScaleNormal="100" workbookViewId="0">
      <pane xSplit="2" ySplit="1" topLeftCell="C2" activePane="bottomRight" state="frozen"/>
      <selection pane="topRight" activeCell="C1" sqref="C1"/>
      <selection pane="bottomLeft" activeCell="A2" sqref="A2"/>
      <selection pane="bottomRight" activeCell="A7" sqref="A7"/>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18"/>
      <c r="C1" s="41" cm="1">
        <f t="array" aca="1" ref="C1" ca="1">SumarE1HojaAnterior()+1</f>
        <v>48</v>
      </c>
      <c r="E1" s="41"/>
      <c r="F1" s="41"/>
      <c r="G1" s="41"/>
      <c r="H1" s="41"/>
      <c r="I1" s="41"/>
      <c r="J1" s="41"/>
      <c r="K1" s="41"/>
      <c r="L1" s="44" t="str">
        <f ca="1">VLOOKUP(C1,'Codigo Canto'!A3:AQ236,38,FALSE)</f>
        <v>DECIDLE A LOS DE CORAZÓN CANSADO</v>
      </c>
      <c r="O1" s="40"/>
      <c r="P1" s="40"/>
      <c r="Q1" s="13"/>
      <c r="AE1" s="13"/>
      <c r="AF1" s="13"/>
    </row>
    <row r="2" spans="2:32" ht="34.5" x14ac:dyDescent="0.4">
      <c r="B2" s="42" t="s">
        <v>1848</v>
      </c>
      <c r="C2" s="68"/>
      <c r="D2" s="68"/>
      <c r="E2" s="68"/>
      <c r="F2" s="68"/>
      <c r="G2" s="68"/>
      <c r="H2" s="68"/>
      <c r="I2" s="68"/>
      <c r="J2" s="68"/>
      <c r="K2" s="68"/>
      <c r="L2" s="14" t="s">
        <v>1351</v>
      </c>
    </row>
    <row r="3" spans="2:32" ht="23.25" x14ac:dyDescent="0.25">
      <c r="L3" s="14" t="s">
        <v>1864</v>
      </c>
    </row>
    <row r="4" spans="2:32" ht="23.25" x14ac:dyDescent="0.25">
      <c r="L4" s="14" t="str">
        <f ca="1">_xlfn.CONCAT("║           ",L1,"               ║")</f>
        <v>║           DECIDLE A LOS DE CORAZÓN CANSADO               ║</v>
      </c>
    </row>
    <row r="5" spans="2:32" ht="23.25" x14ac:dyDescent="0.25">
      <c r="L5" s="14" t="s">
        <v>1865</v>
      </c>
    </row>
    <row r="6" spans="2:32" ht="23.25" x14ac:dyDescent="0.25">
      <c r="L6" s="24" t="s">
        <v>1837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decidlealosdecorazoncansado</v>
      </c>
      <c r="L7" s="43" t="str">
        <f ca="1">_xlfn.CONCAT("        id: ","""",C7,"""",",")</f>
        <v xml:space="preserve">        id: "decidlealosdecorazoncansado",</v>
      </c>
    </row>
    <row r="8" spans="2:32" ht="23.25" x14ac:dyDescent="0.25">
      <c r="C8" t="str">
        <f ca="1">PROPER(L1)</f>
        <v>Decidle A Los De Corazón Cansado</v>
      </c>
      <c r="L8" s="43" t="str">
        <f ca="1">_xlfn.CONCAT("        tt: ","""",C8,"""",",")</f>
        <v xml:space="preserve">        tt: "Decidle A Los De Corazón Cansado",</v>
      </c>
    </row>
    <row r="9" spans="2:32" ht="23.25" x14ac:dyDescent="0.25">
      <c r="C9" t="str">
        <f ca="1">PROPER(L1)</f>
        <v>Decidle A Los De Corazón Cansado</v>
      </c>
      <c r="L9" s="43" t="str">
        <f ca="1">_xlfn.CONCAT("        title: ","""",C9,"""",",")</f>
        <v xml:space="preserve">        title: "Decidle A Los De Corazón Cansado",</v>
      </c>
    </row>
    <row r="10" spans="2:32" ht="23.25" x14ac:dyDescent="0.25">
      <c r="C10" t="str">
        <f ca="1">VLOOKUP(C1,'Codigo Canto'!A3:AQ236,12,FALSE)</f>
        <v>Isaías 35,4ss</v>
      </c>
      <c r="L10" s="43" t="str">
        <f ca="1">_xlfn.CONCAT("        ","subtitle: ","""",C10,"""",",")</f>
        <v xml:space="preserve">        subtitle: "Isaías 35,4ss",</v>
      </c>
    </row>
    <row r="11" spans="2:32" ht="23.25" x14ac:dyDescent="0.25">
      <c r="C11" t="str">
        <f ca="1">VLOOKUP(C1,Codigo!A3:AP240,42,FALSE)</f>
        <v>category: ["PreCatecumenado","Laudes/Visperas","Antiguo Testamento"],</v>
      </c>
      <c r="L11" s="43" t="str">
        <f ca="1">_xlfn.CONCAT("        ",C11)</f>
        <v xml:space="preserve">        category: ["PreCatecumenado","Laudes/Visperas","Antiguo Testamento"],</v>
      </c>
    </row>
    <row r="12" spans="2:32" ht="23.25" x14ac:dyDescent="0.25">
      <c r="C12" t="s">
        <v>1102</v>
      </c>
      <c r="L12" s="43" t="str">
        <f>_xlfn.CONCAT("        catCanto: ","""",C12,"""",",   // Precatecumenado | Catecumenado | Liturgia | Eleccion")</f>
        <v xml:space="preserve">        catCanto: "Precatecumenado",   // Precatecumenado | Catecumenado | Liturgia | Eleccion</v>
      </c>
    </row>
    <row r="13" spans="2:32" ht="23.25" x14ac:dyDescent="0.25">
      <c r="L13" s="43" t="str">
        <f>_xlfn.CONCAT("        cejilla: ","""",C13,"""",",")</f>
        <v xml:space="preserve">        cejilla: "",</v>
      </c>
    </row>
    <row r="14" spans="2:32" ht="23.25" x14ac:dyDescent="0.25">
      <c r="L14" s="43" t="str">
        <f>_xlfn.CONCAT("        nCan: ","""",C14,"""",",")</f>
        <v xml:space="preserve">        nCan: "",</v>
      </c>
    </row>
    <row r="15" spans="2:32" ht="23.25" x14ac:dyDescent="0.25">
      <c r="L15" s="43" t="str">
        <f>_xlfn.CONCAT("        nCanURL: ","""",C15,"""",",")</f>
        <v xml:space="preserve">        nCanURL: "",</v>
      </c>
    </row>
    <row r="16" spans="2:32" ht="23.25" x14ac:dyDescent="0.25">
      <c r="C16">
        <f ca="1">VLOOKUP(C1,'Codigo Canto'!A3:AP240,1,FALSE)</f>
        <v>48</v>
      </c>
      <c r="L16" s="43" t="str">
        <f ca="1">_xlfn.CONCAT("        dbno: ","""",C16,"""",",")</f>
        <v xml:space="preserve">        dbno: "48",</v>
      </c>
    </row>
    <row r="17" spans="2:40" ht="23.25" x14ac:dyDescent="0.25">
      <c r="L17" s="43" t="str">
        <f>_xlfn.CONCAT("        notes: ","""",C17,"""",",")</f>
        <v xml:space="preserve">        notes: "",</v>
      </c>
    </row>
    <row r="18" spans="2:40" ht="23.25" x14ac:dyDescent="0.25">
      <c r="C18" t="s">
        <v>1855</v>
      </c>
      <c r="L18" s="43" t="str">
        <f>_xlfn.CONCAT("        mant: ","""",C18,"""",",")</f>
        <v xml:space="preserve">        mant: "Si",</v>
      </c>
    </row>
    <row r="19" spans="2:40" ht="23.25" x14ac:dyDescent="0.25">
      <c r="C19" t="str">
        <f ca="1">C7</f>
        <v>decidlealosdecorazoncansado</v>
      </c>
      <c r="L19" s="43" t="str">
        <f ca="1">_xlfn.CONCAT("        audioSrc: ","""/audio/",C19,".mp3""",",")</f>
        <v xml:space="preserve">        audioSrc: "/audio/decidlealosdecorazoncansado.mp3",</v>
      </c>
    </row>
    <row r="20" spans="2:40" ht="23.25" x14ac:dyDescent="0.25">
      <c r="L20" s="14" t="s">
        <v>1846</v>
      </c>
    </row>
    <row r="21" spans="2:40" ht="23.25" x14ac:dyDescent="0.25">
      <c r="L21" s="43" t="s">
        <v>1843</v>
      </c>
    </row>
    <row r="22" spans="2:40" ht="23.25" x14ac:dyDescent="0.25">
      <c r="L22" s="43" t="s">
        <v>1844</v>
      </c>
    </row>
    <row r="23" spans="2:40" ht="23.25" x14ac:dyDescent="0.25">
      <c r="L23" s="43" t="s">
        <v>1845</v>
      </c>
    </row>
    <row r="24" spans="2:40" ht="23.25" x14ac:dyDescent="0.25">
      <c r="L24" s="43" t="s">
        <v>1863</v>
      </c>
    </row>
    <row r="25" spans="2:40" ht="23.25" x14ac:dyDescent="0.25">
      <c r="L25" s="43" t="s">
        <v>1862</v>
      </c>
    </row>
    <row r="26" spans="2:40" ht="23.25" x14ac:dyDescent="0.25">
      <c r="B26">
        <f ca="1">+C1-1</f>
        <v>47</v>
      </c>
      <c r="C26" t="str">
        <f ca="1">VLOOKUP(B26,Buscador!A3:AP240,31,FALSE)</f>
        <v>/resucito/src/index.html?canto=deprofundis</v>
      </c>
      <c r="L26" s="43" t="str">
        <f ca="1">_xlfn.CONCAT("        ant: ","""",C26,"""",",")</f>
        <v xml:space="preserve">        ant: "/resucito/src/index.html?canto=deprofundis",</v>
      </c>
    </row>
    <row r="27" spans="2:40" ht="23.25" x14ac:dyDescent="0.25">
      <c r="B27">
        <f ca="1">+C1+1</f>
        <v>49</v>
      </c>
      <c r="C27" t="str">
        <f ca="1">VLOOKUP(B27,Buscador!A3:AP240,31,FALSE)</f>
        <v>/resucito/src/index.html?canto=delantedelosangeles</v>
      </c>
      <c r="L27" s="43" t="str">
        <f ca="1">_xlfn.CONCAT("        sig: ","""",C27,"""",",")</f>
        <v xml:space="preserve">        sig: "/resucito/src/index.html?canto=delantedelosangeles",</v>
      </c>
    </row>
    <row r="28" spans="2:40" ht="23.25" x14ac:dyDescent="0.25">
      <c r="L28" s="14" t="s">
        <v>1847</v>
      </c>
    </row>
    <row r="29" spans="2:40" ht="36" thickBot="1" x14ac:dyDescent="0.3">
      <c r="C29" s="86"/>
      <c r="D29" s="86"/>
      <c r="E29" s="86"/>
      <c r="F29" s="86"/>
      <c r="G29" s="86"/>
      <c r="H29" s="86"/>
      <c r="I29" s="86"/>
      <c r="J29" s="86"/>
      <c r="K29" s="86"/>
      <c r="L29" s="58" t="s">
        <v>1852</v>
      </c>
    </row>
    <row r="30" spans="2:40" ht="25.5" thickTop="1" thickBot="1" x14ac:dyDescent="0.4">
      <c r="C30" s="12"/>
      <c r="D30" s="71"/>
      <c r="E30" s="71"/>
      <c r="F30" s="72"/>
      <c r="G30" s="72"/>
      <c r="H30" s="71"/>
      <c r="I30" s="71"/>
      <c r="J30" s="81"/>
      <c r="K30" s="81"/>
      <c r="L30" s="75" t="str">
        <f t="shared" ref="L30:L45" si="0">IF(C30="","",_xlfn.CONCAT("            { line: ","""",C30,", ",M30:AN30,""", sC: ","""",B30,"""},"))</f>
        <v/>
      </c>
      <c r="M30" s="63" t="str">
        <f t="shared" ref="M30:M58" si="1">IF(N30="","","(")</f>
        <v/>
      </c>
      <c r="N30" s="52" t="str">
        <f t="shared" ref="N30:N80" si="2">IF(D30="","",D30)</f>
        <v/>
      </c>
      <c r="O30" s="61" t="str">
        <f t="shared" ref="O30:O58" si="3">IF(N30="","",",")</f>
        <v/>
      </c>
      <c r="P30" s="67" t="str">
        <f t="shared" ref="P30:P80" si="4">IF(E30="","",E30)</f>
        <v/>
      </c>
      <c r="Q30" s="62" t="str">
        <f t="shared" ref="Q30:Q58" si="5">IF(N30="","",",")</f>
        <v/>
      </c>
      <c r="R30" s="46" t="str">
        <f t="shared" ref="R30:R58" si="6">IF(N30="","",15)</f>
        <v/>
      </c>
      <c r="S30" s="63" t="str">
        <f t="shared" ref="S30:S58" si="7">IF(N30="","",")")</f>
        <v/>
      </c>
      <c r="T30" s="64" t="str">
        <f t="shared" ref="T30:T58" si="8">IF(U30="","","(")</f>
        <v/>
      </c>
      <c r="U30" s="51" t="str">
        <f t="shared" ref="U30:U80" si="9">IF(F30="","",F30)</f>
        <v/>
      </c>
      <c r="V30" s="54" t="str">
        <f t="shared" ref="V30:V58" si="10">IF(U30="","",",")</f>
        <v/>
      </c>
      <c r="W30" s="49" t="str">
        <f t="shared" ref="W30:W80" si="11">IF(G30="","",G30)</f>
        <v/>
      </c>
      <c r="X30" s="54" t="str">
        <f t="shared" ref="X30:X58" si="12">IF(U30="","",",")</f>
        <v/>
      </c>
      <c r="Y30" s="54" t="str">
        <f t="shared" ref="Y30:Y58" si="13">IF(U30="","",250)</f>
        <v/>
      </c>
      <c r="Z30" s="63" t="str">
        <f t="shared" ref="Z30:Z58" si="14">IF(U30="","",")")</f>
        <v/>
      </c>
      <c r="AA30" s="47" t="str">
        <f t="shared" ref="AA30:AA58" si="15">IF(AB30="","","(")</f>
        <v/>
      </c>
      <c r="AB30" s="52" t="str">
        <f t="shared" ref="AB30:AB80" si="16">IF(H30="","",H30)</f>
        <v/>
      </c>
      <c r="AC30" s="53" t="str">
        <f t="shared" ref="AC30:AC58" si="17">IF(AB30="","",",")</f>
        <v/>
      </c>
      <c r="AD30" s="67" t="str">
        <f t="shared" ref="AD30:AD58" si="18">IF(I30="","",I30)</f>
        <v/>
      </c>
      <c r="AE30" s="48" t="str">
        <f t="shared" ref="AE30:AE58" si="19">IF(AB30="","",",")</f>
        <v/>
      </c>
      <c r="AF30" s="46" t="str">
        <f t="shared" ref="AF30:AF58" si="20">IF(AB30="","",350)</f>
        <v/>
      </c>
      <c r="AG30" s="46" t="str">
        <f t="shared" ref="AG30:AG58" si="21">IF(AB30="","",")")</f>
        <v/>
      </c>
      <c r="AH30" s="50" t="str">
        <f t="shared" ref="AH30:AH58" si="22">IF(AI30="","","(")</f>
        <v/>
      </c>
      <c r="AI30" s="70" t="str">
        <f t="shared" ref="AI30:AI80" si="23">IF(J30="","",J30)</f>
        <v/>
      </c>
      <c r="AJ30" s="54" t="str">
        <f t="shared" ref="AJ30:AJ58" si="24">IF(AI30="","",",")</f>
        <v/>
      </c>
      <c r="AK30" s="54" t="str">
        <f t="shared" ref="AK30:AK58" si="25">IF(K30="","",K30)</f>
        <v/>
      </c>
      <c r="AL30" s="54" t="str">
        <f t="shared" ref="AL30:AL58" si="26">IF(AI30="","",",")</f>
        <v/>
      </c>
      <c r="AM30" s="54" t="str">
        <f t="shared" ref="AM30:AM58" si="27">IF(AI30="","",450)</f>
        <v/>
      </c>
      <c r="AN30" s="54" t="str">
        <f t="shared" ref="AN30:AN58" si="28">IF(AI30="","",")")</f>
        <v/>
      </c>
    </row>
    <row r="31" spans="2:40" ht="25.5" thickTop="1" thickBot="1" x14ac:dyDescent="0.4">
      <c r="C31" s="12"/>
      <c r="D31" s="71"/>
      <c r="E31" s="71"/>
      <c r="F31" s="72"/>
      <c r="G31" s="72"/>
      <c r="H31" s="71"/>
      <c r="I31" s="71"/>
      <c r="J31" s="81"/>
      <c r="K31" s="81"/>
      <c r="L31" s="75" t="str">
        <f t="shared" si="0"/>
        <v/>
      </c>
      <c r="M31" s="63" t="str">
        <f t="shared" si="1"/>
        <v/>
      </c>
      <c r="N31" s="52" t="str">
        <f t="shared" si="2"/>
        <v/>
      </c>
      <c r="O31" s="61" t="str">
        <f t="shared" si="3"/>
        <v/>
      </c>
      <c r="P31" s="67" t="str">
        <f t="shared" si="4"/>
        <v/>
      </c>
      <c r="Q31" s="62" t="str">
        <f t="shared" si="5"/>
        <v/>
      </c>
      <c r="R31" s="46" t="str">
        <f t="shared" si="6"/>
        <v/>
      </c>
      <c r="S31" s="63" t="str">
        <f t="shared" si="7"/>
        <v/>
      </c>
      <c r="T31" s="64" t="str">
        <f t="shared" si="8"/>
        <v/>
      </c>
      <c r="U31" s="51" t="str">
        <f t="shared" si="9"/>
        <v/>
      </c>
      <c r="V31" s="54" t="str">
        <f t="shared" si="10"/>
        <v/>
      </c>
      <c r="W31" s="49" t="str">
        <f t="shared" si="11"/>
        <v/>
      </c>
      <c r="X31" s="54" t="str">
        <f t="shared" si="12"/>
        <v/>
      </c>
      <c r="Y31" s="54" t="str">
        <f t="shared" si="13"/>
        <v/>
      </c>
      <c r="Z31" s="63" t="str">
        <f t="shared" si="14"/>
        <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5.5" thickTop="1" thickBot="1" x14ac:dyDescent="0.4">
      <c r="C32" s="12"/>
      <c r="D32" s="71"/>
      <c r="E32" s="71"/>
      <c r="F32" s="72"/>
      <c r="G32" s="72"/>
      <c r="H32" s="71"/>
      <c r="I32" s="71"/>
      <c r="J32" s="81"/>
      <c r="K32" s="81"/>
      <c r="L32" s="75" t="str">
        <f>IF(C32="","",_xlfn.CONCAT("            { line: ","""",C32,", ",M32:AN32,""", sC: ","""",B32,"""},"))</f>
        <v/>
      </c>
      <c r="M32" s="63" t="str">
        <f t="shared" si="1"/>
        <v/>
      </c>
      <c r="N32" s="52" t="str">
        <f t="shared" si="2"/>
        <v/>
      </c>
      <c r="O32" s="61" t="str">
        <f t="shared" si="3"/>
        <v/>
      </c>
      <c r="P32" s="67" t="str">
        <f t="shared" si="4"/>
        <v/>
      </c>
      <c r="Q32" s="62" t="str">
        <f t="shared" si="5"/>
        <v/>
      </c>
      <c r="R32" s="46" t="str">
        <f t="shared" si="6"/>
        <v/>
      </c>
      <c r="S32" s="63" t="str">
        <f t="shared" si="7"/>
        <v/>
      </c>
      <c r="T32" s="64" t="str">
        <f t="shared" si="8"/>
        <v/>
      </c>
      <c r="U32" s="51" t="str">
        <f t="shared" si="9"/>
        <v/>
      </c>
      <c r="V32" s="54" t="str">
        <f t="shared" si="10"/>
        <v/>
      </c>
      <c r="W32" s="49" t="str">
        <f t="shared" si="11"/>
        <v/>
      </c>
      <c r="X32" s="54" t="str">
        <f t="shared" si="12"/>
        <v/>
      </c>
      <c r="Y32" s="54" t="str">
        <f t="shared" si="13"/>
        <v/>
      </c>
      <c r="Z32" s="63" t="str">
        <f t="shared" si="14"/>
        <v/>
      </c>
      <c r="AA32" s="47" t="str">
        <f t="shared" si="15"/>
        <v/>
      </c>
      <c r="AB32" s="52" t="str">
        <f t="shared" si="16"/>
        <v/>
      </c>
      <c r="AC32" s="53" t="str">
        <f t="shared" si="17"/>
        <v/>
      </c>
      <c r="AD32" s="67" t="str">
        <f t="shared" si="18"/>
        <v/>
      </c>
      <c r="AE32" s="48" t="str">
        <f t="shared" si="19"/>
        <v/>
      </c>
      <c r="AF32" s="46" t="str">
        <f t="shared" si="20"/>
        <v/>
      </c>
      <c r="AG32" s="46" t="str">
        <f t="shared" si="21"/>
        <v/>
      </c>
      <c r="AH32" s="50" t="str">
        <f t="shared" si="22"/>
        <v/>
      </c>
      <c r="AI32" s="70" t="str">
        <f t="shared" si="23"/>
        <v/>
      </c>
      <c r="AJ32" s="54" t="str">
        <f t="shared" si="24"/>
        <v/>
      </c>
      <c r="AK32" s="54" t="str">
        <f t="shared" si="25"/>
        <v/>
      </c>
      <c r="AL32" s="54" t="str">
        <f t="shared" si="26"/>
        <v/>
      </c>
      <c r="AM32" s="54" t="str">
        <f t="shared" si="27"/>
        <v/>
      </c>
      <c r="AN32" s="54" t="str">
        <f t="shared" si="28"/>
        <v/>
      </c>
    </row>
    <row r="33" spans="3:40" ht="25.5" thickTop="1" thickBot="1" x14ac:dyDescent="0.4">
      <c r="C33" s="12"/>
      <c r="D33" s="71"/>
      <c r="E33" s="71"/>
      <c r="F33" s="72"/>
      <c r="G33" s="72"/>
      <c r="H33" s="71"/>
      <c r="I33" s="71"/>
      <c r="J33" s="81"/>
      <c r="K33" s="81"/>
      <c r="L33" s="75" t="str">
        <f>IF(C33="","",_xlfn.CONCAT("            { line: ","""",C33,", ",M33:AN33,""", sC: ","""",B33,"""},"))</f>
        <v/>
      </c>
      <c r="M33" s="63" t="str">
        <f t="shared" si="1"/>
        <v/>
      </c>
      <c r="N33" s="52" t="str">
        <f t="shared" si="2"/>
        <v/>
      </c>
      <c r="O33" s="61" t="str">
        <f t="shared" si="3"/>
        <v/>
      </c>
      <c r="P33" s="67" t="str">
        <f t="shared" si="4"/>
        <v/>
      </c>
      <c r="Q33" s="62" t="str">
        <f t="shared" si="5"/>
        <v/>
      </c>
      <c r="R33" s="46" t="str">
        <f t="shared" si="6"/>
        <v/>
      </c>
      <c r="S33" s="63" t="str">
        <f t="shared" si="7"/>
        <v/>
      </c>
      <c r="T33" s="64" t="str">
        <f t="shared" si="8"/>
        <v/>
      </c>
      <c r="U33" s="51" t="str">
        <f t="shared" si="9"/>
        <v/>
      </c>
      <c r="V33" s="54" t="str">
        <f t="shared" si="10"/>
        <v/>
      </c>
      <c r="W33" s="49" t="str">
        <f t="shared" si="11"/>
        <v/>
      </c>
      <c r="X33" s="54" t="str">
        <f t="shared" si="12"/>
        <v/>
      </c>
      <c r="Y33" s="54" t="str">
        <f t="shared" si="13"/>
        <v/>
      </c>
      <c r="Z33" s="63" t="str">
        <f t="shared" si="14"/>
        <v/>
      </c>
      <c r="AA33" s="47" t="str">
        <f t="shared" si="15"/>
        <v/>
      </c>
      <c r="AB33" s="52" t="str">
        <f t="shared" si="16"/>
        <v/>
      </c>
      <c r="AC33" s="53" t="str">
        <f t="shared" si="17"/>
        <v/>
      </c>
      <c r="AD33" s="67" t="str">
        <f t="shared" si="18"/>
        <v/>
      </c>
      <c r="AE33" s="48" t="str">
        <f t="shared" si="19"/>
        <v/>
      </c>
      <c r="AF33" s="46" t="str">
        <f t="shared" si="20"/>
        <v/>
      </c>
      <c r="AG33" s="46" t="str">
        <f t="shared" si="21"/>
        <v/>
      </c>
      <c r="AH33" s="50" t="str">
        <f t="shared" si="22"/>
        <v/>
      </c>
      <c r="AI33" s="70" t="str">
        <f t="shared" si="23"/>
        <v/>
      </c>
      <c r="AJ33" s="54" t="str">
        <f t="shared" si="24"/>
        <v/>
      </c>
      <c r="AK33" s="54" t="str">
        <f t="shared" si="25"/>
        <v/>
      </c>
      <c r="AL33" s="54" t="str">
        <f t="shared" si="26"/>
        <v/>
      </c>
      <c r="AM33" s="54" t="str">
        <f t="shared" si="27"/>
        <v/>
      </c>
      <c r="AN33" s="54" t="str">
        <f t="shared" si="28"/>
        <v/>
      </c>
    </row>
    <row r="34" spans="3:40" ht="25.5" thickTop="1" thickBot="1" x14ac:dyDescent="0.4">
      <c r="C34" s="12"/>
      <c r="D34" s="71"/>
      <c r="E34" s="71"/>
      <c r="F34" s="72"/>
      <c r="G34" s="72"/>
      <c r="H34" s="71"/>
      <c r="I34" s="71"/>
      <c r="J34" s="81"/>
      <c r="K34" s="81"/>
      <c r="L34" s="75" t="str">
        <f t="shared" ref="L34:L44" si="29">IF(C34="","",_xlfn.CONCAT("            { line: ","""",C34,", ",M34:AN34,""", sC: ","""",B34,"""},"))</f>
        <v/>
      </c>
      <c r="M34" s="63" t="str">
        <f t="shared" si="1"/>
        <v/>
      </c>
      <c r="N34" s="52" t="str">
        <f t="shared" si="2"/>
        <v/>
      </c>
      <c r="O34" s="61" t="str">
        <f t="shared" si="3"/>
        <v/>
      </c>
      <c r="P34" s="67" t="str">
        <f t="shared" si="4"/>
        <v/>
      </c>
      <c r="Q34" s="62" t="str">
        <f t="shared" si="5"/>
        <v/>
      </c>
      <c r="R34" s="46" t="str">
        <f t="shared" si="6"/>
        <v/>
      </c>
      <c r="S34" s="63" t="str">
        <f t="shared" si="7"/>
        <v/>
      </c>
      <c r="T34" s="64" t="str">
        <f t="shared" si="8"/>
        <v/>
      </c>
      <c r="U34" s="51" t="str">
        <f t="shared" si="9"/>
        <v/>
      </c>
      <c r="V34" s="54" t="str">
        <f t="shared" si="10"/>
        <v/>
      </c>
      <c r="W34" s="49" t="str">
        <f t="shared" si="11"/>
        <v/>
      </c>
      <c r="X34" s="54" t="str">
        <f t="shared" si="12"/>
        <v/>
      </c>
      <c r="Y34" s="54" t="str">
        <f t="shared" si="13"/>
        <v/>
      </c>
      <c r="Z34" s="63" t="str">
        <f t="shared" si="14"/>
        <v/>
      </c>
      <c r="AA34" s="47" t="str">
        <f t="shared" si="15"/>
        <v/>
      </c>
      <c r="AB34" s="52" t="str">
        <f t="shared" si="16"/>
        <v/>
      </c>
      <c r="AC34" s="53" t="str">
        <f t="shared" si="17"/>
        <v/>
      </c>
      <c r="AD34" s="67" t="str">
        <f t="shared" si="18"/>
        <v/>
      </c>
      <c r="AE34" s="48" t="str">
        <f t="shared" si="19"/>
        <v/>
      </c>
      <c r="AF34" s="46" t="str">
        <f t="shared" si="20"/>
        <v/>
      </c>
      <c r="AG34" s="46" t="str">
        <f t="shared" si="21"/>
        <v/>
      </c>
      <c r="AH34" s="50" t="str">
        <f t="shared" si="22"/>
        <v/>
      </c>
      <c r="AI34" s="70" t="str">
        <f t="shared" si="23"/>
        <v/>
      </c>
      <c r="AJ34" s="54" t="str">
        <f t="shared" si="24"/>
        <v/>
      </c>
      <c r="AK34" s="54" t="str">
        <f t="shared" si="25"/>
        <v/>
      </c>
      <c r="AL34" s="54" t="str">
        <f t="shared" si="26"/>
        <v/>
      </c>
      <c r="AM34" s="54" t="str">
        <f t="shared" si="27"/>
        <v/>
      </c>
      <c r="AN34" s="54" t="str">
        <f t="shared" si="28"/>
        <v/>
      </c>
    </row>
    <row r="35" spans="3:40" ht="25.5" thickTop="1" thickBot="1" x14ac:dyDescent="0.4">
      <c r="C35" s="12"/>
      <c r="D35" s="71"/>
      <c r="E35" s="71"/>
      <c r="F35" s="72"/>
      <c r="G35" s="72"/>
      <c r="H35" s="71"/>
      <c r="I35" s="71"/>
      <c r="J35" s="81"/>
      <c r="K35" s="81"/>
      <c r="L35" s="75" t="str">
        <f t="shared" si="29"/>
        <v/>
      </c>
      <c r="M35" s="63" t="str">
        <f>IF(N35="","","(")</f>
        <v/>
      </c>
      <c r="N35" s="52" t="str">
        <f>IF(D35="","",D35)</f>
        <v/>
      </c>
      <c r="O35" s="61" t="str">
        <f>IF(N35="","",",")</f>
        <v/>
      </c>
      <c r="P35" s="67" t="str">
        <f>IF(E35="","",E35)</f>
        <v/>
      </c>
      <c r="Q35" s="62" t="str">
        <f>IF(N35="","",",")</f>
        <v/>
      </c>
      <c r="R35" s="46" t="str">
        <f>IF(N35="","",15)</f>
        <v/>
      </c>
      <c r="S35" s="63" t="str">
        <f>IF(N35="","",")")</f>
        <v/>
      </c>
      <c r="T35" s="64" t="str">
        <f>IF(U35="","","(")</f>
        <v/>
      </c>
      <c r="U35" s="51" t="str">
        <f>IF(F35="","",F35)</f>
        <v/>
      </c>
      <c r="V35" s="54" t="str">
        <f>IF(U35="","",",")</f>
        <v/>
      </c>
      <c r="W35" s="49" t="str">
        <f>IF(G35="","",G35)</f>
        <v/>
      </c>
      <c r="X35" s="54" t="str">
        <f>IF(U35="","",",")</f>
        <v/>
      </c>
      <c r="Y35" s="54" t="str">
        <f>IF(U35="","",250)</f>
        <v/>
      </c>
      <c r="Z35" s="63" t="str">
        <f>IF(U35="","",")")</f>
        <v/>
      </c>
      <c r="AA35" s="47" t="str">
        <f>IF(AB35="","","(")</f>
        <v/>
      </c>
      <c r="AB35" s="52" t="str">
        <f>IF(H35="","",H35)</f>
        <v/>
      </c>
      <c r="AC35" s="53" t="str">
        <f>IF(AB35="","",",")</f>
        <v/>
      </c>
      <c r="AD35" s="67" t="str">
        <f>IF(I35="","",I35)</f>
        <v/>
      </c>
      <c r="AE35" s="48" t="str">
        <f>IF(AB35="","",",")</f>
        <v/>
      </c>
      <c r="AF35" s="46" t="str">
        <f>IF(AB35="","",350)</f>
        <v/>
      </c>
      <c r="AG35" s="46" t="str">
        <f>IF(AB35="","",")")</f>
        <v/>
      </c>
      <c r="AH35" s="50" t="str">
        <f>IF(AI35="","","(")</f>
        <v/>
      </c>
      <c r="AI35" s="70" t="str">
        <f>IF(J35="","",J35)</f>
        <v/>
      </c>
      <c r="AJ35" s="54" t="str">
        <f>IF(AI35="","",",")</f>
        <v/>
      </c>
      <c r="AK35" s="54" t="str">
        <f>IF(K35="","",K35)</f>
        <v/>
      </c>
      <c r="AL35" s="54" t="str">
        <f>IF(AI35="","",",")</f>
        <v/>
      </c>
      <c r="AM35" s="54" t="str">
        <f>IF(AI35="","",450)</f>
        <v/>
      </c>
      <c r="AN35" s="54" t="str">
        <f>IF(AI35="","",")")</f>
        <v/>
      </c>
    </row>
    <row r="36" spans="3:40" ht="25.5" thickTop="1" thickBot="1" x14ac:dyDescent="0.4">
      <c r="C36" s="12"/>
      <c r="D36" s="71"/>
      <c r="E36" s="71"/>
      <c r="F36" s="72"/>
      <c r="G36" s="72"/>
      <c r="H36" s="71"/>
      <c r="I36" s="71"/>
      <c r="J36" s="81"/>
      <c r="K36" s="81"/>
      <c r="L36" s="75" t="str">
        <f t="shared" si="29"/>
        <v/>
      </c>
      <c r="M36" s="63" t="str">
        <f>IF(N36="","","(")</f>
        <v/>
      </c>
      <c r="N36" s="52" t="str">
        <f>IF(D36="","",D36)</f>
        <v/>
      </c>
      <c r="O36" s="61" t="str">
        <f>IF(N36="","",",")</f>
        <v/>
      </c>
      <c r="P36" s="67" t="str">
        <f>IF(E36="","",E36)</f>
        <v/>
      </c>
      <c r="Q36" s="62" t="str">
        <f>IF(N36="","",",")</f>
        <v/>
      </c>
      <c r="R36" s="46" t="str">
        <f>IF(N36="","",15)</f>
        <v/>
      </c>
      <c r="S36" s="63" t="str">
        <f>IF(N36="","",")")</f>
        <v/>
      </c>
      <c r="T36" s="64" t="str">
        <f>IF(U36="","","(")</f>
        <v/>
      </c>
      <c r="U36" s="51" t="str">
        <f>IF(F36="","",F36)</f>
        <v/>
      </c>
      <c r="V36" s="54" t="str">
        <f>IF(U36="","",",")</f>
        <v/>
      </c>
      <c r="W36" s="49" t="str">
        <f>IF(G36="","",G36)</f>
        <v/>
      </c>
      <c r="X36" s="54" t="str">
        <f>IF(U36="","",",")</f>
        <v/>
      </c>
      <c r="Y36" s="54" t="str">
        <f>IF(U36="","",250)</f>
        <v/>
      </c>
      <c r="Z36" s="63" t="str">
        <f>IF(U36="","",")")</f>
        <v/>
      </c>
      <c r="AA36" s="47" t="str">
        <f>IF(AB36="","","(")</f>
        <v/>
      </c>
      <c r="AB36" s="52" t="str">
        <f>IF(H36="","",H36)</f>
        <v/>
      </c>
      <c r="AC36" s="53" t="str">
        <f>IF(AB36="","",",")</f>
        <v/>
      </c>
      <c r="AD36" s="67" t="str">
        <f>IF(I36="","",I36)</f>
        <v/>
      </c>
      <c r="AE36" s="48" t="str">
        <f>IF(AB36="","",",")</f>
        <v/>
      </c>
      <c r="AF36" s="46" t="str">
        <f>IF(AB36="","",350)</f>
        <v/>
      </c>
      <c r="AG36" s="46" t="str">
        <f>IF(AB36="","",")")</f>
        <v/>
      </c>
      <c r="AH36" s="50" t="str">
        <f>IF(AI36="","","(")</f>
        <v/>
      </c>
      <c r="AI36" s="70" t="str">
        <f>IF(J36="","",J36)</f>
        <v/>
      </c>
      <c r="AJ36" s="54" t="str">
        <f>IF(AI36="","",",")</f>
        <v/>
      </c>
      <c r="AK36" s="54" t="str">
        <f>IF(K36="","",K36)</f>
        <v/>
      </c>
      <c r="AL36" s="54" t="str">
        <f>IF(AI36="","",",")</f>
        <v/>
      </c>
      <c r="AM36" s="54" t="str">
        <f>IF(AI36="","",450)</f>
        <v/>
      </c>
      <c r="AN36" s="54" t="str">
        <f>IF(AI36="","",")")</f>
        <v/>
      </c>
    </row>
    <row r="37" spans="3:40" ht="25.5" thickTop="1" thickBot="1" x14ac:dyDescent="0.4">
      <c r="C37" s="12"/>
      <c r="D37" s="71"/>
      <c r="E37" s="71"/>
      <c r="F37" s="72"/>
      <c r="G37" s="72"/>
      <c r="H37" s="71"/>
      <c r="I37" s="71"/>
      <c r="J37" s="81"/>
      <c r="K37" s="81"/>
      <c r="L37" s="75" t="str">
        <f t="shared" si="29"/>
        <v/>
      </c>
      <c r="M37" s="63" t="str">
        <f>IF(N37="","","(")</f>
        <v/>
      </c>
      <c r="N37" s="52" t="str">
        <f>IF(D37="","",D37)</f>
        <v/>
      </c>
      <c r="O37" s="61" t="str">
        <f>IF(N37="","",",")</f>
        <v/>
      </c>
      <c r="P37" s="67" t="str">
        <f>IF(E37="","",E37)</f>
        <v/>
      </c>
      <c r="Q37" s="62" t="str">
        <f>IF(N37="","",",")</f>
        <v/>
      </c>
      <c r="R37" s="46" t="str">
        <f>IF(N37="","",15)</f>
        <v/>
      </c>
      <c r="S37" s="63" t="str">
        <f>IF(N37="","",")")</f>
        <v/>
      </c>
      <c r="T37" s="64" t="str">
        <f>IF(U37="","","(")</f>
        <v/>
      </c>
      <c r="U37" s="51" t="str">
        <f>IF(F37="","",F37)</f>
        <v/>
      </c>
      <c r="V37" s="54" t="str">
        <f>IF(U37="","",",")</f>
        <v/>
      </c>
      <c r="W37" s="49" t="str">
        <f>IF(G37="","",G37)</f>
        <v/>
      </c>
      <c r="X37" s="54" t="str">
        <f>IF(U37="","",",")</f>
        <v/>
      </c>
      <c r="Y37" s="54" t="str">
        <f>IF(U37="","",250)</f>
        <v/>
      </c>
      <c r="Z37" s="63" t="str">
        <f>IF(U37="","",")")</f>
        <v/>
      </c>
      <c r="AA37" s="47" t="str">
        <f>IF(AB37="","","(")</f>
        <v/>
      </c>
      <c r="AB37" s="52" t="str">
        <f>IF(H37="","",H37)</f>
        <v/>
      </c>
      <c r="AC37" s="53" t="str">
        <f>IF(AB37="","",",")</f>
        <v/>
      </c>
      <c r="AD37" s="67" t="str">
        <f>IF(I37="","",I37)</f>
        <v/>
      </c>
      <c r="AE37" s="48" t="str">
        <f>IF(AB37="","",",")</f>
        <v/>
      </c>
      <c r="AF37" s="46" t="str">
        <f>IF(AB37="","",350)</f>
        <v/>
      </c>
      <c r="AG37" s="46" t="str">
        <f>IF(AB37="","",")")</f>
        <v/>
      </c>
      <c r="AH37" s="50" t="str">
        <f>IF(AI37="","","(")</f>
        <v/>
      </c>
      <c r="AI37" s="70" t="str">
        <f>IF(J37="","",J37)</f>
        <v/>
      </c>
      <c r="AJ37" s="54" t="str">
        <f>IF(AI37="","",",")</f>
        <v/>
      </c>
      <c r="AK37" s="54" t="str">
        <f>IF(K37="","",K37)</f>
        <v/>
      </c>
      <c r="AL37" s="54" t="str">
        <f>IF(AI37="","",",")</f>
        <v/>
      </c>
      <c r="AM37" s="54" t="str">
        <f>IF(AI37="","",450)</f>
        <v/>
      </c>
      <c r="AN37" s="54" t="str">
        <f>IF(AI37="","",")")</f>
        <v/>
      </c>
    </row>
    <row r="38" spans="3:40" ht="25.5" thickTop="1" thickBot="1" x14ac:dyDescent="0.4">
      <c r="C38" s="12"/>
      <c r="D38" s="71"/>
      <c r="E38" s="71"/>
      <c r="F38" s="72"/>
      <c r="G38" s="72"/>
      <c r="H38" s="71"/>
      <c r="I38" s="71"/>
      <c r="J38" s="81"/>
      <c r="K38" s="81"/>
      <c r="L38" s="75" t="str">
        <f t="shared" si="29"/>
        <v/>
      </c>
      <c r="M38" s="63" t="str">
        <f>IF(N38="","","(")</f>
        <v/>
      </c>
      <c r="N38" s="52" t="str">
        <f>IF(D38="","",D38)</f>
        <v/>
      </c>
      <c r="O38" s="61" t="str">
        <f>IF(N38="","",",")</f>
        <v/>
      </c>
      <c r="P38" s="67" t="str">
        <f>IF(E38="","",E38)</f>
        <v/>
      </c>
      <c r="Q38" s="62" t="str">
        <f>IF(N38="","",",")</f>
        <v/>
      </c>
      <c r="R38" s="46" t="str">
        <f>IF(N38="","",15)</f>
        <v/>
      </c>
      <c r="S38" s="63" t="str">
        <f>IF(N38="","",")")</f>
        <v/>
      </c>
      <c r="T38" s="64" t="str">
        <f>IF(U38="","","(")</f>
        <v/>
      </c>
      <c r="U38" s="51" t="str">
        <f>IF(F38="","",F38)</f>
        <v/>
      </c>
      <c r="V38" s="54" t="str">
        <f>IF(U38="","",",")</f>
        <v/>
      </c>
      <c r="W38" s="49" t="str">
        <f>IF(G38="","",G38)</f>
        <v/>
      </c>
      <c r="X38" s="54" t="str">
        <f>IF(U38="","",",")</f>
        <v/>
      </c>
      <c r="Y38" s="54" t="str">
        <f>IF(U38="","",250)</f>
        <v/>
      </c>
      <c r="Z38" s="63" t="str">
        <f>IF(U38="","",")")</f>
        <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3:40" ht="25.5" thickTop="1" thickBot="1" x14ac:dyDescent="0.4">
      <c r="C39" s="12"/>
      <c r="D39" s="71"/>
      <c r="E39" s="71"/>
      <c r="F39" s="72"/>
      <c r="G39" s="72"/>
      <c r="H39" s="71"/>
      <c r="I39" s="71"/>
      <c r="J39" s="81"/>
      <c r="K39" s="81"/>
      <c r="L39" s="75" t="str">
        <f t="shared" si="29"/>
        <v/>
      </c>
      <c r="M39" s="63" t="str">
        <f>IF(N39="","","(")</f>
        <v/>
      </c>
      <c r="N39" s="52" t="str">
        <f>IF(D39="","",D39)</f>
        <v/>
      </c>
      <c r="O39" s="61" t="str">
        <f>IF(N39="","",",")</f>
        <v/>
      </c>
      <c r="P39" s="67" t="str">
        <f>IF(E39="","",E39)</f>
        <v/>
      </c>
      <c r="Q39" s="62" t="str">
        <f>IF(N39="","",",")</f>
        <v/>
      </c>
      <c r="R39" s="46" t="str">
        <f>IF(N39="","",15)</f>
        <v/>
      </c>
      <c r="S39" s="63" t="str">
        <f>IF(N39="","",")")</f>
        <v/>
      </c>
      <c r="T39" s="64" t="str">
        <f>IF(U39="","","(")</f>
        <v/>
      </c>
      <c r="U39" s="51" t="str">
        <f>IF(F39="","",F39)</f>
        <v/>
      </c>
      <c r="V39" s="54" t="str">
        <f>IF(U39="","",",")</f>
        <v/>
      </c>
      <c r="W39" s="49" t="str">
        <f>IF(G39="","",G39)</f>
        <v/>
      </c>
      <c r="X39" s="54" t="str">
        <f>IF(U39="","",",")</f>
        <v/>
      </c>
      <c r="Y39" s="54" t="str">
        <f>IF(U39="","",250)</f>
        <v/>
      </c>
      <c r="Z39" s="63" t="str">
        <f>IF(U39="","",")")</f>
        <v/>
      </c>
      <c r="AA39" s="47" t="str">
        <f>IF(AB39="","","(")</f>
        <v/>
      </c>
      <c r="AB39" s="52" t="str">
        <f>IF(H39="","",H39)</f>
        <v/>
      </c>
      <c r="AC39" s="53" t="str">
        <f>IF(AB39="","",",")</f>
        <v/>
      </c>
      <c r="AD39" s="67" t="str">
        <f>IF(I39="","",I39)</f>
        <v/>
      </c>
      <c r="AE39" s="48" t="str">
        <f>IF(AB39="","",",")</f>
        <v/>
      </c>
      <c r="AF39" s="46" t="str">
        <f>IF(AB39="","",350)</f>
        <v/>
      </c>
      <c r="AG39" s="46" t="str">
        <f>IF(AB39="","",")")</f>
        <v/>
      </c>
      <c r="AH39" s="50" t="str">
        <f>IF(AI39="","","(")</f>
        <v/>
      </c>
      <c r="AI39" s="70" t="str">
        <f>IF(J39="","",J39)</f>
        <v/>
      </c>
      <c r="AJ39" s="54" t="str">
        <f>IF(AI39="","",",")</f>
        <v/>
      </c>
      <c r="AK39" s="54" t="str">
        <f>IF(K39="","",K39)</f>
        <v/>
      </c>
      <c r="AL39" s="54" t="str">
        <f>IF(AI39="","",",")</f>
        <v/>
      </c>
      <c r="AM39" s="54" t="str">
        <f>IF(AI39="","",450)</f>
        <v/>
      </c>
      <c r="AN39" s="54" t="str">
        <f>IF(AI39="","",")")</f>
        <v/>
      </c>
    </row>
    <row r="40" spans="3:40" ht="25.5" thickTop="1" thickBot="1" x14ac:dyDescent="0.4">
      <c r="C40" s="12"/>
      <c r="D40" s="71"/>
      <c r="E40" s="71"/>
      <c r="F40" s="72"/>
      <c r="G40" s="72"/>
      <c r="H40" s="71"/>
      <c r="I40" s="71"/>
      <c r="J40" s="81"/>
      <c r="K40" s="81"/>
      <c r="L40" s="75" t="str">
        <f t="shared" si="29"/>
        <v/>
      </c>
      <c r="M40" s="63" t="str">
        <f t="shared" ref="M40:M44" si="30">IF(N40="","","(")</f>
        <v/>
      </c>
      <c r="N40" s="52" t="str">
        <f t="shared" ref="N40:N44" si="31">IF(D40="","",D40)</f>
        <v/>
      </c>
      <c r="O40" s="61" t="str">
        <f t="shared" ref="O40:O44" si="32">IF(N40="","",",")</f>
        <v/>
      </c>
      <c r="P40" s="67" t="str">
        <f t="shared" ref="P40:P44" si="33">IF(E40="","",E40)</f>
        <v/>
      </c>
      <c r="Q40" s="62" t="str">
        <f t="shared" ref="Q40:Q44" si="34">IF(N40="","",",")</f>
        <v/>
      </c>
      <c r="R40" s="46" t="str">
        <f t="shared" ref="R40:R44" si="35">IF(N40="","",15)</f>
        <v/>
      </c>
      <c r="S40" s="63" t="str">
        <f t="shared" ref="S40:S44" si="36">IF(N40="","",")")</f>
        <v/>
      </c>
      <c r="T40" s="64" t="str">
        <f t="shared" ref="T40:T44" si="37">IF(U40="","","(")</f>
        <v/>
      </c>
      <c r="U40" s="51" t="str">
        <f t="shared" ref="U40:U44" si="38">IF(F40="","",F40)</f>
        <v/>
      </c>
      <c r="V40" s="54" t="str">
        <f t="shared" ref="V40:V44" si="39">IF(U40="","",",")</f>
        <v/>
      </c>
      <c r="W40" s="49" t="str">
        <f t="shared" ref="W40:W44" si="40">IF(G40="","",G40)</f>
        <v/>
      </c>
      <c r="X40" s="54" t="str">
        <f t="shared" ref="X40:X44" si="41">IF(U40="","",",")</f>
        <v/>
      </c>
      <c r="Y40" s="54" t="str">
        <f t="shared" ref="Y40:Y44" si="42">IF(U40="","",250)</f>
        <v/>
      </c>
      <c r="Z40" s="63" t="str">
        <f t="shared" ref="Z40:Z44" si="43">IF(U40="","",")")</f>
        <v/>
      </c>
      <c r="AA40" s="47" t="str">
        <f t="shared" ref="AA40:AA44" si="44">IF(AB40="","","(")</f>
        <v/>
      </c>
      <c r="AB40" s="52" t="str">
        <f t="shared" ref="AB40:AB44" si="45">IF(H40="","",H40)</f>
        <v/>
      </c>
      <c r="AC40" s="53" t="str">
        <f t="shared" ref="AC40:AC44" si="46">IF(AB40="","",",")</f>
        <v/>
      </c>
      <c r="AD40" s="67" t="str">
        <f t="shared" ref="AD40:AD44" si="47">IF(I40="","",I40)</f>
        <v/>
      </c>
      <c r="AE40" s="48" t="str">
        <f t="shared" ref="AE40:AE44" si="48">IF(AB40="","",",")</f>
        <v/>
      </c>
      <c r="AF40" s="46" t="str">
        <f t="shared" ref="AF40:AF44" si="49">IF(AB40="","",350)</f>
        <v/>
      </c>
      <c r="AG40" s="46" t="str">
        <f t="shared" ref="AG40:AG44" si="50">IF(AB40="","",")")</f>
        <v/>
      </c>
      <c r="AH40" s="50" t="str">
        <f t="shared" ref="AH40:AH44" si="51">IF(AI40="","","(")</f>
        <v/>
      </c>
      <c r="AI40" s="70" t="str">
        <f t="shared" ref="AI40:AI44" si="52">IF(J40="","",J40)</f>
        <v/>
      </c>
      <c r="AJ40" s="54" t="str">
        <f t="shared" ref="AJ40:AJ44" si="53">IF(AI40="","",",")</f>
        <v/>
      </c>
      <c r="AK40" s="54" t="str">
        <f t="shared" ref="AK40:AK44" si="54">IF(K40="","",K40)</f>
        <v/>
      </c>
      <c r="AL40" s="54" t="str">
        <f t="shared" ref="AL40:AL44" si="55">IF(AI40="","",",")</f>
        <v/>
      </c>
      <c r="AM40" s="54" t="str">
        <f t="shared" ref="AM40:AM44" si="56">IF(AI40="","",450)</f>
        <v/>
      </c>
      <c r="AN40" s="54" t="str">
        <f t="shared" ref="AN40:AN44" si="57">IF(AI40="","",")")</f>
        <v/>
      </c>
    </row>
    <row r="41" spans="3:40" ht="25.5" thickTop="1" thickBot="1" x14ac:dyDescent="0.4">
      <c r="C41" s="12"/>
      <c r="D41" s="71"/>
      <c r="E41" s="71"/>
      <c r="F41" s="72"/>
      <c r="G41" s="72"/>
      <c r="H41" s="71"/>
      <c r="I41" s="71"/>
      <c r="J41" s="81"/>
      <c r="K41" s="81"/>
      <c r="L41" s="75" t="str">
        <f t="shared" si="29"/>
        <v/>
      </c>
      <c r="M41" s="63" t="str">
        <f t="shared" si="30"/>
        <v/>
      </c>
      <c r="N41" s="52" t="str">
        <f t="shared" si="31"/>
        <v/>
      </c>
      <c r="O41" s="61" t="str">
        <f t="shared" si="32"/>
        <v/>
      </c>
      <c r="P41" s="67" t="str">
        <f t="shared" si="33"/>
        <v/>
      </c>
      <c r="Q41" s="62" t="str">
        <f t="shared" si="34"/>
        <v/>
      </c>
      <c r="R41" s="46" t="str">
        <f t="shared" si="35"/>
        <v/>
      </c>
      <c r="S41" s="63" t="str">
        <f t="shared" si="36"/>
        <v/>
      </c>
      <c r="T41" s="64" t="str">
        <f t="shared" si="37"/>
        <v/>
      </c>
      <c r="U41" s="51" t="str">
        <f t="shared" si="38"/>
        <v/>
      </c>
      <c r="V41" s="54" t="str">
        <f t="shared" si="39"/>
        <v/>
      </c>
      <c r="W41" s="49" t="str">
        <f t="shared" si="40"/>
        <v/>
      </c>
      <c r="X41" s="54" t="str">
        <f t="shared" si="41"/>
        <v/>
      </c>
      <c r="Y41" s="54" t="str">
        <f t="shared" si="42"/>
        <v/>
      </c>
      <c r="Z41" s="63" t="str">
        <f t="shared" si="43"/>
        <v/>
      </c>
      <c r="AA41" s="47" t="str">
        <f t="shared" si="44"/>
        <v/>
      </c>
      <c r="AB41" s="52" t="str">
        <f t="shared" si="45"/>
        <v/>
      </c>
      <c r="AC41" s="53" t="str">
        <f t="shared" si="46"/>
        <v/>
      </c>
      <c r="AD41" s="67" t="str">
        <f t="shared" si="47"/>
        <v/>
      </c>
      <c r="AE41" s="48" t="str">
        <f t="shared" si="48"/>
        <v/>
      </c>
      <c r="AF41" s="46" t="str">
        <f t="shared" si="49"/>
        <v/>
      </c>
      <c r="AG41" s="46" t="str">
        <f t="shared" si="50"/>
        <v/>
      </c>
      <c r="AH41" s="50" t="str">
        <f t="shared" si="51"/>
        <v/>
      </c>
      <c r="AI41" s="70" t="str">
        <f t="shared" si="52"/>
        <v/>
      </c>
      <c r="AJ41" s="54" t="str">
        <f t="shared" si="53"/>
        <v/>
      </c>
      <c r="AK41" s="54" t="str">
        <f t="shared" si="54"/>
        <v/>
      </c>
      <c r="AL41" s="54" t="str">
        <f t="shared" si="55"/>
        <v/>
      </c>
      <c r="AM41" s="54" t="str">
        <f t="shared" si="56"/>
        <v/>
      </c>
      <c r="AN41" s="54" t="str">
        <f t="shared" si="57"/>
        <v/>
      </c>
    </row>
    <row r="42" spans="3:40" ht="25.5" thickTop="1" thickBot="1" x14ac:dyDescent="0.4">
      <c r="C42" s="12"/>
      <c r="D42" s="71"/>
      <c r="E42" s="71"/>
      <c r="F42" s="72"/>
      <c r="G42" s="72"/>
      <c r="H42" s="71"/>
      <c r="I42" s="71"/>
      <c r="J42" s="81"/>
      <c r="K42" s="81"/>
      <c r="L42" s="75" t="str">
        <f t="shared" si="29"/>
        <v/>
      </c>
      <c r="M42" s="63" t="str">
        <f t="shared" si="30"/>
        <v/>
      </c>
      <c r="N42" s="52" t="str">
        <f t="shared" si="31"/>
        <v/>
      </c>
      <c r="O42" s="61" t="str">
        <f t="shared" si="32"/>
        <v/>
      </c>
      <c r="P42" s="67" t="str">
        <f t="shared" si="33"/>
        <v/>
      </c>
      <c r="Q42" s="62" t="str">
        <f t="shared" si="34"/>
        <v/>
      </c>
      <c r="R42" s="46" t="str">
        <f t="shared" si="35"/>
        <v/>
      </c>
      <c r="S42" s="63" t="str">
        <f t="shared" si="36"/>
        <v/>
      </c>
      <c r="T42" s="64" t="str">
        <f t="shared" si="37"/>
        <v/>
      </c>
      <c r="U42" s="51" t="str">
        <f t="shared" si="38"/>
        <v/>
      </c>
      <c r="V42" s="54" t="str">
        <f t="shared" si="39"/>
        <v/>
      </c>
      <c r="W42" s="49" t="str">
        <f t="shared" si="40"/>
        <v/>
      </c>
      <c r="X42" s="54" t="str">
        <f t="shared" si="41"/>
        <v/>
      </c>
      <c r="Y42" s="54" t="str">
        <f t="shared" si="42"/>
        <v/>
      </c>
      <c r="Z42" s="63" t="str">
        <f t="shared" si="43"/>
        <v/>
      </c>
      <c r="AA42" s="47" t="str">
        <f t="shared" si="44"/>
        <v/>
      </c>
      <c r="AB42" s="52" t="str">
        <f t="shared" si="45"/>
        <v/>
      </c>
      <c r="AC42" s="53" t="str">
        <f t="shared" si="46"/>
        <v/>
      </c>
      <c r="AD42" s="67" t="str">
        <f t="shared" si="47"/>
        <v/>
      </c>
      <c r="AE42" s="48" t="str">
        <f t="shared" si="48"/>
        <v/>
      </c>
      <c r="AF42" s="46" t="str">
        <f t="shared" si="49"/>
        <v/>
      </c>
      <c r="AG42" s="46" t="str">
        <f t="shared" si="50"/>
        <v/>
      </c>
      <c r="AH42" s="50" t="str">
        <f t="shared" si="51"/>
        <v/>
      </c>
      <c r="AI42" s="70" t="str">
        <f t="shared" si="52"/>
        <v/>
      </c>
      <c r="AJ42" s="54" t="str">
        <f t="shared" si="53"/>
        <v/>
      </c>
      <c r="AK42" s="54" t="str">
        <f t="shared" si="54"/>
        <v/>
      </c>
      <c r="AL42" s="54" t="str">
        <f t="shared" si="55"/>
        <v/>
      </c>
      <c r="AM42" s="54" t="str">
        <f t="shared" si="56"/>
        <v/>
      </c>
      <c r="AN42" s="54" t="str">
        <f t="shared" si="57"/>
        <v/>
      </c>
    </row>
    <row r="43" spans="3:40" ht="25.5" thickTop="1" thickBot="1" x14ac:dyDescent="0.4">
      <c r="C43" s="12"/>
      <c r="D43" s="71"/>
      <c r="E43" s="71"/>
      <c r="F43" s="72"/>
      <c r="G43" s="72"/>
      <c r="H43" s="71"/>
      <c r="I43" s="71"/>
      <c r="J43" s="81"/>
      <c r="K43" s="81"/>
      <c r="L43" s="75" t="str">
        <f t="shared" si="29"/>
        <v/>
      </c>
      <c r="M43" s="63" t="str">
        <f t="shared" si="30"/>
        <v/>
      </c>
      <c r="N43" s="52" t="str">
        <f t="shared" si="31"/>
        <v/>
      </c>
      <c r="O43" s="61" t="str">
        <f t="shared" si="32"/>
        <v/>
      </c>
      <c r="P43" s="67" t="str">
        <f t="shared" si="33"/>
        <v/>
      </c>
      <c r="Q43" s="62" t="str">
        <f t="shared" si="34"/>
        <v/>
      </c>
      <c r="R43" s="46" t="str">
        <f t="shared" si="35"/>
        <v/>
      </c>
      <c r="S43" s="63" t="str">
        <f t="shared" si="36"/>
        <v/>
      </c>
      <c r="T43" s="64" t="str">
        <f t="shared" si="37"/>
        <v/>
      </c>
      <c r="U43" s="51" t="str">
        <f t="shared" si="38"/>
        <v/>
      </c>
      <c r="V43" s="54" t="str">
        <f t="shared" si="39"/>
        <v/>
      </c>
      <c r="W43" s="49" t="str">
        <f t="shared" si="40"/>
        <v/>
      </c>
      <c r="X43" s="54" t="str">
        <f t="shared" si="41"/>
        <v/>
      </c>
      <c r="Y43" s="54" t="str">
        <f t="shared" si="42"/>
        <v/>
      </c>
      <c r="Z43" s="63" t="str">
        <f t="shared" si="43"/>
        <v/>
      </c>
      <c r="AA43" s="47" t="str">
        <f t="shared" si="44"/>
        <v/>
      </c>
      <c r="AB43" s="52" t="str">
        <f t="shared" si="45"/>
        <v/>
      </c>
      <c r="AC43" s="53" t="str">
        <f t="shared" si="46"/>
        <v/>
      </c>
      <c r="AD43" s="67" t="str">
        <f t="shared" si="47"/>
        <v/>
      </c>
      <c r="AE43" s="48" t="str">
        <f t="shared" si="48"/>
        <v/>
      </c>
      <c r="AF43" s="46" t="str">
        <f t="shared" si="49"/>
        <v/>
      </c>
      <c r="AG43" s="46" t="str">
        <f t="shared" si="50"/>
        <v/>
      </c>
      <c r="AH43" s="50" t="str">
        <f t="shared" si="51"/>
        <v/>
      </c>
      <c r="AI43" s="70" t="str">
        <f t="shared" si="52"/>
        <v/>
      </c>
      <c r="AJ43" s="54" t="str">
        <f t="shared" si="53"/>
        <v/>
      </c>
      <c r="AK43" s="54" t="str">
        <f t="shared" si="54"/>
        <v/>
      </c>
      <c r="AL43" s="54" t="str">
        <f t="shared" si="55"/>
        <v/>
      </c>
      <c r="AM43" s="54" t="str">
        <f t="shared" si="56"/>
        <v/>
      </c>
      <c r="AN43" s="54" t="str">
        <f t="shared" si="57"/>
        <v/>
      </c>
    </row>
    <row r="44" spans="3:40" ht="25.5" thickTop="1" thickBot="1" x14ac:dyDescent="0.4">
      <c r="C44" s="12"/>
      <c r="D44" s="71"/>
      <c r="E44" s="71"/>
      <c r="F44" s="72"/>
      <c r="G44" s="72"/>
      <c r="H44" s="71"/>
      <c r="I44" s="71"/>
      <c r="J44" s="81"/>
      <c r="K44" s="81"/>
      <c r="L44" s="75" t="str">
        <f t="shared" si="29"/>
        <v/>
      </c>
      <c r="M44" s="63" t="str">
        <f t="shared" si="30"/>
        <v/>
      </c>
      <c r="N44" s="52" t="str">
        <f t="shared" si="31"/>
        <v/>
      </c>
      <c r="O44" s="61" t="str">
        <f t="shared" si="32"/>
        <v/>
      </c>
      <c r="P44" s="67" t="str">
        <f t="shared" si="33"/>
        <v/>
      </c>
      <c r="Q44" s="62" t="str">
        <f t="shared" si="34"/>
        <v/>
      </c>
      <c r="R44" s="46" t="str">
        <f t="shared" si="35"/>
        <v/>
      </c>
      <c r="S44" s="63" t="str">
        <f t="shared" si="36"/>
        <v/>
      </c>
      <c r="T44" s="64" t="str">
        <f t="shared" si="37"/>
        <v/>
      </c>
      <c r="U44" s="51" t="str">
        <f t="shared" si="38"/>
        <v/>
      </c>
      <c r="V44" s="54" t="str">
        <f t="shared" si="39"/>
        <v/>
      </c>
      <c r="W44" s="49" t="str">
        <f t="shared" si="40"/>
        <v/>
      </c>
      <c r="X44" s="54" t="str">
        <f t="shared" si="41"/>
        <v/>
      </c>
      <c r="Y44" s="54" t="str">
        <f t="shared" si="42"/>
        <v/>
      </c>
      <c r="Z44" s="63" t="str">
        <f t="shared" si="43"/>
        <v/>
      </c>
      <c r="AA44" s="47" t="str">
        <f t="shared" si="44"/>
        <v/>
      </c>
      <c r="AB44" s="52" t="str">
        <f t="shared" si="45"/>
        <v/>
      </c>
      <c r="AC44" s="53" t="str">
        <f t="shared" si="46"/>
        <v/>
      </c>
      <c r="AD44" s="67" t="str">
        <f t="shared" si="47"/>
        <v/>
      </c>
      <c r="AE44" s="48" t="str">
        <f t="shared" si="48"/>
        <v/>
      </c>
      <c r="AF44" s="46" t="str">
        <f t="shared" si="49"/>
        <v/>
      </c>
      <c r="AG44" s="46" t="str">
        <f t="shared" si="50"/>
        <v/>
      </c>
      <c r="AH44" s="50" t="str">
        <f t="shared" si="51"/>
        <v/>
      </c>
      <c r="AI44" s="70" t="str">
        <f t="shared" si="52"/>
        <v/>
      </c>
      <c r="AJ44" s="54" t="str">
        <f t="shared" si="53"/>
        <v/>
      </c>
      <c r="AK44" s="54" t="str">
        <f t="shared" si="54"/>
        <v/>
      </c>
      <c r="AL44" s="54" t="str">
        <f t="shared" si="55"/>
        <v/>
      </c>
      <c r="AM44" s="54" t="str">
        <f t="shared" si="56"/>
        <v/>
      </c>
      <c r="AN44" s="54" t="str">
        <f t="shared" si="57"/>
        <v/>
      </c>
    </row>
    <row r="45" spans="3:40" ht="25.5" thickTop="1" thickBot="1" x14ac:dyDescent="0.4">
      <c r="C45" s="12"/>
      <c r="D45" s="71"/>
      <c r="E45" s="71"/>
      <c r="F45" s="72"/>
      <c r="G45" s="72"/>
      <c r="H45" s="71"/>
      <c r="I45" s="71"/>
      <c r="J45" s="81"/>
      <c r="K45" s="81"/>
      <c r="L45" s="75" t="str">
        <f t="shared" si="0"/>
        <v/>
      </c>
      <c r="M45" s="63" t="str">
        <f t="shared" si="1"/>
        <v/>
      </c>
      <c r="N45" s="52" t="str">
        <f t="shared" si="2"/>
        <v/>
      </c>
      <c r="O45" s="61" t="str">
        <f t="shared" si="3"/>
        <v/>
      </c>
      <c r="P45" s="67" t="str">
        <f t="shared" si="4"/>
        <v/>
      </c>
      <c r="Q45" s="62" t="str">
        <f t="shared" si="5"/>
        <v/>
      </c>
      <c r="R45" s="46" t="str">
        <f t="shared" si="6"/>
        <v/>
      </c>
      <c r="S45" s="63" t="str">
        <f t="shared" si="7"/>
        <v/>
      </c>
      <c r="T45" s="64" t="str">
        <f t="shared" si="8"/>
        <v/>
      </c>
      <c r="U45" s="51" t="str">
        <f t="shared" si="9"/>
        <v/>
      </c>
      <c r="V45" s="54" t="str">
        <f t="shared" si="10"/>
        <v/>
      </c>
      <c r="W45" s="49" t="str">
        <f t="shared" si="11"/>
        <v/>
      </c>
      <c r="X45" s="54" t="str">
        <f t="shared" si="12"/>
        <v/>
      </c>
      <c r="Y45" s="54" t="str">
        <f t="shared" si="13"/>
        <v/>
      </c>
      <c r="Z45" s="63" t="str">
        <f t="shared" si="14"/>
        <v/>
      </c>
      <c r="AA45" s="47" t="str">
        <f t="shared" si="15"/>
        <v/>
      </c>
      <c r="AB45" s="52" t="str">
        <f t="shared" si="16"/>
        <v/>
      </c>
      <c r="AC45" s="53" t="str">
        <f t="shared" si="17"/>
        <v/>
      </c>
      <c r="AD45" s="67" t="str">
        <f t="shared" si="18"/>
        <v/>
      </c>
      <c r="AE45" s="48" t="str">
        <f t="shared" si="19"/>
        <v/>
      </c>
      <c r="AF45" s="46" t="str">
        <f t="shared" si="20"/>
        <v/>
      </c>
      <c r="AG45" s="46" t="str">
        <f t="shared" si="21"/>
        <v/>
      </c>
      <c r="AH45" s="50" t="str">
        <f t="shared" si="22"/>
        <v/>
      </c>
      <c r="AI45" s="70" t="str">
        <f t="shared" si="23"/>
        <v/>
      </c>
      <c r="AJ45" s="54" t="str">
        <f t="shared" si="24"/>
        <v/>
      </c>
      <c r="AK45" s="54" t="str">
        <f t="shared" si="25"/>
        <v/>
      </c>
      <c r="AL45" s="54" t="str">
        <f t="shared" si="26"/>
        <v/>
      </c>
      <c r="AM45" s="54" t="str">
        <f t="shared" si="27"/>
        <v/>
      </c>
      <c r="AN45" s="54" t="str">
        <f t="shared" si="28"/>
        <v/>
      </c>
    </row>
    <row r="46" spans="3:40" ht="25.5" thickTop="1" thickBot="1" x14ac:dyDescent="0.4">
      <c r="C46" s="12"/>
      <c r="D46" s="71"/>
      <c r="E46" s="71"/>
      <c r="F46" s="72"/>
      <c r="G46" s="72"/>
      <c r="H46" s="71"/>
      <c r="I46" s="71"/>
      <c r="J46" s="81"/>
      <c r="K46" s="81"/>
      <c r="L46" s="75" t="str">
        <f>IF(C46="","",_xlfn.CONCAT("            { line: ","""",C46,", ",M46:AN46,""", sC: ","""",B46,"""},"))</f>
        <v/>
      </c>
      <c r="M46" s="63" t="str">
        <f t="shared" si="1"/>
        <v/>
      </c>
      <c r="N46" s="52" t="str">
        <f t="shared" si="2"/>
        <v/>
      </c>
      <c r="O46" s="61" t="str">
        <f t="shared" si="3"/>
        <v/>
      </c>
      <c r="P46" s="67" t="str">
        <f t="shared" si="4"/>
        <v/>
      </c>
      <c r="Q46" s="62" t="str">
        <f t="shared" si="5"/>
        <v/>
      </c>
      <c r="R46" s="46" t="str">
        <f t="shared" si="6"/>
        <v/>
      </c>
      <c r="S46" s="63" t="str">
        <f t="shared" si="7"/>
        <v/>
      </c>
      <c r="T46" s="64" t="str">
        <f t="shared" si="8"/>
        <v/>
      </c>
      <c r="U46" s="51" t="str">
        <f t="shared" si="9"/>
        <v/>
      </c>
      <c r="V46" s="54" t="str">
        <f t="shared" si="10"/>
        <v/>
      </c>
      <c r="W46" s="49" t="str">
        <f t="shared" si="11"/>
        <v/>
      </c>
      <c r="X46" s="54" t="str">
        <f t="shared" si="12"/>
        <v/>
      </c>
      <c r="Y46" s="54" t="str">
        <f t="shared" si="13"/>
        <v/>
      </c>
      <c r="Z46" s="63" t="str">
        <f t="shared" si="14"/>
        <v/>
      </c>
      <c r="AA46" s="47" t="str">
        <f t="shared" si="15"/>
        <v/>
      </c>
      <c r="AB46" s="52" t="str">
        <f t="shared" si="16"/>
        <v/>
      </c>
      <c r="AC46" s="53" t="str">
        <f t="shared" si="17"/>
        <v/>
      </c>
      <c r="AD46" s="67" t="str">
        <f t="shared" si="18"/>
        <v/>
      </c>
      <c r="AE46" s="48" t="str">
        <f t="shared" si="19"/>
        <v/>
      </c>
      <c r="AF46" s="46" t="str">
        <f t="shared" si="20"/>
        <v/>
      </c>
      <c r="AG46" s="46" t="str">
        <f t="shared" si="21"/>
        <v/>
      </c>
      <c r="AH46" s="50" t="str">
        <f t="shared" si="22"/>
        <v/>
      </c>
      <c r="AI46" s="70" t="str">
        <f t="shared" si="23"/>
        <v/>
      </c>
      <c r="AJ46" s="54" t="str">
        <f t="shared" si="24"/>
        <v/>
      </c>
      <c r="AK46" s="54" t="str">
        <f t="shared" si="25"/>
        <v/>
      </c>
      <c r="AL46" s="54" t="str">
        <f t="shared" si="26"/>
        <v/>
      </c>
      <c r="AM46" s="54" t="str">
        <f t="shared" si="27"/>
        <v/>
      </c>
      <c r="AN46" s="54" t="str">
        <f t="shared" si="28"/>
        <v/>
      </c>
    </row>
    <row r="47" spans="3:40" ht="25.5" thickTop="1" thickBot="1" x14ac:dyDescent="0.4">
      <c r="C47" s="12"/>
      <c r="D47" s="71"/>
      <c r="E47" s="71"/>
      <c r="F47" s="72"/>
      <c r="G47" s="72"/>
      <c r="H47" s="71"/>
      <c r="I47" s="71"/>
      <c r="J47" s="81"/>
      <c r="K47" s="81"/>
      <c r="L47" s="75" t="str">
        <f>IF(C47="","",_xlfn.CONCAT("            { line: ","""",C47,", ",M47:AN47,""", sC: ","""",B47,"""},"))</f>
        <v/>
      </c>
      <c r="M47" s="63" t="str">
        <f t="shared" si="1"/>
        <v/>
      </c>
      <c r="N47" s="52" t="str">
        <f t="shared" si="2"/>
        <v/>
      </c>
      <c r="O47" s="61" t="str">
        <f t="shared" si="3"/>
        <v/>
      </c>
      <c r="P47" s="67" t="str">
        <f t="shared" si="4"/>
        <v/>
      </c>
      <c r="Q47" s="62" t="str">
        <f t="shared" si="5"/>
        <v/>
      </c>
      <c r="R47" s="46" t="str">
        <f t="shared" si="6"/>
        <v/>
      </c>
      <c r="S47" s="63" t="str">
        <f t="shared" si="7"/>
        <v/>
      </c>
      <c r="T47" s="64" t="str">
        <f t="shared" si="8"/>
        <v/>
      </c>
      <c r="U47" s="51" t="str">
        <f t="shared" si="9"/>
        <v/>
      </c>
      <c r="V47" s="54" t="str">
        <f t="shared" si="10"/>
        <v/>
      </c>
      <c r="W47" s="49" t="str">
        <f t="shared" si="11"/>
        <v/>
      </c>
      <c r="X47" s="54" t="str">
        <f t="shared" si="12"/>
        <v/>
      </c>
      <c r="Y47" s="54" t="str">
        <f t="shared" si="13"/>
        <v/>
      </c>
      <c r="Z47" s="63" t="str">
        <f t="shared" si="14"/>
        <v/>
      </c>
      <c r="AA47" s="47" t="str">
        <f t="shared" si="15"/>
        <v/>
      </c>
      <c r="AB47" s="52" t="str">
        <f t="shared" si="16"/>
        <v/>
      </c>
      <c r="AC47" s="53" t="str">
        <f t="shared" si="17"/>
        <v/>
      </c>
      <c r="AD47" s="67" t="str">
        <f t="shared" si="18"/>
        <v/>
      </c>
      <c r="AE47" s="48" t="str">
        <f t="shared" si="19"/>
        <v/>
      </c>
      <c r="AF47" s="46" t="str">
        <f t="shared" si="20"/>
        <v/>
      </c>
      <c r="AG47" s="46" t="str">
        <f t="shared" si="21"/>
        <v/>
      </c>
      <c r="AH47" s="50" t="str">
        <f t="shared" si="22"/>
        <v/>
      </c>
      <c r="AI47" s="70" t="str">
        <f t="shared" si="23"/>
        <v/>
      </c>
      <c r="AJ47" s="54" t="str">
        <f t="shared" si="24"/>
        <v/>
      </c>
      <c r="AK47" s="54" t="str">
        <f t="shared" si="25"/>
        <v/>
      </c>
      <c r="AL47" s="54" t="str">
        <f t="shared" si="26"/>
        <v/>
      </c>
      <c r="AM47" s="54" t="str">
        <f t="shared" si="27"/>
        <v/>
      </c>
      <c r="AN47" s="54" t="str">
        <f t="shared" si="28"/>
        <v/>
      </c>
    </row>
    <row r="48" spans="3:40" ht="25.5" thickTop="1" thickBot="1" x14ac:dyDescent="0.4">
      <c r="C48" s="12"/>
      <c r="D48" s="71"/>
      <c r="E48" s="71"/>
      <c r="F48" s="72"/>
      <c r="G48" s="72"/>
      <c r="H48" s="71"/>
      <c r="I48" s="71"/>
      <c r="J48" s="81"/>
      <c r="K48" s="81"/>
      <c r="L48" s="75" t="str">
        <f t="shared" ref="L48:L59" si="58">IF(C48="","",_xlfn.CONCAT("            { line: ","""",C48,", ",M48:AN48,""", sC: ","""",B48,"""},"))</f>
        <v/>
      </c>
      <c r="M48" s="63" t="str">
        <f t="shared" si="1"/>
        <v/>
      </c>
      <c r="N48" s="52" t="str">
        <f t="shared" si="2"/>
        <v/>
      </c>
      <c r="O48" s="61" t="str">
        <f t="shared" si="3"/>
        <v/>
      </c>
      <c r="P48" s="67" t="str">
        <f t="shared" si="4"/>
        <v/>
      </c>
      <c r="Q48" s="62" t="str">
        <f t="shared" si="5"/>
        <v/>
      </c>
      <c r="R48" s="46" t="str">
        <f t="shared" si="6"/>
        <v/>
      </c>
      <c r="S48" s="63" t="str">
        <f t="shared" si="7"/>
        <v/>
      </c>
      <c r="T48" s="64" t="str">
        <f t="shared" si="8"/>
        <v/>
      </c>
      <c r="U48" s="51" t="str">
        <f t="shared" si="9"/>
        <v/>
      </c>
      <c r="V48" s="54" t="str">
        <f t="shared" si="10"/>
        <v/>
      </c>
      <c r="W48" s="49" t="str">
        <f t="shared" si="11"/>
        <v/>
      </c>
      <c r="X48" s="54" t="str">
        <f t="shared" si="12"/>
        <v/>
      </c>
      <c r="Y48" s="54" t="str">
        <f t="shared" si="13"/>
        <v/>
      </c>
      <c r="Z48" s="63" t="str">
        <f t="shared" si="14"/>
        <v/>
      </c>
      <c r="AA48" s="47" t="str">
        <f t="shared" si="15"/>
        <v/>
      </c>
      <c r="AB48" s="52" t="str">
        <f t="shared" si="16"/>
        <v/>
      </c>
      <c r="AC48" s="53" t="str">
        <f t="shared" si="17"/>
        <v/>
      </c>
      <c r="AD48" s="67" t="str">
        <f t="shared" si="18"/>
        <v/>
      </c>
      <c r="AE48" s="48" t="str">
        <f t="shared" si="19"/>
        <v/>
      </c>
      <c r="AF48" s="46" t="str">
        <f t="shared" si="20"/>
        <v/>
      </c>
      <c r="AG48" s="46" t="str">
        <f t="shared" si="21"/>
        <v/>
      </c>
      <c r="AH48" s="50" t="str">
        <f t="shared" si="22"/>
        <v/>
      </c>
      <c r="AI48" s="70" t="str">
        <f t="shared" si="23"/>
        <v/>
      </c>
      <c r="AJ48" s="54" t="str">
        <f t="shared" si="24"/>
        <v/>
      </c>
      <c r="AK48" s="54" t="str">
        <f t="shared" si="25"/>
        <v/>
      </c>
      <c r="AL48" s="54" t="str">
        <f t="shared" si="26"/>
        <v/>
      </c>
      <c r="AM48" s="54" t="str">
        <f t="shared" si="27"/>
        <v/>
      </c>
      <c r="AN48" s="54" t="str">
        <f t="shared" si="28"/>
        <v/>
      </c>
    </row>
    <row r="49" spans="1:40" ht="25.5" thickTop="1" thickBot="1" x14ac:dyDescent="0.4">
      <c r="C49" s="12"/>
      <c r="D49" s="71"/>
      <c r="E49" s="71"/>
      <c r="F49" s="72"/>
      <c r="G49" s="72"/>
      <c r="H49" s="71"/>
      <c r="I49" s="71"/>
      <c r="J49" s="81"/>
      <c r="K49" s="81"/>
      <c r="L49" s="75" t="str">
        <f t="shared" si="58"/>
        <v/>
      </c>
      <c r="M49" s="63" t="str">
        <f>IF(N49="","","(")</f>
        <v/>
      </c>
      <c r="N49" s="52" t="str">
        <f>IF(D49="","",D49)</f>
        <v/>
      </c>
      <c r="O49" s="61" t="str">
        <f>IF(N49="","",",")</f>
        <v/>
      </c>
      <c r="P49" s="67" t="str">
        <f>IF(E49="","",E49)</f>
        <v/>
      </c>
      <c r="Q49" s="62" t="str">
        <f>IF(N49="","",",")</f>
        <v/>
      </c>
      <c r="R49" s="46" t="str">
        <f>IF(N49="","",15)</f>
        <v/>
      </c>
      <c r="S49" s="63" t="str">
        <f>IF(N49="","",")")</f>
        <v/>
      </c>
      <c r="T49" s="64" t="str">
        <f>IF(U49="","","(")</f>
        <v/>
      </c>
      <c r="U49" s="51" t="str">
        <f>IF(F49="","",F49)</f>
        <v/>
      </c>
      <c r="V49" s="54" t="str">
        <f>IF(U49="","",",")</f>
        <v/>
      </c>
      <c r="W49" s="49" t="str">
        <f>IF(G49="","",G49)</f>
        <v/>
      </c>
      <c r="X49" s="54" t="str">
        <f>IF(U49="","",",")</f>
        <v/>
      </c>
      <c r="Y49" s="54" t="str">
        <f>IF(U49="","",250)</f>
        <v/>
      </c>
      <c r="Z49" s="63" t="str">
        <f>IF(U49="","",")")</f>
        <v/>
      </c>
      <c r="AA49" s="47" t="str">
        <f>IF(AB49="","","(")</f>
        <v/>
      </c>
      <c r="AB49" s="52" t="str">
        <f>IF(H49="","",H49)</f>
        <v/>
      </c>
      <c r="AC49" s="53" t="str">
        <f>IF(AB49="","",",")</f>
        <v/>
      </c>
      <c r="AD49" s="67" t="str">
        <f>IF(I49="","",I49)</f>
        <v/>
      </c>
      <c r="AE49" s="48" t="str">
        <f>IF(AB49="","",",")</f>
        <v/>
      </c>
      <c r="AF49" s="46" t="str">
        <f>IF(AB49="","",350)</f>
        <v/>
      </c>
      <c r="AG49" s="46" t="str">
        <f>IF(AB49="","",")")</f>
        <v/>
      </c>
      <c r="AH49" s="50" t="str">
        <f>IF(AI49="","","(")</f>
        <v/>
      </c>
      <c r="AI49" s="70" t="str">
        <f>IF(J49="","",J49)</f>
        <v/>
      </c>
      <c r="AJ49" s="54" t="str">
        <f>IF(AI49="","",",")</f>
        <v/>
      </c>
      <c r="AK49" s="54" t="str">
        <f>IF(K49="","",K49)</f>
        <v/>
      </c>
      <c r="AL49" s="54" t="str">
        <f>IF(AI49="","",",")</f>
        <v/>
      </c>
      <c r="AM49" s="54" t="str">
        <f>IF(AI49="","",450)</f>
        <v/>
      </c>
      <c r="AN49" s="54" t="str">
        <f>IF(AI49="","",")")</f>
        <v/>
      </c>
    </row>
    <row r="50" spans="1:40" ht="25.5" thickTop="1" thickBot="1" x14ac:dyDescent="0.4">
      <c r="C50" s="12"/>
      <c r="D50" s="71"/>
      <c r="E50" s="71"/>
      <c r="F50" s="72"/>
      <c r="G50" s="72"/>
      <c r="H50" s="71"/>
      <c r="I50" s="71"/>
      <c r="J50" s="81"/>
      <c r="K50" s="81"/>
      <c r="L50" s="75" t="str">
        <f t="shared" si="58"/>
        <v/>
      </c>
      <c r="M50" s="63" t="str">
        <f>IF(N50="","","(")</f>
        <v/>
      </c>
      <c r="N50" s="52" t="str">
        <f>IF(D50="","",D50)</f>
        <v/>
      </c>
      <c r="O50" s="61" t="str">
        <f>IF(N50="","",",")</f>
        <v/>
      </c>
      <c r="P50" s="67" t="str">
        <f>IF(E50="","",E50)</f>
        <v/>
      </c>
      <c r="Q50" s="62" t="str">
        <f>IF(N50="","",",")</f>
        <v/>
      </c>
      <c r="R50" s="46" t="str">
        <f>IF(N50="","",15)</f>
        <v/>
      </c>
      <c r="S50" s="63" t="str">
        <f>IF(N50="","",")")</f>
        <v/>
      </c>
      <c r="T50" s="64" t="str">
        <f>IF(U50="","","(")</f>
        <v/>
      </c>
      <c r="U50" s="51" t="str">
        <f>IF(F50="","",F50)</f>
        <v/>
      </c>
      <c r="V50" s="54" t="str">
        <f>IF(U50="","",",")</f>
        <v/>
      </c>
      <c r="W50" s="49" t="str">
        <f>IF(G50="","",G50)</f>
        <v/>
      </c>
      <c r="X50" s="54" t="str">
        <f>IF(U50="","",",")</f>
        <v/>
      </c>
      <c r="Y50" s="54" t="str">
        <f>IF(U50="","",250)</f>
        <v/>
      </c>
      <c r="Z50" s="63" t="str">
        <f>IF(U50="","",")")</f>
        <v/>
      </c>
      <c r="AA50" s="47" t="str">
        <f>IF(AB50="","","(")</f>
        <v/>
      </c>
      <c r="AB50" s="52" t="str">
        <f>IF(H50="","",H50)</f>
        <v/>
      </c>
      <c r="AC50" s="53" t="str">
        <f>IF(AB50="","",",")</f>
        <v/>
      </c>
      <c r="AD50" s="67" t="str">
        <f>IF(I50="","",I50)</f>
        <v/>
      </c>
      <c r="AE50" s="48" t="str">
        <f>IF(AB50="","",",")</f>
        <v/>
      </c>
      <c r="AF50" s="46" t="str">
        <f>IF(AB50="","",350)</f>
        <v/>
      </c>
      <c r="AG50" s="46" t="str">
        <f>IF(AB50="","",")")</f>
        <v/>
      </c>
      <c r="AH50" s="50" t="str">
        <f>IF(AI50="","","(")</f>
        <v/>
      </c>
      <c r="AI50" s="70" t="str">
        <f>IF(J50="","",J50)</f>
        <v/>
      </c>
      <c r="AJ50" s="54" t="str">
        <f>IF(AI50="","",",")</f>
        <v/>
      </c>
      <c r="AK50" s="54" t="str">
        <f>IF(K50="","",K50)</f>
        <v/>
      </c>
      <c r="AL50" s="54" t="str">
        <f>IF(AI50="","",",")</f>
        <v/>
      </c>
      <c r="AM50" s="54" t="str">
        <f>IF(AI50="","",450)</f>
        <v/>
      </c>
      <c r="AN50" s="54" t="str">
        <f>IF(AI50="","",")")</f>
        <v/>
      </c>
    </row>
    <row r="51" spans="1:40" ht="25.5" thickTop="1" thickBot="1" x14ac:dyDescent="0.4">
      <c r="C51" s="12"/>
      <c r="D51" s="71"/>
      <c r="E51" s="71"/>
      <c r="F51" s="72"/>
      <c r="G51" s="72"/>
      <c r="H51" s="71"/>
      <c r="I51" s="71"/>
      <c r="J51" s="81"/>
      <c r="K51" s="81"/>
      <c r="L51" s="75" t="str">
        <f t="shared" si="58"/>
        <v/>
      </c>
      <c r="M51" s="63" t="str">
        <f>IF(N51="","","(")</f>
        <v/>
      </c>
      <c r="N51" s="52" t="str">
        <f>IF(D51="","",D51)</f>
        <v/>
      </c>
      <c r="O51" s="61" t="str">
        <f>IF(N51="","",",")</f>
        <v/>
      </c>
      <c r="P51" s="67" t="str">
        <f>IF(E51="","",E51)</f>
        <v/>
      </c>
      <c r="Q51" s="62" t="str">
        <f>IF(N51="","",",")</f>
        <v/>
      </c>
      <c r="R51" s="46" t="str">
        <f>IF(N51="","",15)</f>
        <v/>
      </c>
      <c r="S51" s="63" t="str">
        <f>IF(N51="","",")")</f>
        <v/>
      </c>
      <c r="T51" s="64" t="str">
        <f>IF(U51="","","(")</f>
        <v/>
      </c>
      <c r="U51" s="51" t="str">
        <f>IF(F51="","",F51)</f>
        <v/>
      </c>
      <c r="V51" s="54" t="str">
        <f>IF(U51="","",",")</f>
        <v/>
      </c>
      <c r="W51" s="49" t="str">
        <f>IF(G51="","",G51)</f>
        <v/>
      </c>
      <c r="X51" s="54" t="str">
        <f>IF(U51="","",",")</f>
        <v/>
      </c>
      <c r="Y51" s="54" t="str">
        <f>IF(U51="","",250)</f>
        <v/>
      </c>
      <c r="Z51" s="63" t="str">
        <f>IF(U51="","",")")</f>
        <v/>
      </c>
      <c r="AA51" s="47" t="str">
        <f>IF(AB51="","","(")</f>
        <v/>
      </c>
      <c r="AB51" s="52" t="str">
        <f>IF(H51="","",H51)</f>
        <v/>
      </c>
      <c r="AC51" s="53" t="str">
        <f>IF(AB51="","",",")</f>
        <v/>
      </c>
      <c r="AD51" s="67" t="str">
        <f>IF(I51="","",I51)</f>
        <v/>
      </c>
      <c r="AE51" s="48" t="str">
        <f>IF(AB51="","",",")</f>
        <v/>
      </c>
      <c r="AF51" s="46" t="str">
        <f>IF(AB51="","",350)</f>
        <v/>
      </c>
      <c r="AG51" s="46" t="str">
        <f>IF(AB51="","",")")</f>
        <v/>
      </c>
      <c r="AH51" s="50" t="str">
        <f>IF(AI51="","","(")</f>
        <v/>
      </c>
      <c r="AI51" s="70" t="str">
        <f>IF(J51="","",J51)</f>
        <v/>
      </c>
      <c r="AJ51" s="54" t="str">
        <f>IF(AI51="","",",")</f>
        <v/>
      </c>
      <c r="AK51" s="54" t="str">
        <f>IF(K51="","",K51)</f>
        <v/>
      </c>
      <c r="AL51" s="54" t="str">
        <f>IF(AI51="","",",")</f>
        <v/>
      </c>
      <c r="AM51" s="54" t="str">
        <f>IF(AI51="","",450)</f>
        <v/>
      </c>
      <c r="AN51" s="54" t="str">
        <f>IF(AI51="","",")")</f>
        <v/>
      </c>
    </row>
    <row r="52" spans="1:40" ht="25.5" thickTop="1" thickBot="1" x14ac:dyDescent="0.4">
      <c r="C52" s="12"/>
      <c r="D52" s="71"/>
      <c r="E52" s="71"/>
      <c r="F52" s="72"/>
      <c r="G52" s="72"/>
      <c r="H52" s="71"/>
      <c r="I52" s="71"/>
      <c r="J52" s="81"/>
      <c r="K52" s="81"/>
      <c r="L52" s="75" t="str">
        <f t="shared" si="58"/>
        <v/>
      </c>
      <c r="M52" s="63" t="str">
        <f>IF(N52="","","(")</f>
        <v/>
      </c>
      <c r="N52" s="52" t="str">
        <f>IF(D52="","",D52)</f>
        <v/>
      </c>
      <c r="O52" s="61" t="str">
        <f>IF(N52="","",",")</f>
        <v/>
      </c>
      <c r="P52" s="67" t="str">
        <f>IF(E52="","",E52)</f>
        <v/>
      </c>
      <c r="Q52" s="62" t="str">
        <f>IF(N52="","",",")</f>
        <v/>
      </c>
      <c r="R52" s="46" t="str">
        <f>IF(N52="","",15)</f>
        <v/>
      </c>
      <c r="S52" s="63" t="str">
        <f>IF(N52="","",")")</f>
        <v/>
      </c>
      <c r="T52" s="64" t="str">
        <f>IF(U52="","","(")</f>
        <v/>
      </c>
      <c r="U52" s="51" t="str">
        <f>IF(F52="","",F52)</f>
        <v/>
      </c>
      <c r="V52" s="54" t="str">
        <f>IF(U52="","",",")</f>
        <v/>
      </c>
      <c r="W52" s="49" t="str">
        <f>IF(G52="","",G52)</f>
        <v/>
      </c>
      <c r="X52" s="54" t="str">
        <f>IF(U52="","",",")</f>
        <v/>
      </c>
      <c r="Y52" s="54" t="str">
        <f>IF(U52="","",250)</f>
        <v/>
      </c>
      <c r="Z52" s="63" t="str">
        <f>IF(U52="","",")")</f>
        <v/>
      </c>
      <c r="AA52" s="47" t="str">
        <f>IF(AB52="","","(")</f>
        <v/>
      </c>
      <c r="AB52" s="52" t="str">
        <f>IF(H52="","",H52)</f>
        <v/>
      </c>
      <c r="AC52" s="53" t="str">
        <f>IF(AB52="","",",")</f>
        <v/>
      </c>
      <c r="AD52" s="67" t="str">
        <f>IF(I52="","",I52)</f>
        <v/>
      </c>
      <c r="AE52" s="48" t="str">
        <f>IF(AB52="","",",")</f>
        <v/>
      </c>
      <c r="AF52" s="46" t="str">
        <f>IF(AB52="","",350)</f>
        <v/>
      </c>
      <c r="AG52" s="46" t="str">
        <f>IF(AB52="","",")")</f>
        <v/>
      </c>
      <c r="AH52" s="50" t="str">
        <f>IF(AI52="","","(")</f>
        <v/>
      </c>
      <c r="AI52" s="70" t="str">
        <f>IF(J52="","",J52)</f>
        <v/>
      </c>
      <c r="AJ52" s="54" t="str">
        <f>IF(AI52="","",",")</f>
        <v/>
      </c>
      <c r="AK52" s="54" t="str">
        <f>IF(K52="","",K52)</f>
        <v/>
      </c>
      <c r="AL52" s="54" t="str">
        <f>IF(AI52="","",",")</f>
        <v/>
      </c>
      <c r="AM52" s="54" t="str">
        <f>IF(AI52="","",450)</f>
        <v/>
      </c>
      <c r="AN52" s="54" t="str">
        <f>IF(AI52="","",")")</f>
        <v/>
      </c>
    </row>
    <row r="53" spans="1:40" ht="25.5" thickTop="1" thickBot="1" x14ac:dyDescent="0.4">
      <c r="C53" s="12"/>
      <c r="D53" s="71"/>
      <c r="E53" s="71"/>
      <c r="F53" s="72"/>
      <c r="G53" s="72"/>
      <c r="H53" s="71"/>
      <c r="I53" s="71"/>
      <c r="J53" s="81"/>
      <c r="K53" s="81"/>
      <c r="L53" s="75" t="str">
        <f t="shared" si="58"/>
        <v/>
      </c>
      <c r="M53" s="63" t="str">
        <f>IF(N53="","","(")</f>
        <v/>
      </c>
      <c r="N53" s="52" t="str">
        <f>IF(D53="","",D53)</f>
        <v/>
      </c>
      <c r="O53" s="61" t="str">
        <f>IF(N53="","",",")</f>
        <v/>
      </c>
      <c r="P53" s="67" t="str">
        <f>IF(E53="","",E53)</f>
        <v/>
      </c>
      <c r="Q53" s="62" t="str">
        <f>IF(N53="","",",")</f>
        <v/>
      </c>
      <c r="R53" s="46" t="str">
        <f>IF(N53="","",15)</f>
        <v/>
      </c>
      <c r="S53" s="63" t="str">
        <f>IF(N53="","",")")</f>
        <v/>
      </c>
      <c r="T53" s="64" t="str">
        <f>IF(U53="","","(")</f>
        <v/>
      </c>
      <c r="U53" s="51" t="str">
        <f>IF(F53="","",F53)</f>
        <v/>
      </c>
      <c r="V53" s="54" t="str">
        <f>IF(U53="","",",")</f>
        <v/>
      </c>
      <c r="W53" s="49" t="str">
        <f>IF(G53="","",G53)</f>
        <v/>
      </c>
      <c r="X53" s="54" t="str">
        <f>IF(U53="","",",")</f>
        <v/>
      </c>
      <c r="Y53" s="54" t="str">
        <f>IF(U53="","",250)</f>
        <v/>
      </c>
      <c r="Z53" s="63" t="str">
        <f>IF(U53="","",")")</f>
        <v/>
      </c>
      <c r="AA53" s="47" t="str">
        <f>IF(AB53="","","(")</f>
        <v/>
      </c>
      <c r="AB53" s="52" t="str">
        <f>IF(H53="","",H53)</f>
        <v/>
      </c>
      <c r="AC53" s="53" t="str">
        <f>IF(AB53="","",",")</f>
        <v/>
      </c>
      <c r="AD53" s="67" t="str">
        <f>IF(I53="","",I53)</f>
        <v/>
      </c>
      <c r="AE53" s="48" t="str">
        <f>IF(AB53="","",",")</f>
        <v/>
      </c>
      <c r="AF53" s="46" t="str">
        <f>IF(AB53="","",350)</f>
        <v/>
      </c>
      <c r="AG53" s="46" t="str">
        <f>IF(AB53="","",")")</f>
        <v/>
      </c>
      <c r="AH53" s="50" t="str">
        <f>IF(AI53="","","(")</f>
        <v/>
      </c>
      <c r="AI53" s="70" t="str">
        <f>IF(J53="","",J53)</f>
        <v/>
      </c>
      <c r="AJ53" s="54" t="str">
        <f>IF(AI53="","",",")</f>
        <v/>
      </c>
      <c r="AK53" s="54" t="str">
        <f>IF(K53="","",K53)</f>
        <v/>
      </c>
      <c r="AL53" s="54" t="str">
        <f>IF(AI53="","",",")</f>
        <v/>
      </c>
      <c r="AM53" s="54" t="str">
        <f>IF(AI53="","",450)</f>
        <v/>
      </c>
      <c r="AN53" s="54" t="str">
        <f>IF(AI53="","",")")</f>
        <v/>
      </c>
    </row>
    <row r="54" spans="1:40" ht="25.5" thickTop="1" thickBot="1" x14ac:dyDescent="0.4">
      <c r="C54" s="12"/>
      <c r="D54" s="71"/>
      <c r="E54" s="71"/>
      <c r="F54" s="72"/>
      <c r="G54" s="72"/>
      <c r="H54" s="71"/>
      <c r="I54" s="71"/>
      <c r="J54" s="81"/>
      <c r="K54" s="81"/>
      <c r="L54" s="75" t="str">
        <f t="shared" si="58"/>
        <v/>
      </c>
      <c r="M54" s="63" t="str">
        <f t="shared" si="1"/>
        <v/>
      </c>
      <c r="N54" s="52" t="str">
        <f t="shared" si="2"/>
        <v/>
      </c>
      <c r="O54" s="61" t="str">
        <f t="shared" si="3"/>
        <v/>
      </c>
      <c r="P54" s="67" t="str">
        <f t="shared" si="4"/>
        <v/>
      </c>
      <c r="Q54" s="62" t="str">
        <f t="shared" si="5"/>
        <v/>
      </c>
      <c r="R54" s="46" t="str">
        <f t="shared" si="6"/>
        <v/>
      </c>
      <c r="S54" s="63" t="str">
        <f t="shared" si="7"/>
        <v/>
      </c>
      <c r="T54" s="64" t="str">
        <f t="shared" si="8"/>
        <v/>
      </c>
      <c r="U54" s="51" t="str">
        <f t="shared" si="9"/>
        <v/>
      </c>
      <c r="V54" s="54" t="str">
        <f t="shared" si="10"/>
        <v/>
      </c>
      <c r="W54" s="49" t="str">
        <f t="shared" si="11"/>
        <v/>
      </c>
      <c r="X54" s="54" t="str">
        <f t="shared" si="12"/>
        <v/>
      </c>
      <c r="Y54" s="54" t="str">
        <f t="shared" si="13"/>
        <v/>
      </c>
      <c r="Z54" s="63" t="str">
        <f t="shared" si="14"/>
        <v/>
      </c>
      <c r="AA54" s="47" t="str">
        <f t="shared" si="15"/>
        <v/>
      </c>
      <c r="AB54" s="52" t="str">
        <f t="shared" si="16"/>
        <v/>
      </c>
      <c r="AC54" s="53" t="str">
        <f t="shared" si="17"/>
        <v/>
      </c>
      <c r="AD54" s="67" t="str">
        <f t="shared" si="18"/>
        <v/>
      </c>
      <c r="AE54" s="48" t="str">
        <f t="shared" si="19"/>
        <v/>
      </c>
      <c r="AF54" s="46" t="str">
        <f t="shared" si="20"/>
        <v/>
      </c>
      <c r="AG54" s="46" t="str">
        <f t="shared" si="21"/>
        <v/>
      </c>
      <c r="AH54" s="50" t="str">
        <f t="shared" si="22"/>
        <v/>
      </c>
      <c r="AI54" s="70" t="str">
        <f t="shared" si="23"/>
        <v/>
      </c>
      <c r="AJ54" s="54" t="str">
        <f t="shared" si="24"/>
        <v/>
      </c>
      <c r="AK54" s="54" t="str">
        <f t="shared" si="25"/>
        <v/>
      </c>
      <c r="AL54" s="54" t="str">
        <f t="shared" si="26"/>
        <v/>
      </c>
      <c r="AM54" s="54" t="str">
        <f t="shared" si="27"/>
        <v/>
      </c>
      <c r="AN54" s="54" t="str">
        <f t="shared" si="28"/>
        <v/>
      </c>
    </row>
    <row r="55" spans="1:40" ht="25.5" thickTop="1" thickBot="1" x14ac:dyDescent="0.4">
      <c r="C55" s="12"/>
      <c r="D55" s="71"/>
      <c r="E55" s="71"/>
      <c r="F55" s="72"/>
      <c r="G55" s="72"/>
      <c r="H55" s="71"/>
      <c r="I55" s="71"/>
      <c r="J55" s="81"/>
      <c r="K55" s="81"/>
      <c r="L55" s="75" t="str">
        <f t="shared" si="58"/>
        <v/>
      </c>
      <c r="M55" s="63" t="str">
        <f t="shared" si="1"/>
        <v/>
      </c>
      <c r="N55" s="52" t="str">
        <f t="shared" si="2"/>
        <v/>
      </c>
      <c r="O55" s="61" t="str">
        <f t="shared" si="3"/>
        <v/>
      </c>
      <c r="P55" s="67" t="str">
        <f t="shared" si="4"/>
        <v/>
      </c>
      <c r="Q55" s="62" t="str">
        <f t="shared" si="5"/>
        <v/>
      </c>
      <c r="R55" s="46" t="str">
        <f t="shared" si="6"/>
        <v/>
      </c>
      <c r="S55" s="63" t="str">
        <f t="shared" si="7"/>
        <v/>
      </c>
      <c r="T55" s="64" t="str">
        <f t="shared" si="8"/>
        <v/>
      </c>
      <c r="U55" s="51" t="str">
        <f t="shared" si="9"/>
        <v/>
      </c>
      <c r="V55" s="54" t="str">
        <f t="shared" si="10"/>
        <v/>
      </c>
      <c r="W55" s="49" t="str">
        <f t="shared" si="11"/>
        <v/>
      </c>
      <c r="X55" s="54" t="str">
        <f t="shared" si="12"/>
        <v/>
      </c>
      <c r="Y55" s="54" t="str">
        <f t="shared" si="13"/>
        <v/>
      </c>
      <c r="Z55" s="63" t="str">
        <f t="shared" si="14"/>
        <v/>
      </c>
      <c r="AA55" s="47" t="str">
        <f t="shared" si="15"/>
        <v/>
      </c>
      <c r="AB55" s="52" t="str">
        <f t="shared" si="16"/>
        <v/>
      </c>
      <c r="AC55" s="53" t="str">
        <f t="shared" si="17"/>
        <v/>
      </c>
      <c r="AD55" s="67" t="str">
        <f t="shared" si="18"/>
        <v/>
      </c>
      <c r="AE55" s="48" t="str">
        <f t="shared" si="19"/>
        <v/>
      </c>
      <c r="AF55" s="46" t="str">
        <f t="shared" si="20"/>
        <v/>
      </c>
      <c r="AG55" s="46" t="str">
        <f t="shared" si="21"/>
        <v/>
      </c>
      <c r="AH55" s="50" t="str">
        <f t="shared" si="22"/>
        <v/>
      </c>
      <c r="AI55" s="70" t="str">
        <f t="shared" si="23"/>
        <v/>
      </c>
      <c r="AJ55" s="54" t="str">
        <f t="shared" si="24"/>
        <v/>
      </c>
      <c r="AK55" s="54" t="str">
        <f t="shared" si="25"/>
        <v/>
      </c>
      <c r="AL55" s="54" t="str">
        <f t="shared" si="26"/>
        <v/>
      </c>
      <c r="AM55" s="54" t="str">
        <f t="shared" si="27"/>
        <v/>
      </c>
      <c r="AN55" s="54" t="str">
        <f t="shared" si="28"/>
        <v/>
      </c>
    </row>
    <row r="56" spans="1:40" ht="25.5" thickTop="1" thickBot="1" x14ac:dyDescent="0.4">
      <c r="C56" s="12"/>
      <c r="D56" s="71"/>
      <c r="E56" s="71"/>
      <c r="F56" s="72"/>
      <c r="G56" s="72"/>
      <c r="H56" s="71"/>
      <c r="I56" s="71"/>
      <c r="J56" s="81"/>
      <c r="K56" s="81"/>
      <c r="L56" s="75" t="str">
        <f t="shared" si="58"/>
        <v/>
      </c>
      <c r="M56" s="63" t="str">
        <f t="shared" si="1"/>
        <v/>
      </c>
      <c r="N56" s="52" t="str">
        <f t="shared" si="2"/>
        <v/>
      </c>
      <c r="O56" s="61" t="str">
        <f t="shared" si="3"/>
        <v/>
      </c>
      <c r="P56" s="67" t="str">
        <f t="shared" si="4"/>
        <v/>
      </c>
      <c r="Q56" s="62" t="str">
        <f t="shared" si="5"/>
        <v/>
      </c>
      <c r="R56" s="46" t="str">
        <f t="shared" si="6"/>
        <v/>
      </c>
      <c r="S56" s="63" t="str">
        <f t="shared" si="7"/>
        <v/>
      </c>
      <c r="T56" s="64" t="str">
        <f t="shared" si="8"/>
        <v/>
      </c>
      <c r="U56" s="51" t="str">
        <f t="shared" si="9"/>
        <v/>
      </c>
      <c r="V56" s="54" t="str">
        <f t="shared" si="10"/>
        <v/>
      </c>
      <c r="W56" s="49" t="str">
        <f t="shared" si="11"/>
        <v/>
      </c>
      <c r="X56" s="54" t="str">
        <f t="shared" si="12"/>
        <v/>
      </c>
      <c r="Y56" s="54" t="str">
        <f t="shared" si="13"/>
        <v/>
      </c>
      <c r="Z56" s="63" t="str">
        <f t="shared" si="14"/>
        <v/>
      </c>
      <c r="AA56" s="47" t="str">
        <f t="shared" si="15"/>
        <v/>
      </c>
      <c r="AB56" s="52" t="str">
        <f t="shared" si="16"/>
        <v/>
      </c>
      <c r="AC56" s="53" t="str">
        <f t="shared" si="17"/>
        <v/>
      </c>
      <c r="AD56" s="67" t="str">
        <f t="shared" si="18"/>
        <v/>
      </c>
      <c r="AE56" s="48" t="str">
        <f t="shared" si="19"/>
        <v/>
      </c>
      <c r="AF56" s="46" t="str">
        <f t="shared" si="20"/>
        <v/>
      </c>
      <c r="AG56" s="46" t="str">
        <f t="shared" si="21"/>
        <v/>
      </c>
      <c r="AH56" s="50" t="str">
        <f t="shared" si="22"/>
        <v/>
      </c>
      <c r="AI56" s="70" t="str">
        <f t="shared" si="23"/>
        <v/>
      </c>
      <c r="AJ56" s="54" t="str">
        <f t="shared" si="24"/>
        <v/>
      </c>
      <c r="AK56" s="54" t="str">
        <f t="shared" si="25"/>
        <v/>
      </c>
      <c r="AL56" s="54" t="str">
        <f t="shared" si="26"/>
        <v/>
      </c>
      <c r="AM56" s="54" t="str">
        <f t="shared" si="27"/>
        <v/>
      </c>
      <c r="AN56" s="54" t="str">
        <f t="shared" si="28"/>
        <v/>
      </c>
    </row>
    <row r="57" spans="1:40" ht="25.5" thickTop="1" thickBot="1" x14ac:dyDescent="0.4">
      <c r="C57" s="12"/>
      <c r="D57" s="71"/>
      <c r="E57" s="71"/>
      <c r="F57" s="72"/>
      <c r="G57" s="72"/>
      <c r="H57" s="71"/>
      <c r="I57" s="71"/>
      <c r="J57" s="81"/>
      <c r="K57" s="81"/>
      <c r="L57" s="75" t="str">
        <f t="shared" si="58"/>
        <v/>
      </c>
      <c r="M57" s="63" t="str">
        <f t="shared" si="1"/>
        <v/>
      </c>
      <c r="N57" s="52" t="str">
        <f t="shared" si="2"/>
        <v/>
      </c>
      <c r="O57" s="61" t="str">
        <f t="shared" si="3"/>
        <v/>
      </c>
      <c r="P57" s="67" t="str">
        <f t="shared" si="4"/>
        <v/>
      </c>
      <c r="Q57" s="62" t="str">
        <f t="shared" si="5"/>
        <v/>
      </c>
      <c r="R57" s="46" t="str">
        <f t="shared" si="6"/>
        <v/>
      </c>
      <c r="S57" s="63" t="str">
        <f t="shared" si="7"/>
        <v/>
      </c>
      <c r="T57" s="64" t="str">
        <f t="shared" si="8"/>
        <v/>
      </c>
      <c r="U57" s="51" t="str">
        <f t="shared" si="9"/>
        <v/>
      </c>
      <c r="V57" s="54" t="str">
        <f t="shared" si="10"/>
        <v/>
      </c>
      <c r="W57" s="49" t="str">
        <f t="shared" si="11"/>
        <v/>
      </c>
      <c r="X57" s="54" t="str">
        <f t="shared" si="12"/>
        <v/>
      </c>
      <c r="Y57" s="54" t="str">
        <f t="shared" si="13"/>
        <v/>
      </c>
      <c r="Z57" s="63" t="str">
        <f t="shared" si="14"/>
        <v/>
      </c>
      <c r="AA57" s="47" t="str">
        <f t="shared" si="15"/>
        <v/>
      </c>
      <c r="AB57" s="52" t="str">
        <f t="shared" si="16"/>
        <v/>
      </c>
      <c r="AC57" s="53" t="str">
        <f t="shared" si="17"/>
        <v/>
      </c>
      <c r="AD57" s="67" t="str">
        <f t="shared" si="18"/>
        <v/>
      </c>
      <c r="AE57" s="48" t="str">
        <f t="shared" si="19"/>
        <v/>
      </c>
      <c r="AF57" s="46" t="str">
        <f t="shared" si="20"/>
        <v/>
      </c>
      <c r="AG57" s="46" t="str">
        <f t="shared" si="21"/>
        <v/>
      </c>
      <c r="AH57" s="50" t="str">
        <f t="shared" si="22"/>
        <v/>
      </c>
      <c r="AI57" s="70" t="str">
        <f t="shared" si="23"/>
        <v/>
      </c>
      <c r="AJ57" s="54" t="str">
        <f t="shared" si="24"/>
        <v/>
      </c>
      <c r="AK57" s="54" t="str">
        <f t="shared" si="25"/>
        <v/>
      </c>
      <c r="AL57" s="54" t="str">
        <f t="shared" si="26"/>
        <v/>
      </c>
      <c r="AM57" s="54" t="str">
        <f t="shared" si="27"/>
        <v/>
      </c>
      <c r="AN57" s="54" t="str">
        <f t="shared" si="28"/>
        <v/>
      </c>
    </row>
    <row r="58" spans="1:40" ht="25.5" thickTop="1" thickBot="1" x14ac:dyDescent="0.4">
      <c r="C58" s="12"/>
      <c r="D58" s="71"/>
      <c r="E58" s="71"/>
      <c r="F58" s="72"/>
      <c r="G58" s="72"/>
      <c r="H58" s="71"/>
      <c r="I58" s="71"/>
      <c r="J58" s="81"/>
      <c r="K58" s="81"/>
      <c r="L58" s="75" t="str">
        <f t="shared" si="58"/>
        <v/>
      </c>
      <c r="M58" s="63" t="str">
        <f t="shared" si="1"/>
        <v/>
      </c>
      <c r="N58" s="52" t="str">
        <f t="shared" si="2"/>
        <v/>
      </c>
      <c r="O58" s="61" t="str">
        <f t="shared" si="3"/>
        <v/>
      </c>
      <c r="P58" s="67" t="str">
        <f t="shared" si="4"/>
        <v/>
      </c>
      <c r="Q58" s="62" t="str">
        <f t="shared" si="5"/>
        <v/>
      </c>
      <c r="R58" s="46" t="str">
        <f t="shared" si="6"/>
        <v/>
      </c>
      <c r="S58" s="63" t="str">
        <f t="shared" si="7"/>
        <v/>
      </c>
      <c r="T58" s="64" t="str">
        <f t="shared" si="8"/>
        <v/>
      </c>
      <c r="U58" s="51" t="str">
        <f t="shared" si="9"/>
        <v/>
      </c>
      <c r="V58" s="54" t="str">
        <f t="shared" si="10"/>
        <v/>
      </c>
      <c r="W58" s="49" t="str">
        <f t="shared" si="11"/>
        <v/>
      </c>
      <c r="X58" s="54" t="str">
        <f t="shared" si="12"/>
        <v/>
      </c>
      <c r="Y58" s="54" t="str">
        <f t="shared" si="13"/>
        <v/>
      </c>
      <c r="Z58" s="63" t="str">
        <f t="shared" si="14"/>
        <v/>
      </c>
      <c r="AA58" s="47" t="str">
        <f t="shared" si="15"/>
        <v/>
      </c>
      <c r="AB58" s="52" t="str">
        <f t="shared" si="16"/>
        <v/>
      </c>
      <c r="AC58" s="53" t="str">
        <f t="shared" si="17"/>
        <v/>
      </c>
      <c r="AD58" s="67" t="str">
        <f t="shared" si="18"/>
        <v/>
      </c>
      <c r="AE58" s="48" t="str">
        <f t="shared" si="19"/>
        <v/>
      </c>
      <c r="AF58" s="46" t="str">
        <f t="shared" si="20"/>
        <v/>
      </c>
      <c r="AG58" s="46" t="str">
        <f t="shared" si="21"/>
        <v/>
      </c>
      <c r="AH58" s="50" t="str">
        <f t="shared" si="22"/>
        <v/>
      </c>
      <c r="AI58" s="70" t="str">
        <f t="shared" si="23"/>
        <v/>
      </c>
      <c r="AJ58" s="54" t="str">
        <f t="shared" si="24"/>
        <v/>
      </c>
      <c r="AK58" s="54" t="str">
        <f t="shared" si="25"/>
        <v/>
      </c>
      <c r="AL58" s="54" t="str">
        <f t="shared" si="26"/>
        <v/>
      </c>
      <c r="AM58" s="54" t="str">
        <f t="shared" si="27"/>
        <v/>
      </c>
      <c r="AN58" s="54" t="str">
        <f t="shared" si="28"/>
        <v/>
      </c>
    </row>
    <row r="59" spans="1:40" ht="25.5" thickTop="1" thickBot="1" x14ac:dyDescent="0.4">
      <c r="C59" s="12"/>
      <c r="D59" s="71"/>
      <c r="E59" s="71"/>
      <c r="F59" s="73"/>
      <c r="G59" s="72"/>
      <c r="H59" s="71"/>
      <c r="I59" s="71"/>
      <c r="J59" s="74"/>
      <c r="K59" s="81"/>
      <c r="L59" s="75" t="str">
        <f t="shared" si="58"/>
        <v/>
      </c>
      <c r="M59" s="63" t="str">
        <f>IF(N59="","","(")</f>
        <v/>
      </c>
      <c r="N59" s="52" t="str">
        <f t="shared" si="2"/>
        <v/>
      </c>
      <c r="O59" s="61" t="str">
        <f>IF(N59="","",",")</f>
        <v/>
      </c>
      <c r="P59" s="67" t="str">
        <f t="shared" si="4"/>
        <v/>
      </c>
      <c r="Q59" s="62" t="str">
        <f>IF(N59="","",",")</f>
        <v/>
      </c>
      <c r="R59" s="46" t="str">
        <f>IF(N59="","",15)</f>
        <v/>
      </c>
      <c r="S59" s="63" t="str">
        <f>IF(N59="","",")")</f>
        <v/>
      </c>
      <c r="T59" s="64" t="str">
        <f>IF(U59="","","(")</f>
        <v/>
      </c>
      <c r="U59" s="51" t="str">
        <f t="shared" si="9"/>
        <v/>
      </c>
      <c r="V59" s="54" t="str">
        <f>IF(U59="","",",")</f>
        <v/>
      </c>
      <c r="W59" s="49" t="str">
        <f t="shared" si="11"/>
        <v/>
      </c>
      <c r="X59" s="54" t="str">
        <f>IF(U59="","",",")</f>
        <v/>
      </c>
      <c r="Y59" s="54" t="str">
        <f>IF(U59="","",250)</f>
        <v/>
      </c>
      <c r="Z59" s="63" t="str">
        <f>IF(U59="","",")")</f>
        <v/>
      </c>
      <c r="AA59" s="47" t="str">
        <f>IF(AB59="","","(")</f>
        <v/>
      </c>
      <c r="AB59" s="52" t="str">
        <f t="shared" si="16"/>
        <v/>
      </c>
      <c r="AC59" s="53" t="str">
        <f>IF(AB59="","",",")</f>
        <v/>
      </c>
      <c r="AD59" s="67" t="str">
        <f>IF(I59="","",I59)</f>
        <v/>
      </c>
      <c r="AE59" s="48" t="str">
        <f>IF(AB59="","",",")</f>
        <v/>
      </c>
      <c r="AF59" s="46" t="str">
        <f>IF(AB59="","",350)</f>
        <v/>
      </c>
      <c r="AG59" s="46" t="str">
        <f>IF(AB59="","",")")</f>
        <v/>
      </c>
      <c r="AH59" s="50" t="str">
        <f>IF(AI59="","","(")</f>
        <v/>
      </c>
      <c r="AI59" s="70" t="str">
        <f t="shared" si="23"/>
        <v/>
      </c>
      <c r="AJ59" s="54" t="str">
        <f>IF(AI59="","",",")</f>
        <v/>
      </c>
      <c r="AK59" s="54" t="str">
        <f>IF(K59="","",K59)</f>
        <v/>
      </c>
      <c r="AL59" s="54" t="str">
        <f>IF(AI59="","",",")</f>
        <v/>
      </c>
      <c r="AM59" s="54" t="str">
        <f>IF(AI59="","",450)</f>
        <v/>
      </c>
      <c r="AN59" s="54" t="str">
        <f>IF(AI59="","",")")</f>
        <v/>
      </c>
    </row>
    <row r="60" spans="1:40" ht="27.75" thickTop="1" thickBot="1" x14ac:dyDescent="0.4">
      <c r="C60" s="82"/>
      <c r="D60" s="85"/>
      <c r="E60" s="85"/>
      <c r="F60" s="85"/>
      <c r="G60" s="85"/>
      <c r="H60" s="85"/>
      <c r="I60" s="85"/>
      <c r="J60" s="85"/>
      <c r="K60" s="85"/>
      <c r="L60" s="83" t="s">
        <v>1859</v>
      </c>
      <c r="M60" s="63"/>
      <c r="N60" s="52"/>
      <c r="O60" s="61"/>
      <c r="P60" s="67"/>
      <c r="Q60" s="62"/>
      <c r="R60" s="46"/>
      <c r="S60" s="63"/>
      <c r="T60" s="64"/>
      <c r="U60" s="51"/>
      <c r="V60" s="54"/>
      <c r="W60" s="49"/>
      <c r="X60" s="54"/>
      <c r="Y60" s="54"/>
      <c r="Z60" s="63"/>
      <c r="AA60" s="47"/>
      <c r="AB60" s="52"/>
      <c r="AC60" s="53"/>
      <c r="AD60" s="67"/>
      <c r="AE60" s="48"/>
      <c r="AF60" s="46"/>
      <c r="AG60" s="46"/>
      <c r="AH60" s="50"/>
      <c r="AI60" s="70"/>
      <c r="AJ60" s="54"/>
      <c r="AK60" s="54"/>
      <c r="AL60" s="54"/>
      <c r="AM60" s="54"/>
      <c r="AN60" s="54"/>
    </row>
    <row r="61" spans="1:40" ht="36.75" thickTop="1" thickBot="1" x14ac:dyDescent="0.4">
      <c r="A61" s="80"/>
      <c r="B61" s="80"/>
      <c r="C61" s="80"/>
      <c r="D61" s="84"/>
      <c r="E61" s="84"/>
      <c r="F61" s="84"/>
      <c r="G61" s="84"/>
      <c r="H61" s="84"/>
      <c r="I61" s="84"/>
      <c r="J61" s="84"/>
      <c r="K61" s="84"/>
      <c r="L61" s="58" t="s">
        <v>1850</v>
      </c>
      <c r="M61" s="63" t="str">
        <f t="shared" ref="M61:M80" si="59">IF(N61="","","(")</f>
        <v/>
      </c>
      <c r="N61" s="52" t="str">
        <f t="shared" si="2"/>
        <v/>
      </c>
      <c r="O61" s="61" t="str">
        <f t="shared" ref="O61:O80" si="60">IF(N61="","",",")</f>
        <v/>
      </c>
      <c r="P61" s="67" t="str">
        <f t="shared" si="4"/>
        <v/>
      </c>
      <c r="Q61" s="62" t="str">
        <f t="shared" ref="Q61:Q80" si="61">IF(N61="","",",")</f>
        <v/>
      </c>
      <c r="R61" s="46" t="str">
        <f t="shared" ref="R61:R80" si="62">IF(N61="","",15)</f>
        <v/>
      </c>
      <c r="S61" s="63" t="str">
        <f t="shared" ref="S61:S80" si="63">IF(N61="","",")")</f>
        <v/>
      </c>
      <c r="T61" s="64" t="str">
        <f t="shared" ref="T61:T80" si="64">IF(U61="","","(")</f>
        <v/>
      </c>
      <c r="U61" s="51" t="str">
        <f t="shared" si="9"/>
        <v/>
      </c>
      <c r="V61" s="54" t="str">
        <f t="shared" ref="V61:V80" si="65">IF(U61="","",",")</f>
        <v/>
      </c>
      <c r="W61" s="49" t="str">
        <f t="shared" si="11"/>
        <v/>
      </c>
      <c r="X61" s="54" t="str">
        <f t="shared" ref="X61:X80" si="66">IF(U61="","",",")</f>
        <v/>
      </c>
      <c r="Y61" s="54" t="str">
        <f t="shared" ref="Y61:Y80" si="67">IF(U61="","",250)</f>
        <v/>
      </c>
      <c r="Z61" s="63" t="str">
        <f t="shared" ref="Z61:Z80" si="68">IF(U61="","",")")</f>
        <v/>
      </c>
      <c r="AA61" s="47" t="str">
        <f t="shared" ref="AA61:AA80" si="69">IF(AB61="","","(")</f>
        <v/>
      </c>
      <c r="AB61" s="52" t="str">
        <f t="shared" si="16"/>
        <v/>
      </c>
      <c r="AC61" s="53" t="str">
        <f t="shared" ref="AC61:AC80" si="70">IF(AB61="","",",")</f>
        <v/>
      </c>
      <c r="AD61" s="67" t="str">
        <f t="shared" ref="AD61:AD101" si="71">IF(I61="","",I61)</f>
        <v/>
      </c>
      <c r="AE61" s="48" t="str">
        <f t="shared" ref="AE61:AE80" si="72">IF(AB61="","",",")</f>
        <v/>
      </c>
      <c r="AF61" s="46" t="str">
        <f t="shared" ref="AF61:AF80" si="73">IF(AB61="","",350)</f>
        <v/>
      </c>
      <c r="AG61" s="46" t="str">
        <f t="shared" ref="AG61:AG80" si="74">IF(AB61="","",")")</f>
        <v/>
      </c>
      <c r="AH61" s="50" t="str">
        <f t="shared" ref="AH61:AH80" si="75">IF(AI61="","","(")</f>
        <v/>
      </c>
      <c r="AI61" s="70" t="str">
        <f t="shared" si="23"/>
        <v/>
      </c>
      <c r="AJ61" s="54" t="str">
        <f t="shared" ref="AJ61:AJ80" si="76">IF(AI61="","",",")</f>
        <v/>
      </c>
      <c r="AK61" s="54" t="str">
        <f t="shared" ref="AK61:AK101" si="77">IF(K61="","",K61)</f>
        <v/>
      </c>
      <c r="AL61" s="54" t="str">
        <f t="shared" ref="AL61:AL80" si="78">IF(AI61="","",",")</f>
        <v/>
      </c>
      <c r="AM61" s="54" t="str">
        <f t="shared" ref="AM61:AM80" si="79">IF(AI61="","",450)</f>
        <v/>
      </c>
      <c r="AN61" s="54" t="str">
        <f t="shared" ref="AN61:AN80" si="80">IF(AI61="","",")")</f>
        <v/>
      </c>
    </row>
    <row r="62" spans="1:40" ht="25.5" thickTop="1" thickBot="1" x14ac:dyDescent="0.4">
      <c r="C62" s="12"/>
      <c r="D62" s="71"/>
      <c r="E62" s="71"/>
      <c r="F62" s="72"/>
      <c r="G62" s="72"/>
      <c r="H62" s="71"/>
      <c r="I62" s="71"/>
      <c r="J62" s="81"/>
      <c r="K62" s="81"/>
      <c r="L62" s="75" t="str">
        <f t="shared" ref="L62:L79" si="81">IF(C62="","",_xlfn.CONCAT("            { line: ","""",C62,", ",M62:AN62,""", sC: ","""",B62,"""},"))</f>
        <v/>
      </c>
      <c r="M62" s="63" t="str">
        <f t="shared" si="59"/>
        <v/>
      </c>
      <c r="N62" s="52" t="str">
        <f t="shared" si="2"/>
        <v/>
      </c>
      <c r="O62" s="61" t="str">
        <f t="shared" si="60"/>
        <v/>
      </c>
      <c r="P62" s="67" t="str">
        <f t="shared" si="4"/>
        <v/>
      </c>
      <c r="Q62" s="62" t="str">
        <f t="shared" si="61"/>
        <v/>
      </c>
      <c r="R62" s="46" t="str">
        <f t="shared" si="62"/>
        <v/>
      </c>
      <c r="S62" s="63" t="str">
        <f t="shared" si="63"/>
        <v/>
      </c>
      <c r="T62" s="64" t="str">
        <f t="shared" si="64"/>
        <v/>
      </c>
      <c r="U62" s="51" t="str">
        <f t="shared" si="9"/>
        <v/>
      </c>
      <c r="V62" s="54" t="str">
        <f t="shared" si="65"/>
        <v/>
      </c>
      <c r="W62" s="49" t="str">
        <f t="shared" si="11"/>
        <v/>
      </c>
      <c r="X62" s="54" t="str">
        <f t="shared" si="66"/>
        <v/>
      </c>
      <c r="Y62" s="54" t="str">
        <f t="shared" si="67"/>
        <v/>
      </c>
      <c r="Z62" s="63" t="str">
        <f t="shared" si="68"/>
        <v/>
      </c>
      <c r="AA62" s="47" t="str">
        <f t="shared" si="69"/>
        <v/>
      </c>
      <c r="AB62" s="52" t="str">
        <f t="shared" si="16"/>
        <v/>
      </c>
      <c r="AC62" s="53" t="str">
        <f t="shared" si="70"/>
        <v/>
      </c>
      <c r="AD62" s="67" t="str">
        <f t="shared" si="71"/>
        <v/>
      </c>
      <c r="AE62" s="48" t="str">
        <f t="shared" si="72"/>
        <v/>
      </c>
      <c r="AF62" s="46" t="str">
        <f t="shared" si="73"/>
        <v/>
      </c>
      <c r="AG62" s="46" t="str">
        <f t="shared" si="74"/>
        <v/>
      </c>
      <c r="AH62" s="50" t="str">
        <f t="shared" si="75"/>
        <v/>
      </c>
      <c r="AI62" s="70" t="str">
        <f t="shared" si="23"/>
        <v/>
      </c>
      <c r="AJ62" s="54" t="str">
        <f t="shared" si="76"/>
        <v/>
      </c>
      <c r="AK62" s="54" t="str">
        <f t="shared" si="77"/>
        <v/>
      </c>
      <c r="AL62" s="54" t="str">
        <f t="shared" si="78"/>
        <v/>
      </c>
      <c r="AM62" s="54" t="str">
        <f t="shared" si="79"/>
        <v/>
      </c>
      <c r="AN62" s="54" t="str">
        <f t="shared" si="80"/>
        <v/>
      </c>
    </row>
    <row r="63" spans="1:40" ht="25.5" thickTop="1" thickBot="1" x14ac:dyDescent="0.4">
      <c r="C63" s="12"/>
      <c r="D63" s="71"/>
      <c r="E63" s="71"/>
      <c r="F63" s="72"/>
      <c r="G63" s="72"/>
      <c r="H63" s="71"/>
      <c r="I63" s="71"/>
      <c r="J63" s="81"/>
      <c r="K63" s="81"/>
      <c r="L63" s="75" t="str">
        <f t="shared" si="81"/>
        <v/>
      </c>
      <c r="M63" s="63" t="str">
        <f t="shared" si="59"/>
        <v/>
      </c>
      <c r="N63" s="52" t="str">
        <f t="shared" si="2"/>
        <v/>
      </c>
      <c r="O63" s="61" t="str">
        <f t="shared" si="60"/>
        <v/>
      </c>
      <c r="P63" s="67" t="str">
        <f t="shared" si="4"/>
        <v/>
      </c>
      <c r="Q63" s="62" t="str">
        <f t="shared" si="61"/>
        <v/>
      </c>
      <c r="R63" s="46" t="str">
        <f t="shared" si="62"/>
        <v/>
      </c>
      <c r="S63" s="63" t="str">
        <f t="shared" si="63"/>
        <v/>
      </c>
      <c r="T63" s="64" t="str">
        <f t="shared" si="64"/>
        <v/>
      </c>
      <c r="U63" s="51" t="str">
        <f t="shared" si="9"/>
        <v/>
      </c>
      <c r="V63" s="54" t="str">
        <f t="shared" si="65"/>
        <v/>
      </c>
      <c r="W63" s="49" t="str">
        <f t="shared" si="11"/>
        <v/>
      </c>
      <c r="X63" s="54" t="str">
        <f t="shared" si="66"/>
        <v/>
      </c>
      <c r="Y63" s="54" t="str">
        <f t="shared" si="67"/>
        <v/>
      </c>
      <c r="Z63" s="63" t="str">
        <f t="shared" si="68"/>
        <v/>
      </c>
      <c r="AA63" s="47" t="str">
        <f t="shared" si="69"/>
        <v/>
      </c>
      <c r="AB63" s="52" t="str">
        <f t="shared" si="16"/>
        <v/>
      </c>
      <c r="AC63" s="53" t="str">
        <f t="shared" si="70"/>
        <v/>
      </c>
      <c r="AD63" s="67" t="str">
        <f t="shared" si="71"/>
        <v/>
      </c>
      <c r="AE63" s="48" t="str">
        <f t="shared" si="72"/>
        <v/>
      </c>
      <c r="AF63" s="46" t="str">
        <f t="shared" si="73"/>
        <v/>
      </c>
      <c r="AG63" s="46" t="str">
        <f t="shared" si="74"/>
        <v/>
      </c>
      <c r="AH63" s="50" t="str">
        <f t="shared" si="75"/>
        <v/>
      </c>
      <c r="AI63" s="70" t="str">
        <f t="shared" si="23"/>
        <v/>
      </c>
      <c r="AJ63" s="54" t="str">
        <f t="shared" si="76"/>
        <v/>
      </c>
      <c r="AK63" s="54" t="str">
        <f t="shared" si="77"/>
        <v/>
      </c>
      <c r="AL63" s="54" t="str">
        <f t="shared" si="78"/>
        <v/>
      </c>
      <c r="AM63" s="54" t="str">
        <f t="shared" si="79"/>
        <v/>
      </c>
      <c r="AN63" s="54" t="str">
        <f t="shared" si="80"/>
        <v/>
      </c>
    </row>
    <row r="64" spans="1:40" ht="25.5" thickTop="1" thickBot="1" x14ac:dyDescent="0.4">
      <c r="C64" s="12"/>
      <c r="D64" s="71"/>
      <c r="E64" s="71"/>
      <c r="F64" s="72"/>
      <c r="G64" s="72"/>
      <c r="H64" s="71"/>
      <c r="I64" s="71"/>
      <c r="J64" s="81"/>
      <c r="K64" s="81"/>
      <c r="L64" s="75" t="str">
        <f t="shared" si="81"/>
        <v/>
      </c>
      <c r="M64" s="63" t="str">
        <f t="shared" si="59"/>
        <v/>
      </c>
      <c r="N64" s="52" t="str">
        <f t="shared" si="2"/>
        <v/>
      </c>
      <c r="O64" s="61" t="str">
        <f t="shared" si="60"/>
        <v/>
      </c>
      <c r="P64" s="67" t="str">
        <f t="shared" si="4"/>
        <v/>
      </c>
      <c r="Q64" s="62" t="str">
        <f t="shared" si="61"/>
        <v/>
      </c>
      <c r="R64" s="46" t="str">
        <f t="shared" si="62"/>
        <v/>
      </c>
      <c r="S64" s="63" t="str">
        <f t="shared" si="63"/>
        <v/>
      </c>
      <c r="T64" s="64" t="str">
        <f t="shared" si="64"/>
        <v/>
      </c>
      <c r="U64" s="51" t="str">
        <f t="shared" si="9"/>
        <v/>
      </c>
      <c r="V64" s="54" t="str">
        <f t="shared" si="65"/>
        <v/>
      </c>
      <c r="W64" s="49" t="str">
        <f t="shared" si="11"/>
        <v/>
      </c>
      <c r="X64" s="54" t="str">
        <f t="shared" si="66"/>
        <v/>
      </c>
      <c r="Y64" s="54" t="str">
        <f t="shared" si="67"/>
        <v/>
      </c>
      <c r="Z64" s="63" t="str">
        <f t="shared" si="68"/>
        <v/>
      </c>
      <c r="AA64" s="47" t="str">
        <f t="shared" si="69"/>
        <v/>
      </c>
      <c r="AB64" s="52" t="str">
        <f t="shared" si="16"/>
        <v/>
      </c>
      <c r="AC64" s="53" t="str">
        <f t="shared" si="70"/>
        <v/>
      </c>
      <c r="AD64" s="67" t="str">
        <f t="shared" si="71"/>
        <v/>
      </c>
      <c r="AE64" s="48" t="str">
        <f t="shared" si="72"/>
        <v/>
      </c>
      <c r="AF64" s="46" t="str">
        <f t="shared" si="73"/>
        <v/>
      </c>
      <c r="AG64" s="46" t="str">
        <f t="shared" si="74"/>
        <v/>
      </c>
      <c r="AH64" s="50" t="str">
        <f t="shared" si="75"/>
        <v/>
      </c>
      <c r="AI64" s="70" t="str">
        <f t="shared" si="23"/>
        <v/>
      </c>
      <c r="AJ64" s="54" t="str">
        <f t="shared" si="76"/>
        <v/>
      </c>
      <c r="AK64" s="54" t="str">
        <f t="shared" si="77"/>
        <v/>
      </c>
      <c r="AL64" s="54" t="str">
        <f t="shared" si="78"/>
        <v/>
      </c>
      <c r="AM64" s="54" t="str">
        <f t="shared" si="79"/>
        <v/>
      </c>
      <c r="AN64" s="54" t="str">
        <f t="shared" si="80"/>
        <v/>
      </c>
    </row>
    <row r="65" spans="3:40" ht="25.5" thickTop="1" thickBot="1" x14ac:dyDescent="0.4">
      <c r="C65" s="12"/>
      <c r="D65" s="71"/>
      <c r="E65" s="71"/>
      <c r="F65" s="72"/>
      <c r="G65" s="72"/>
      <c r="H65" s="71"/>
      <c r="I65" s="71"/>
      <c r="J65" s="81"/>
      <c r="K65" s="81"/>
      <c r="L65" s="75" t="str">
        <f t="shared" si="81"/>
        <v/>
      </c>
      <c r="M65" s="63" t="str">
        <f t="shared" si="59"/>
        <v/>
      </c>
      <c r="N65" s="52" t="str">
        <f t="shared" si="2"/>
        <v/>
      </c>
      <c r="O65" s="61" t="str">
        <f t="shared" si="60"/>
        <v/>
      </c>
      <c r="P65" s="67" t="str">
        <f t="shared" si="4"/>
        <v/>
      </c>
      <c r="Q65" s="62" t="str">
        <f t="shared" si="61"/>
        <v/>
      </c>
      <c r="R65" s="46" t="str">
        <f t="shared" si="62"/>
        <v/>
      </c>
      <c r="S65" s="63" t="str">
        <f t="shared" si="63"/>
        <v/>
      </c>
      <c r="T65" s="64" t="str">
        <f t="shared" si="64"/>
        <v/>
      </c>
      <c r="U65" s="51" t="str">
        <f t="shared" si="9"/>
        <v/>
      </c>
      <c r="V65" s="54" t="str">
        <f t="shared" si="65"/>
        <v/>
      </c>
      <c r="W65" s="49" t="str">
        <f t="shared" si="11"/>
        <v/>
      </c>
      <c r="X65" s="54" t="str">
        <f t="shared" si="66"/>
        <v/>
      </c>
      <c r="Y65" s="54" t="str">
        <f t="shared" si="67"/>
        <v/>
      </c>
      <c r="Z65" s="63" t="str">
        <f t="shared" si="68"/>
        <v/>
      </c>
      <c r="AA65" s="47" t="str">
        <f t="shared" si="69"/>
        <v/>
      </c>
      <c r="AB65" s="52" t="str">
        <f t="shared" si="16"/>
        <v/>
      </c>
      <c r="AC65" s="53" t="str">
        <f t="shared" si="70"/>
        <v/>
      </c>
      <c r="AD65" s="67" t="str">
        <f t="shared" si="71"/>
        <v/>
      </c>
      <c r="AE65" s="48" t="str">
        <f t="shared" si="72"/>
        <v/>
      </c>
      <c r="AF65" s="46" t="str">
        <f t="shared" si="73"/>
        <v/>
      </c>
      <c r="AG65" s="46" t="str">
        <f t="shared" si="74"/>
        <v/>
      </c>
      <c r="AH65" s="50" t="str">
        <f t="shared" si="75"/>
        <v/>
      </c>
      <c r="AI65" s="70" t="str">
        <f t="shared" si="23"/>
        <v/>
      </c>
      <c r="AJ65" s="54" t="str">
        <f t="shared" si="76"/>
        <v/>
      </c>
      <c r="AK65" s="54" t="str">
        <f t="shared" si="77"/>
        <v/>
      </c>
      <c r="AL65" s="54" t="str">
        <f t="shared" si="78"/>
        <v/>
      </c>
      <c r="AM65" s="54" t="str">
        <f t="shared" si="79"/>
        <v/>
      </c>
      <c r="AN65" s="54" t="str">
        <f t="shared" si="80"/>
        <v/>
      </c>
    </row>
    <row r="66" spans="3:40" ht="25.5" thickTop="1" thickBot="1" x14ac:dyDescent="0.4">
      <c r="C66" s="12"/>
      <c r="D66" s="71"/>
      <c r="E66" s="71"/>
      <c r="F66" s="72"/>
      <c r="G66" s="72"/>
      <c r="H66" s="71"/>
      <c r="I66" s="71"/>
      <c r="J66" s="81"/>
      <c r="K66" s="81"/>
      <c r="L66" s="75" t="str">
        <f t="shared" si="81"/>
        <v/>
      </c>
      <c r="M66" s="63" t="str">
        <f t="shared" si="59"/>
        <v/>
      </c>
      <c r="N66" s="52" t="str">
        <f t="shared" si="2"/>
        <v/>
      </c>
      <c r="O66" s="61" t="str">
        <f t="shared" si="60"/>
        <v/>
      </c>
      <c r="P66" s="67" t="str">
        <f t="shared" si="4"/>
        <v/>
      </c>
      <c r="Q66" s="62" t="str">
        <f t="shared" si="61"/>
        <v/>
      </c>
      <c r="R66" s="46" t="str">
        <f t="shared" si="62"/>
        <v/>
      </c>
      <c r="S66" s="63" t="str">
        <f t="shared" si="63"/>
        <v/>
      </c>
      <c r="T66" s="64" t="str">
        <f t="shared" si="64"/>
        <v/>
      </c>
      <c r="U66" s="51" t="str">
        <f t="shared" si="9"/>
        <v/>
      </c>
      <c r="V66" s="54" t="str">
        <f t="shared" si="65"/>
        <v/>
      </c>
      <c r="W66" s="49" t="str">
        <f t="shared" si="11"/>
        <v/>
      </c>
      <c r="X66" s="54" t="str">
        <f t="shared" si="66"/>
        <v/>
      </c>
      <c r="Y66" s="54" t="str">
        <f t="shared" si="67"/>
        <v/>
      </c>
      <c r="Z66" s="63" t="str">
        <f t="shared" si="68"/>
        <v/>
      </c>
      <c r="AA66" s="47" t="str">
        <f t="shared" si="69"/>
        <v/>
      </c>
      <c r="AB66" s="52" t="str">
        <f t="shared" si="16"/>
        <v/>
      </c>
      <c r="AC66" s="53" t="str">
        <f t="shared" si="70"/>
        <v/>
      </c>
      <c r="AD66" s="67" t="str">
        <f t="shared" si="71"/>
        <v/>
      </c>
      <c r="AE66" s="48" t="str">
        <f t="shared" si="72"/>
        <v/>
      </c>
      <c r="AF66" s="46" t="str">
        <f t="shared" si="73"/>
        <v/>
      </c>
      <c r="AG66" s="46" t="str">
        <f t="shared" si="74"/>
        <v/>
      </c>
      <c r="AH66" s="50" t="str">
        <f t="shared" si="75"/>
        <v/>
      </c>
      <c r="AI66" s="70" t="str">
        <f t="shared" si="23"/>
        <v/>
      </c>
      <c r="AJ66" s="54" t="str">
        <f t="shared" si="76"/>
        <v/>
      </c>
      <c r="AK66" s="54" t="str">
        <f t="shared" si="77"/>
        <v/>
      </c>
      <c r="AL66" s="54" t="str">
        <f t="shared" si="78"/>
        <v/>
      </c>
      <c r="AM66" s="54" t="str">
        <f t="shared" si="79"/>
        <v/>
      </c>
      <c r="AN66" s="54" t="str">
        <f t="shared" si="80"/>
        <v/>
      </c>
    </row>
    <row r="67" spans="3:40" ht="25.5" thickTop="1" thickBot="1" x14ac:dyDescent="0.4">
      <c r="C67" s="12"/>
      <c r="D67" s="71"/>
      <c r="E67" s="71"/>
      <c r="F67" s="72"/>
      <c r="G67" s="72"/>
      <c r="H67" s="71"/>
      <c r="I67" s="71"/>
      <c r="J67" s="81"/>
      <c r="K67" s="81"/>
      <c r="L67" s="76" t="str">
        <f t="shared" si="81"/>
        <v/>
      </c>
      <c r="M67" s="63" t="str">
        <f t="shared" si="59"/>
        <v/>
      </c>
      <c r="N67" s="52" t="str">
        <f t="shared" si="2"/>
        <v/>
      </c>
      <c r="O67" s="61" t="str">
        <f t="shared" si="60"/>
        <v/>
      </c>
      <c r="P67" s="67" t="str">
        <f t="shared" si="4"/>
        <v/>
      </c>
      <c r="Q67" s="62" t="str">
        <f t="shared" si="61"/>
        <v/>
      </c>
      <c r="R67" s="46" t="str">
        <f t="shared" si="62"/>
        <v/>
      </c>
      <c r="S67" s="63" t="str">
        <f t="shared" si="63"/>
        <v/>
      </c>
      <c r="T67" s="64" t="str">
        <f t="shared" si="64"/>
        <v/>
      </c>
      <c r="U67" s="51" t="str">
        <f t="shared" si="9"/>
        <v/>
      </c>
      <c r="V67" s="54" t="str">
        <f t="shared" si="65"/>
        <v/>
      </c>
      <c r="W67" s="49" t="str">
        <f t="shared" si="11"/>
        <v/>
      </c>
      <c r="X67" s="54" t="str">
        <f t="shared" si="66"/>
        <v/>
      </c>
      <c r="Y67" s="54" t="str">
        <f t="shared" si="67"/>
        <v/>
      </c>
      <c r="Z67" s="63" t="str">
        <f t="shared" si="68"/>
        <v/>
      </c>
      <c r="AA67" s="47" t="str">
        <f t="shared" si="69"/>
        <v/>
      </c>
      <c r="AB67" s="52" t="str">
        <f t="shared" si="16"/>
        <v/>
      </c>
      <c r="AC67" s="53" t="str">
        <f t="shared" si="70"/>
        <v/>
      </c>
      <c r="AD67" s="67" t="str">
        <f t="shared" si="71"/>
        <v/>
      </c>
      <c r="AE67" s="48" t="str">
        <f t="shared" si="72"/>
        <v/>
      </c>
      <c r="AF67" s="46" t="str">
        <f t="shared" si="73"/>
        <v/>
      </c>
      <c r="AG67" s="46" t="str">
        <f t="shared" si="74"/>
        <v/>
      </c>
      <c r="AH67" s="50" t="str">
        <f t="shared" si="75"/>
        <v/>
      </c>
      <c r="AI67" s="70" t="str">
        <f t="shared" si="23"/>
        <v/>
      </c>
      <c r="AJ67" s="54" t="str">
        <f t="shared" si="76"/>
        <v/>
      </c>
      <c r="AK67" s="54" t="str">
        <f t="shared" si="77"/>
        <v/>
      </c>
      <c r="AL67" s="54" t="str">
        <f t="shared" si="78"/>
        <v/>
      </c>
      <c r="AM67" s="54" t="str">
        <f t="shared" si="79"/>
        <v/>
      </c>
      <c r="AN67" s="54" t="str">
        <f t="shared" si="80"/>
        <v/>
      </c>
    </row>
    <row r="68" spans="3:40" ht="25.5" thickTop="1" thickBot="1" x14ac:dyDescent="0.4">
      <c r="C68" s="12"/>
      <c r="D68" s="71"/>
      <c r="E68" s="71"/>
      <c r="F68" s="72"/>
      <c r="G68" s="72"/>
      <c r="H68" s="71"/>
      <c r="I68" s="71"/>
      <c r="J68" s="81"/>
      <c r="K68" s="81"/>
      <c r="L68" s="76" t="str">
        <f t="shared" si="81"/>
        <v/>
      </c>
      <c r="M68" s="63" t="str">
        <f t="shared" si="59"/>
        <v/>
      </c>
      <c r="N68" s="52" t="str">
        <f t="shared" si="2"/>
        <v/>
      </c>
      <c r="O68" s="61" t="str">
        <f t="shared" si="60"/>
        <v/>
      </c>
      <c r="P68" s="67" t="str">
        <f t="shared" si="4"/>
        <v/>
      </c>
      <c r="Q68" s="62" t="str">
        <f t="shared" si="61"/>
        <v/>
      </c>
      <c r="R68" s="46" t="str">
        <f t="shared" si="62"/>
        <v/>
      </c>
      <c r="S68" s="63" t="str">
        <f t="shared" si="63"/>
        <v/>
      </c>
      <c r="T68" s="64" t="str">
        <f t="shared" si="64"/>
        <v/>
      </c>
      <c r="U68" s="51" t="str">
        <f t="shared" si="9"/>
        <v/>
      </c>
      <c r="V68" s="54" t="str">
        <f t="shared" si="65"/>
        <v/>
      </c>
      <c r="W68" s="49" t="str">
        <f t="shared" si="11"/>
        <v/>
      </c>
      <c r="X68" s="54" t="str">
        <f t="shared" si="66"/>
        <v/>
      </c>
      <c r="Y68" s="54" t="str">
        <f t="shared" si="67"/>
        <v/>
      </c>
      <c r="Z68" s="63" t="str">
        <f t="shared" si="68"/>
        <v/>
      </c>
      <c r="AA68" s="47" t="str">
        <f t="shared" si="69"/>
        <v/>
      </c>
      <c r="AB68" s="52" t="str">
        <f t="shared" si="16"/>
        <v/>
      </c>
      <c r="AC68" s="53" t="str">
        <f t="shared" si="70"/>
        <v/>
      </c>
      <c r="AD68" s="67" t="str">
        <f t="shared" si="71"/>
        <v/>
      </c>
      <c r="AE68" s="48" t="str">
        <f t="shared" si="72"/>
        <v/>
      </c>
      <c r="AF68" s="46" t="str">
        <f t="shared" si="73"/>
        <v/>
      </c>
      <c r="AG68" s="46" t="str">
        <f t="shared" si="74"/>
        <v/>
      </c>
      <c r="AH68" s="50" t="str">
        <f t="shared" si="75"/>
        <v/>
      </c>
      <c r="AI68" s="70" t="str">
        <f t="shared" si="23"/>
        <v/>
      </c>
      <c r="AJ68" s="54" t="str">
        <f t="shared" si="76"/>
        <v/>
      </c>
      <c r="AK68" s="54" t="str">
        <f t="shared" si="77"/>
        <v/>
      </c>
      <c r="AL68" s="54" t="str">
        <f t="shared" si="78"/>
        <v/>
      </c>
      <c r="AM68" s="54" t="str">
        <f t="shared" si="79"/>
        <v/>
      </c>
      <c r="AN68" s="54" t="str">
        <f t="shared" si="80"/>
        <v/>
      </c>
    </row>
    <row r="69" spans="3:40" ht="25.5" thickTop="1" thickBot="1" x14ac:dyDescent="0.4">
      <c r="C69" s="12"/>
      <c r="D69" s="71"/>
      <c r="E69" s="71"/>
      <c r="F69" s="72"/>
      <c r="G69" s="72"/>
      <c r="H69" s="71"/>
      <c r="I69" s="71"/>
      <c r="J69" s="81"/>
      <c r="K69" s="81"/>
      <c r="L69" s="76" t="str">
        <f t="shared" si="81"/>
        <v/>
      </c>
      <c r="M69" s="63" t="str">
        <f t="shared" si="59"/>
        <v/>
      </c>
      <c r="N69" s="52" t="str">
        <f t="shared" si="2"/>
        <v/>
      </c>
      <c r="O69" s="61" t="str">
        <f t="shared" si="60"/>
        <v/>
      </c>
      <c r="P69" s="67" t="str">
        <f t="shared" si="4"/>
        <v/>
      </c>
      <c r="Q69" s="62" t="str">
        <f t="shared" si="61"/>
        <v/>
      </c>
      <c r="R69" s="46" t="str">
        <f t="shared" si="62"/>
        <v/>
      </c>
      <c r="S69" s="63" t="str">
        <f t="shared" si="63"/>
        <v/>
      </c>
      <c r="T69" s="64" t="str">
        <f t="shared" si="64"/>
        <v/>
      </c>
      <c r="U69" s="51" t="str">
        <f t="shared" si="9"/>
        <v/>
      </c>
      <c r="V69" s="54" t="str">
        <f t="shared" si="65"/>
        <v/>
      </c>
      <c r="W69" s="49" t="str">
        <f t="shared" si="11"/>
        <v/>
      </c>
      <c r="X69" s="54" t="str">
        <f t="shared" si="66"/>
        <v/>
      </c>
      <c r="Y69" s="54" t="str">
        <f t="shared" si="67"/>
        <v/>
      </c>
      <c r="Z69" s="63" t="str">
        <f t="shared" si="68"/>
        <v/>
      </c>
      <c r="AA69" s="47" t="str">
        <f t="shared" si="69"/>
        <v/>
      </c>
      <c r="AB69" s="52" t="str">
        <f t="shared" si="16"/>
        <v/>
      </c>
      <c r="AC69" s="53" t="str">
        <f t="shared" si="70"/>
        <v/>
      </c>
      <c r="AD69" s="67" t="str">
        <f t="shared" si="71"/>
        <v/>
      </c>
      <c r="AE69" s="48" t="str">
        <f t="shared" si="72"/>
        <v/>
      </c>
      <c r="AF69" s="46" t="str">
        <f t="shared" si="73"/>
        <v/>
      </c>
      <c r="AG69" s="46" t="str">
        <f t="shared" si="74"/>
        <v/>
      </c>
      <c r="AH69" s="50" t="str">
        <f t="shared" si="75"/>
        <v/>
      </c>
      <c r="AI69" s="70" t="str">
        <f t="shared" si="23"/>
        <v/>
      </c>
      <c r="AJ69" s="54" t="str">
        <f t="shared" si="76"/>
        <v/>
      </c>
      <c r="AK69" s="54" t="str">
        <f t="shared" si="77"/>
        <v/>
      </c>
      <c r="AL69" s="54" t="str">
        <f t="shared" si="78"/>
        <v/>
      </c>
      <c r="AM69" s="54" t="str">
        <f t="shared" si="79"/>
        <v/>
      </c>
      <c r="AN69" s="54" t="str">
        <f t="shared" si="80"/>
        <v/>
      </c>
    </row>
    <row r="70" spans="3:40" ht="25.5" thickTop="1" thickBot="1" x14ac:dyDescent="0.4">
      <c r="C70" s="12"/>
      <c r="D70" s="71"/>
      <c r="E70" s="71"/>
      <c r="F70" s="72"/>
      <c r="G70" s="72"/>
      <c r="H70" s="71"/>
      <c r="I70" s="71"/>
      <c r="J70" s="81"/>
      <c r="K70" s="81"/>
      <c r="L70" s="75" t="str">
        <f t="shared" si="81"/>
        <v/>
      </c>
      <c r="M70" s="63" t="str">
        <f t="shared" si="59"/>
        <v/>
      </c>
      <c r="N70" s="52" t="str">
        <f t="shared" si="2"/>
        <v/>
      </c>
      <c r="O70" s="61" t="str">
        <f t="shared" si="60"/>
        <v/>
      </c>
      <c r="P70" s="67" t="str">
        <f t="shared" si="4"/>
        <v/>
      </c>
      <c r="Q70" s="62" t="str">
        <f t="shared" si="61"/>
        <v/>
      </c>
      <c r="R70" s="46" t="str">
        <f t="shared" si="62"/>
        <v/>
      </c>
      <c r="S70" s="63" t="str">
        <f t="shared" si="63"/>
        <v/>
      </c>
      <c r="T70" s="64" t="str">
        <f t="shared" si="64"/>
        <v/>
      </c>
      <c r="U70" s="51" t="str">
        <f t="shared" si="9"/>
        <v/>
      </c>
      <c r="V70" s="54" t="str">
        <f t="shared" si="65"/>
        <v/>
      </c>
      <c r="W70" s="49" t="str">
        <f t="shared" si="11"/>
        <v/>
      </c>
      <c r="X70" s="54" t="str">
        <f t="shared" si="66"/>
        <v/>
      </c>
      <c r="Y70" s="54" t="str">
        <f t="shared" si="67"/>
        <v/>
      </c>
      <c r="Z70" s="63" t="str">
        <f t="shared" si="68"/>
        <v/>
      </c>
      <c r="AA70" s="47" t="str">
        <f t="shared" si="69"/>
        <v/>
      </c>
      <c r="AB70" s="52" t="str">
        <f t="shared" si="16"/>
        <v/>
      </c>
      <c r="AC70" s="53" t="str">
        <f t="shared" si="70"/>
        <v/>
      </c>
      <c r="AD70" s="67" t="str">
        <f t="shared" si="71"/>
        <v/>
      </c>
      <c r="AE70" s="48" t="str">
        <f t="shared" si="72"/>
        <v/>
      </c>
      <c r="AF70" s="46" t="str">
        <f t="shared" si="73"/>
        <v/>
      </c>
      <c r="AG70" s="46" t="str">
        <f t="shared" si="74"/>
        <v/>
      </c>
      <c r="AH70" s="50" t="str">
        <f t="shared" si="75"/>
        <v/>
      </c>
      <c r="AI70" s="70" t="str">
        <f t="shared" si="23"/>
        <v/>
      </c>
      <c r="AJ70" s="54" t="str">
        <f t="shared" si="76"/>
        <v/>
      </c>
      <c r="AK70" s="54" t="str">
        <f t="shared" si="77"/>
        <v/>
      </c>
      <c r="AL70" s="54" t="str">
        <f t="shared" si="78"/>
        <v/>
      </c>
      <c r="AM70" s="54" t="str">
        <f t="shared" si="79"/>
        <v/>
      </c>
      <c r="AN70" s="54" t="str">
        <f t="shared" si="80"/>
        <v/>
      </c>
    </row>
    <row r="71" spans="3:40" ht="25.5" thickTop="1" thickBot="1" x14ac:dyDescent="0.4">
      <c r="C71" s="12"/>
      <c r="D71" s="71"/>
      <c r="E71" s="71"/>
      <c r="F71" s="72"/>
      <c r="G71" s="72"/>
      <c r="H71" s="71"/>
      <c r="I71" s="71"/>
      <c r="J71" s="81"/>
      <c r="K71" s="81"/>
      <c r="L71" s="75" t="str">
        <f t="shared" si="81"/>
        <v/>
      </c>
      <c r="M71" s="63" t="str">
        <f t="shared" si="59"/>
        <v/>
      </c>
      <c r="N71" s="52" t="str">
        <f t="shared" si="2"/>
        <v/>
      </c>
      <c r="O71" s="61" t="str">
        <f t="shared" si="60"/>
        <v/>
      </c>
      <c r="P71" s="67" t="str">
        <f t="shared" si="4"/>
        <v/>
      </c>
      <c r="Q71" s="62" t="str">
        <f t="shared" si="61"/>
        <v/>
      </c>
      <c r="R71" s="46" t="str">
        <f t="shared" si="62"/>
        <v/>
      </c>
      <c r="S71" s="63" t="str">
        <f t="shared" si="63"/>
        <v/>
      </c>
      <c r="T71" s="64" t="str">
        <f t="shared" si="64"/>
        <v/>
      </c>
      <c r="U71" s="51" t="str">
        <f t="shared" si="9"/>
        <v/>
      </c>
      <c r="V71" s="54" t="str">
        <f t="shared" si="65"/>
        <v/>
      </c>
      <c r="W71" s="49" t="str">
        <f t="shared" si="11"/>
        <v/>
      </c>
      <c r="X71" s="54" t="str">
        <f t="shared" si="66"/>
        <v/>
      </c>
      <c r="Y71" s="54" t="str">
        <f t="shared" si="67"/>
        <v/>
      </c>
      <c r="Z71" s="63" t="str">
        <f t="shared" si="68"/>
        <v/>
      </c>
      <c r="AA71" s="47" t="str">
        <f t="shared" si="69"/>
        <v/>
      </c>
      <c r="AB71" s="52" t="str">
        <f t="shared" si="16"/>
        <v/>
      </c>
      <c r="AC71" s="53" t="str">
        <f t="shared" si="70"/>
        <v/>
      </c>
      <c r="AD71" s="67" t="str">
        <f t="shared" si="71"/>
        <v/>
      </c>
      <c r="AE71" s="48" t="str">
        <f t="shared" si="72"/>
        <v/>
      </c>
      <c r="AF71" s="46" t="str">
        <f t="shared" si="73"/>
        <v/>
      </c>
      <c r="AG71" s="46" t="str">
        <f t="shared" si="74"/>
        <v/>
      </c>
      <c r="AH71" s="50" t="str">
        <f t="shared" si="75"/>
        <v/>
      </c>
      <c r="AI71" s="70" t="str">
        <f t="shared" si="23"/>
        <v/>
      </c>
      <c r="AJ71" s="54" t="str">
        <f t="shared" si="76"/>
        <v/>
      </c>
      <c r="AK71" s="54" t="str">
        <f t="shared" si="77"/>
        <v/>
      </c>
      <c r="AL71" s="54" t="str">
        <f t="shared" si="78"/>
        <v/>
      </c>
      <c r="AM71" s="54" t="str">
        <f t="shared" si="79"/>
        <v/>
      </c>
      <c r="AN71" s="54" t="str">
        <f t="shared" si="80"/>
        <v/>
      </c>
    </row>
    <row r="72" spans="3:40" ht="25.5" thickTop="1" thickBot="1" x14ac:dyDescent="0.4">
      <c r="C72" s="12"/>
      <c r="D72" s="71"/>
      <c r="E72" s="71"/>
      <c r="F72" s="72"/>
      <c r="G72" s="72"/>
      <c r="H72" s="71"/>
      <c r="I72" s="71"/>
      <c r="J72" s="81"/>
      <c r="K72" s="81"/>
      <c r="L72" s="75" t="str">
        <f t="shared" si="81"/>
        <v/>
      </c>
      <c r="M72" s="63" t="str">
        <f t="shared" si="59"/>
        <v/>
      </c>
      <c r="N72" s="52" t="str">
        <f t="shared" si="2"/>
        <v/>
      </c>
      <c r="O72" s="61" t="str">
        <f t="shared" si="60"/>
        <v/>
      </c>
      <c r="P72" s="67" t="str">
        <f t="shared" si="4"/>
        <v/>
      </c>
      <c r="Q72" s="62" t="str">
        <f t="shared" si="61"/>
        <v/>
      </c>
      <c r="R72" s="46" t="str">
        <f t="shared" si="62"/>
        <v/>
      </c>
      <c r="S72" s="63" t="str">
        <f t="shared" si="63"/>
        <v/>
      </c>
      <c r="T72" s="64" t="str">
        <f t="shared" si="64"/>
        <v/>
      </c>
      <c r="U72" s="51" t="str">
        <f t="shared" si="9"/>
        <v/>
      </c>
      <c r="V72" s="54" t="str">
        <f t="shared" si="65"/>
        <v/>
      </c>
      <c r="W72" s="49" t="str">
        <f t="shared" si="11"/>
        <v/>
      </c>
      <c r="X72" s="54" t="str">
        <f t="shared" si="66"/>
        <v/>
      </c>
      <c r="Y72" s="54" t="str">
        <f t="shared" si="67"/>
        <v/>
      </c>
      <c r="Z72" s="63" t="str">
        <f t="shared" si="68"/>
        <v/>
      </c>
      <c r="AA72" s="47" t="str">
        <f t="shared" si="69"/>
        <v/>
      </c>
      <c r="AB72" s="52" t="str">
        <f t="shared" si="16"/>
        <v/>
      </c>
      <c r="AC72" s="53" t="str">
        <f t="shared" si="70"/>
        <v/>
      </c>
      <c r="AD72" s="67" t="str">
        <f t="shared" si="71"/>
        <v/>
      </c>
      <c r="AE72" s="48" t="str">
        <f t="shared" si="72"/>
        <v/>
      </c>
      <c r="AF72" s="46" t="str">
        <f t="shared" si="73"/>
        <v/>
      </c>
      <c r="AG72" s="46" t="str">
        <f t="shared" si="74"/>
        <v/>
      </c>
      <c r="AH72" s="50" t="str">
        <f t="shared" si="75"/>
        <v/>
      </c>
      <c r="AI72" s="70" t="str">
        <f t="shared" si="23"/>
        <v/>
      </c>
      <c r="AJ72" s="54" t="str">
        <f t="shared" si="76"/>
        <v/>
      </c>
      <c r="AK72" s="54" t="str">
        <f t="shared" si="77"/>
        <v/>
      </c>
      <c r="AL72" s="54" t="str">
        <f t="shared" si="78"/>
        <v/>
      </c>
      <c r="AM72" s="54" t="str">
        <f t="shared" si="79"/>
        <v/>
      </c>
      <c r="AN72" s="54" t="str">
        <f t="shared" si="80"/>
        <v/>
      </c>
    </row>
    <row r="73" spans="3:40" ht="25.5" thickTop="1" thickBot="1" x14ac:dyDescent="0.4">
      <c r="C73" s="12"/>
      <c r="D73" s="71"/>
      <c r="E73" s="71"/>
      <c r="F73" s="72"/>
      <c r="G73" s="72"/>
      <c r="H73" s="71"/>
      <c r="I73" s="71"/>
      <c r="J73" s="81"/>
      <c r="K73" s="81"/>
      <c r="L73" s="75" t="str">
        <f t="shared" si="81"/>
        <v/>
      </c>
      <c r="M73" s="63" t="str">
        <f t="shared" si="59"/>
        <v/>
      </c>
      <c r="N73" s="52" t="str">
        <f t="shared" si="2"/>
        <v/>
      </c>
      <c r="O73" s="61" t="str">
        <f t="shared" si="60"/>
        <v/>
      </c>
      <c r="P73" s="67" t="str">
        <f t="shared" si="4"/>
        <v/>
      </c>
      <c r="Q73" s="62" t="str">
        <f t="shared" si="61"/>
        <v/>
      </c>
      <c r="R73" s="46" t="str">
        <f t="shared" si="62"/>
        <v/>
      </c>
      <c r="S73" s="63" t="str">
        <f t="shared" si="63"/>
        <v/>
      </c>
      <c r="T73" s="64" t="str">
        <f t="shared" si="64"/>
        <v/>
      </c>
      <c r="U73" s="51" t="str">
        <f t="shared" si="9"/>
        <v/>
      </c>
      <c r="V73" s="54" t="str">
        <f t="shared" si="65"/>
        <v/>
      </c>
      <c r="W73" s="49" t="str">
        <f t="shared" si="11"/>
        <v/>
      </c>
      <c r="X73" s="54" t="str">
        <f t="shared" si="66"/>
        <v/>
      </c>
      <c r="Y73" s="54" t="str">
        <f t="shared" si="67"/>
        <v/>
      </c>
      <c r="Z73" s="63" t="str">
        <f t="shared" si="68"/>
        <v/>
      </c>
      <c r="AA73" s="47" t="str">
        <f t="shared" si="69"/>
        <v/>
      </c>
      <c r="AB73" s="52" t="str">
        <f t="shared" si="16"/>
        <v/>
      </c>
      <c r="AC73" s="53" t="str">
        <f t="shared" si="70"/>
        <v/>
      </c>
      <c r="AD73" s="67" t="str">
        <f t="shared" si="71"/>
        <v/>
      </c>
      <c r="AE73" s="48" t="str">
        <f t="shared" si="72"/>
        <v/>
      </c>
      <c r="AF73" s="46" t="str">
        <f t="shared" si="73"/>
        <v/>
      </c>
      <c r="AG73" s="46" t="str">
        <f t="shared" si="74"/>
        <v/>
      </c>
      <c r="AH73" s="50" t="str">
        <f t="shared" si="75"/>
        <v/>
      </c>
      <c r="AI73" s="70" t="str">
        <f t="shared" si="23"/>
        <v/>
      </c>
      <c r="AJ73" s="54" t="str">
        <f t="shared" si="76"/>
        <v/>
      </c>
      <c r="AK73" s="54" t="str">
        <f t="shared" si="77"/>
        <v/>
      </c>
      <c r="AL73" s="54" t="str">
        <f t="shared" si="78"/>
        <v/>
      </c>
      <c r="AM73" s="54" t="str">
        <f t="shared" si="79"/>
        <v/>
      </c>
      <c r="AN73" s="54" t="str">
        <f t="shared" si="80"/>
        <v/>
      </c>
    </row>
    <row r="74" spans="3:40" ht="25.5" thickTop="1" thickBot="1" x14ac:dyDescent="0.4">
      <c r="C74" s="12"/>
      <c r="D74" s="71"/>
      <c r="E74" s="71"/>
      <c r="F74" s="72"/>
      <c r="G74" s="72"/>
      <c r="H74" s="71"/>
      <c r="I74" s="71"/>
      <c r="J74" s="81"/>
      <c r="K74" s="81"/>
      <c r="L74" s="75" t="str">
        <f t="shared" si="81"/>
        <v/>
      </c>
      <c r="M74" s="63" t="str">
        <f t="shared" si="59"/>
        <v/>
      </c>
      <c r="N74" s="52" t="str">
        <f t="shared" si="2"/>
        <v/>
      </c>
      <c r="O74" s="61" t="str">
        <f t="shared" si="60"/>
        <v/>
      </c>
      <c r="P74" s="67" t="str">
        <f t="shared" si="4"/>
        <v/>
      </c>
      <c r="Q74" s="62" t="str">
        <f t="shared" si="61"/>
        <v/>
      </c>
      <c r="R74" s="46" t="str">
        <f t="shared" si="62"/>
        <v/>
      </c>
      <c r="S74" s="63" t="str">
        <f t="shared" si="63"/>
        <v/>
      </c>
      <c r="T74" s="64" t="str">
        <f t="shared" si="64"/>
        <v/>
      </c>
      <c r="U74" s="51" t="str">
        <f t="shared" si="9"/>
        <v/>
      </c>
      <c r="V74" s="54" t="str">
        <f t="shared" si="65"/>
        <v/>
      </c>
      <c r="W74" s="49" t="str">
        <f t="shared" si="11"/>
        <v/>
      </c>
      <c r="X74" s="54" t="str">
        <f t="shared" si="66"/>
        <v/>
      </c>
      <c r="Y74" s="54" t="str">
        <f t="shared" si="67"/>
        <v/>
      </c>
      <c r="Z74" s="63" t="str">
        <f t="shared" si="68"/>
        <v/>
      </c>
      <c r="AA74" s="47" t="str">
        <f t="shared" si="69"/>
        <v/>
      </c>
      <c r="AB74" s="52" t="str">
        <f t="shared" si="16"/>
        <v/>
      </c>
      <c r="AC74" s="53" t="str">
        <f t="shared" si="70"/>
        <v/>
      </c>
      <c r="AD74" s="67" t="str">
        <f t="shared" si="71"/>
        <v/>
      </c>
      <c r="AE74" s="48" t="str">
        <f t="shared" si="72"/>
        <v/>
      </c>
      <c r="AF74" s="46" t="str">
        <f t="shared" si="73"/>
        <v/>
      </c>
      <c r="AG74" s="46" t="str">
        <f t="shared" si="74"/>
        <v/>
      </c>
      <c r="AH74" s="50" t="str">
        <f t="shared" si="75"/>
        <v/>
      </c>
      <c r="AI74" s="70" t="str">
        <f t="shared" si="23"/>
        <v/>
      </c>
      <c r="AJ74" s="54" t="str">
        <f t="shared" si="76"/>
        <v/>
      </c>
      <c r="AK74" s="54" t="str">
        <f t="shared" si="77"/>
        <v/>
      </c>
      <c r="AL74" s="54" t="str">
        <f t="shared" si="78"/>
        <v/>
      </c>
      <c r="AM74" s="54" t="str">
        <f t="shared" si="79"/>
        <v/>
      </c>
      <c r="AN74" s="54" t="str">
        <f t="shared" si="80"/>
        <v/>
      </c>
    </row>
    <row r="75" spans="3:40" ht="25.5" thickTop="1" thickBot="1" x14ac:dyDescent="0.4">
      <c r="C75" s="12"/>
      <c r="D75" s="71"/>
      <c r="E75" s="71"/>
      <c r="F75" s="72"/>
      <c r="G75" s="72"/>
      <c r="H75" s="71"/>
      <c r="I75" s="71"/>
      <c r="J75" s="81"/>
      <c r="K75" s="81"/>
      <c r="L75" s="76" t="str">
        <f t="shared" si="81"/>
        <v/>
      </c>
      <c r="M75" s="63" t="str">
        <f t="shared" si="59"/>
        <v/>
      </c>
      <c r="N75" s="52" t="str">
        <f t="shared" si="2"/>
        <v/>
      </c>
      <c r="O75" s="61" t="str">
        <f t="shared" si="60"/>
        <v/>
      </c>
      <c r="P75" s="67" t="str">
        <f t="shared" si="4"/>
        <v/>
      </c>
      <c r="Q75" s="62" t="str">
        <f t="shared" si="61"/>
        <v/>
      </c>
      <c r="R75" s="46" t="str">
        <f t="shared" si="62"/>
        <v/>
      </c>
      <c r="S75" s="63" t="str">
        <f t="shared" si="63"/>
        <v/>
      </c>
      <c r="T75" s="64" t="str">
        <f t="shared" si="64"/>
        <v/>
      </c>
      <c r="U75" s="51" t="str">
        <f t="shared" si="9"/>
        <v/>
      </c>
      <c r="V75" s="54" t="str">
        <f t="shared" si="65"/>
        <v/>
      </c>
      <c r="W75" s="49" t="str">
        <f t="shared" si="11"/>
        <v/>
      </c>
      <c r="X75" s="54" t="str">
        <f t="shared" si="66"/>
        <v/>
      </c>
      <c r="Y75" s="54" t="str">
        <f t="shared" si="67"/>
        <v/>
      </c>
      <c r="Z75" s="63" t="str">
        <f t="shared" si="68"/>
        <v/>
      </c>
      <c r="AA75" s="47" t="str">
        <f t="shared" si="69"/>
        <v/>
      </c>
      <c r="AB75" s="52" t="str">
        <f t="shared" si="16"/>
        <v/>
      </c>
      <c r="AC75" s="53" t="str">
        <f t="shared" si="70"/>
        <v/>
      </c>
      <c r="AD75" s="67" t="str">
        <f t="shared" si="71"/>
        <v/>
      </c>
      <c r="AE75" s="48" t="str">
        <f t="shared" si="72"/>
        <v/>
      </c>
      <c r="AF75" s="46" t="str">
        <f t="shared" si="73"/>
        <v/>
      </c>
      <c r="AG75" s="46" t="str">
        <f t="shared" si="74"/>
        <v/>
      </c>
      <c r="AH75" s="50" t="str">
        <f t="shared" si="75"/>
        <v/>
      </c>
      <c r="AI75" s="70" t="str">
        <f t="shared" si="23"/>
        <v/>
      </c>
      <c r="AJ75" s="54" t="str">
        <f t="shared" si="76"/>
        <v/>
      </c>
      <c r="AK75" s="54" t="str">
        <f t="shared" si="77"/>
        <v/>
      </c>
      <c r="AL75" s="54" t="str">
        <f t="shared" si="78"/>
        <v/>
      </c>
      <c r="AM75" s="54" t="str">
        <f t="shared" si="79"/>
        <v/>
      </c>
      <c r="AN75" s="54" t="str">
        <f t="shared" si="80"/>
        <v/>
      </c>
    </row>
    <row r="76" spans="3:40" ht="25.5" thickTop="1" thickBot="1" x14ac:dyDescent="0.4">
      <c r="C76" s="12"/>
      <c r="D76" s="71"/>
      <c r="E76" s="71"/>
      <c r="F76" s="72"/>
      <c r="G76" s="72"/>
      <c r="H76" s="71"/>
      <c r="I76" s="71"/>
      <c r="J76" s="81"/>
      <c r="K76" s="81"/>
      <c r="L76" s="76" t="str">
        <f t="shared" si="81"/>
        <v/>
      </c>
      <c r="M76" s="63" t="str">
        <f t="shared" si="59"/>
        <v/>
      </c>
      <c r="N76" s="52" t="str">
        <f t="shared" si="2"/>
        <v/>
      </c>
      <c r="O76" s="61" t="str">
        <f t="shared" si="60"/>
        <v/>
      </c>
      <c r="P76" s="67" t="str">
        <f t="shared" si="4"/>
        <v/>
      </c>
      <c r="Q76" s="62" t="str">
        <f t="shared" si="61"/>
        <v/>
      </c>
      <c r="R76" s="46" t="str">
        <f t="shared" si="62"/>
        <v/>
      </c>
      <c r="S76" s="63" t="str">
        <f t="shared" si="63"/>
        <v/>
      </c>
      <c r="T76" s="64" t="str">
        <f t="shared" si="64"/>
        <v/>
      </c>
      <c r="U76" s="51" t="str">
        <f t="shared" si="9"/>
        <v/>
      </c>
      <c r="V76" s="54" t="str">
        <f t="shared" si="65"/>
        <v/>
      </c>
      <c r="W76" s="49" t="str">
        <f t="shared" si="11"/>
        <v/>
      </c>
      <c r="X76" s="54" t="str">
        <f t="shared" si="66"/>
        <v/>
      </c>
      <c r="Y76" s="54" t="str">
        <f t="shared" si="67"/>
        <v/>
      </c>
      <c r="Z76" s="63" t="str">
        <f t="shared" si="68"/>
        <v/>
      </c>
      <c r="AA76" s="47" t="str">
        <f t="shared" si="69"/>
        <v/>
      </c>
      <c r="AB76" s="52" t="str">
        <f t="shared" si="16"/>
        <v/>
      </c>
      <c r="AC76" s="53" t="str">
        <f t="shared" si="70"/>
        <v/>
      </c>
      <c r="AD76" s="67" t="str">
        <f t="shared" si="71"/>
        <v/>
      </c>
      <c r="AE76" s="48" t="str">
        <f t="shared" si="72"/>
        <v/>
      </c>
      <c r="AF76" s="46" t="str">
        <f t="shared" si="73"/>
        <v/>
      </c>
      <c r="AG76" s="46" t="str">
        <f t="shared" si="74"/>
        <v/>
      </c>
      <c r="AH76" s="50" t="str">
        <f t="shared" si="75"/>
        <v/>
      </c>
      <c r="AI76" s="70" t="str">
        <f t="shared" si="23"/>
        <v/>
      </c>
      <c r="AJ76" s="54" t="str">
        <f t="shared" si="76"/>
        <v/>
      </c>
      <c r="AK76" s="54" t="str">
        <f t="shared" si="77"/>
        <v/>
      </c>
      <c r="AL76" s="54" t="str">
        <f t="shared" si="78"/>
        <v/>
      </c>
      <c r="AM76" s="54" t="str">
        <f t="shared" si="79"/>
        <v/>
      </c>
      <c r="AN76" s="54" t="str">
        <f t="shared" si="80"/>
        <v/>
      </c>
    </row>
    <row r="77" spans="3:40" ht="25.5" thickTop="1" thickBot="1" x14ac:dyDescent="0.4">
      <c r="C77" s="12"/>
      <c r="D77" s="71"/>
      <c r="E77" s="71"/>
      <c r="F77" s="72"/>
      <c r="G77" s="72"/>
      <c r="H77" s="71"/>
      <c r="I77" s="71"/>
      <c r="J77" s="81"/>
      <c r="K77" s="81"/>
      <c r="L77" s="76" t="str">
        <f t="shared" si="81"/>
        <v/>
      </c>
      <c r="M77" s="63" t="str">
        <f t="shared" si="59"/>
        <v/>
      </c>
      <c r="N77" s="52" t="str">
        <f t="shared" si="2"/>
        <v/>
      </c>
      <c r="O77" s="61" t="str">
        <f t="shared" si="60"/>
        <v/>
      </c>
      <c r="P77" s="67" t="str">
        <f t="shared" si="4"/>
        <v/>
      </c>
      <c r="Q77" s="62" t="str">
        <f t="shared" si="61"/>
        <v/>
      </c>
      <c r="R77" s="46" t="str">
        <f t="shared" si="62"/>
        <v/>
      </c>
      <c r="S77" s="63" t="str">
        <f t="shared" si="63"/>
        <v/>
      </c>
      <c r="T77" s="64" t="str">
        <f t="shared" si="64"/>
        <v/>
      </c>
      <c r="U77" s="51" t="str">
        <f t="shared" si="9"/>
        <v/>
      </c>
      <c r="V77" s="54" t="str">
        <f t="shared" si="65"/>
        <v/>
      </c>
      <c r="W77" s="49" t="str">
        <f t="shared" si="11"/>
        <v/>
      </c>
      <c r="X77" s="54" t="str">
        <f t="shared" si="66"/>
        <v/>
      </c>
      <c r="Y77" s="54" t="str">
        <f t="shared" si="67"/>
        <v/>
      </c>
      <c r="Z77" s="63" t="str">
        <f t="shared" si="68"/>
        <v/>
      </c>
      <c r="AA77" s="47" t="str">
        <f t="shared" si="69"/>
        <v/>
      </c>
      <c r="AB77" s="52" t="str">
        <f t="shared" si="16"/>
        <v/>
      </c>
      <c r="AC77" s="53" t="str">
        <f t="shared" si="70"/>
        <v/>
      </c>
      <c r="AD77" s="67" t="str">
        <f t="shared" si="71"/>
        <v/>
      </c>
      <c r="AE77" s="48" t="str">
        <f t="shared" si="72"/>
        <v/>
      </c>
      <c r="AF77" s="46" t="str">
        <f t="shared" si="73"/>
        <v/>
      </c>
      <c r="AG77" s="46" t="str">
        <f t="shared" si="74"/>
        <v/>
      </c>
      <c r="AH77" s="50" t="str">
        <f t="shared" si="75"/>
        <v/>
      </c>
      <c r="AI77" s="70" t="str">
        <f t="shared" si="23"/>
        <v/>
      </c>
      <c r="AJ77" s="54" t="str">
        <f t="shared" si="76"/>
        <v/>
      </c>
      <c r="AK77" s="54" t="str">
        <f t="shared" si="77"/>
        <v/>
      </c>
      <c r="AL77" s="54" t="str">
        <f t="shared" si="78"/>
        <v/>
      </c>
      <c r="AM77" s="54" t="str">
        <f t="shared" si="79"/>
        <v/>
      </c>
      <c r="AN77" s="54" t="str">
        <f t="shared" si="80"/>
        <v/>
      </c>
    </row>
    <row r="78" spans="3:40" ht="25.5" thickTop="1" thickBot="1" x14ac:dyDescent="0.4">
      <c r="C78" s="12"/>
      <c r="D78" s="71"/>
      <c r="E78" s="71"/>
      <c r="F78" s="72"/>
      <c r="G78" s="72"/>
      <c r="H78" s="71"/>
      <c r="I78" s="71"/>
      <c r="J78" s="81"/>
      <c r="K78" s="81"/>
      <c r="L78" s="76" t="str">
        <f t="shared" si="81"/>
        <v/>
      </c>
      <c r="M78" s="63" t="str">
        <f t="shared" si="59"/>
        <v/>
      </c>
      <c r="N78" s="52" t="str">
        <f t="shared" si="2"/>
        <v/>
      </c>
      <c r="O78" s="61" t="str">
        <f t="shared" si="60"/>
        <v/>
      </c>
      <c r="P78" s="67" t="str">
        <f t="shared" si="4"/>
        <v/>
      </c>
      <c r="Q78" s="62" t="str">
        <f t="shared" si="61"/>
        <v/>
      </c>
      <c r="R78" s="46" t="str">
        <f t="shared" si="62"/>
        <v/>
      </c>
      <c r="S78" s="63" t="str">
        <f t="shared" si="63"/>
        <v/>
      </c>
      <c r="T78" s="64" t="str">
        <f t="shared" si="64"/>
        <v/>
      </c>
      <c r="U78" s="51" t="str">
        <f t="shared" si="9"/>
        <v/>
      </c>
      <c r="V78" s="54" t="str">
        <f t="shared" si="65"/>
        <v/>
      </c>
      <c r="W78" s="49" t="str">
        <f t="shared" si="11"/>
        <v/>
      </c>
      <c r="X78" s="54" t="str">
        <f t="shared" si="66"/>
        <v/>
      </c>
      <c r="Y78" s="54" t="str">
        <f t="shared" si="67"/>
        <v/>
      </c>
      <c r="Z78" s="63" t="str">
        <f t="shared" si="68"/>
        <v/>
      </c>
      <c r="AA78" s="47" t="str">
        <f t="shared" si="69"/>
        <v/>
      </c>
      <c r="AB78" s="52" t="str">
        <f t="shared" si="16"/>
        <v/>
      </c>
      <c r="AC78" s="53" t="str">
        <f t="shared" si="70"/>
        <v/>
      </c>
      <c r="AD78" s="67" t="str">
        <f t="shared" si="71"/>
        <v/>
      </c>
      <c r="AE78" s="48" t="str">
        <f t="shared" si="72"/>
        <v/>
      </c>
      <c r="AF78" s="46" t="str">
        <f t="shared" si="73"/>
        <v/>
      </c>
      <c r="AG78" s="46" t="str">
        <f t="shared" si="74"/>
        <v/>
      </c>
      <c r="AH78" s="50" t="str">
        <f t="shared" si="75"/>
        <v/>
      </c>
      <c r="AI78" s="70" t="str">
        <f t="shared" si="23"/>
        <v/>
      </c>
      <c r="AJ78" s="54" t="str">
        <f t="shared" si="76"/>
        <v/>
      </c>
      <c r="AK78" s="54" t="str">
        <f t="shared" si="77"/>
        <v/>
      </c>
      <c r="AL78" s="54" t="str">
        <f t="shared" si="78"/>
        <v/>
      </c>
      <c r="AM78" s="54" t="str">
        <f t="shared" si="79"/>
        <v/>
      </c>
      <c r="AN78" s="54" t="str">
        <f t="shared" si="80"/>
        <v/>
      </c>
    </row>
    <row r="79" spans="3:40" ht="25.5" thickTop="1" thickBot="1" x14ac:dyDescent="0.4">
      <c r="C79" s="12"/>
      <c r="D79" s="71"/>
      <c r="E79" s="71"/>
      <c r="F79" s="72"/>
      <c r="G79" s="72"/>
      <c r="H79" s="71"/>
      <c r="I79" s="71"/>
      <c r="J79" s="81"/>
      <c r="K79" s="81"/>
      <c r="L79" s="76" t="str">
        <f t="shared" si="81"/>
        <v/>
      </c>
      <c r="M79" s="63" t="str">
        <f t="shared" si="59"/>
        <v/>
      </c>
      <c r="N79" s="52" t="str">
        <f t="shared" si="2"/>
        <v/>
      </c>
      <c r="O79" s="61" t="str">
        <f t="shared" si="60"/>
        <v/>
      </c>
      <c r="P79" s="67" t="str">
        <f t="shared" si="4"/>
        <v/>
      </c>
      <c r="Q79" s="62" t="str">
        <f t="shared" si="61"/>
        <v/>
      </c>
      <c r="R79" s="46" t="str">
        <f t="shared" si="62"/>
        <v/>
      </c>
      <c r="S79" s="63" t="str">
        <f t="shared" si="63"/>
        <v/>
      </c>
      <c r="T79" s="64" t="str">
        <f t="shared" si="64"/>
        <v/>
      </c>
      <c r="U79" s="51" t="str">
        <f t="shared" si="9"/>
        <v/>
      </c>
      <c r="V79" s="54" t="str">
        <f t="shared" si="65"/>
        <v/>
      </c>
      <c r="W79" s="49" t="str">
        <f t="shared" si="11"/>
        <v/>
      </c>
      <c r="X79" s="54" t="str">
        <f t="shared" si="66"/>
        <v/>
      </c>
      <c r="Y79" s="54" t="str">
        <f t="shared" si="67"/>
        <v/>
      </c>
      <c r="Z79" s="63" t="str">
        <f t="shared" si="68"/>
        <v/>
      </c>
      <c r="AA79" s="47" t="str">
        <f t="shared" si="69"/>
        <v/>
      </c>
      <c r="AB79" s="52" t="str">
        <f t="shared" si="16"/>
        <v/>
      </c>
      <c r="AC79" s="53" t="str">
        <f t="shared" si="70"/>
        <v/>
      </c>
      <c r="AD79" s="67" t="str">
        <f t="shared" si="71"/>
        <v/>
      </c>
      <c r="AE79" s="48" t="str">
        <f t="shared" si="72"/>
        <v/>
      </c>
      <c r="AF79" s="46" t="str">
        <f t="shared" si="73"/>
        <v/>
      </c>
      <c r="AG79" s="46" t="str">
        <f t="shared" si="74"/>
        <v/>
      </c>
      <c r="AH79" s="50" t="str">
        <f t="shared" si="75"/>
        <v/>
      </c>
      <c r="AI79" s="70" t="str">
        <f t="shared" si="23"/>
        <v/>
      </c>
      <c r="AJ79" s="54" t="str">
        <f t="shared" si="76"/>
        <v/>
      </c>
      <c r="AK79" s="54" t="str">
        <f t="shared" si="77"/>
        <v/>
      </c>
      <c r="AL79" s="54" t="str">
        <f t="shared" si="78"/>
        <v/>
      </c>
      <c r="AM79" s="54" t="str">
        <f t="shared" si="79"/>
        <v/>
      </c>
      <c r="AN79" s="54" t="str">
        <f t="shared" si="80"/>
        <v/>
      </c>
    </row>
    <row r="80" spans="3:40" ht="25.5" thickTop="1" thickBot="1" x14ac:dyDescent="0.4">
      <c r="C80" s="12"/>
      <c r="D80" s="71"/>
      <c r="E80" s="71"/>
      <c r="F80" s="72"/>
      <c r="G80" s="72"/>
      <c r="H80" s="71"/>
      <c r="I80" s="71"/>
      <c r="J80" s="81"/>
      <c r="K80" s="81"/>
      <c r="L80" s="75" t="str">
        <f>IF(C80="","",_xlfn.CONCAT("            { line: ","""",C80,", ",M80:AN80,""", sC: ","""",B80,"""},"))</f>
        <v/>
      </c>
      <c r="M80" s="63" t="str">
        <f t="shared" si="59"/>
        <v/>
      </c>
      <c r="N80" s="52" t="str">
        <f t="shared" si="2"/>
        <v/>
      </c>
      <c r="O80" s="61" t="str">
        <f t="shared" si="60"/>
        <v/>
      </c>
      <c r="P80" s="67" t="str">
        <f t="shared" si="4"/>
        <v/>
      </c>
      <c r="Q80" s="62" t="str">
        <f t="shared" si="61"/>
        <v/>
      </c>
      <c r="R80" s="46" t="str">
        <f t="shared" si="62"/>
        <v/>
      </c>
      <c r="S80" s="63" t="str">
        <f t="shared" si="63"/>
        <v/>
      </c>
      <c r="T80" s="64" t="str">
        <f t="shared" si="64"/>
        <v/>
      </c>
      <c r="U80" s="51" t="str">
        <f t="shared" si="9"/>
        <v/>
      </c>
      <c r="V80" s="54" t="str">
        <f t="shared" si="65"/>
        <v/>
      </c>
      <c r="W80" s="49" t="str">
        <f t="shared" si="11"/>
        <v/>
      </c>
      <c r="X80" s="54" t="str">
        <f t="shared" si="66"/>
        <v/>
      </c>
      <c r="Y80" s="54" t="str">
        <f t="shared" si="67"/>
        <v/>
      </c>
      <c r="Z80" s="63" t="str">
        <f t="shared" si="68"/>
        <v/>
      </c>
      <c r="AA80" s="47" t="str">
        <f t="shared" si="69"/>
        <v/>
      </c>
      <c r="AB80" s="52" t="str">
        <f t="shared" si="16"/>
        <v/>
      </c>
      <c r="AC80" s="53" t="str">
        <f t="shared" si="70"/>
        <v/>
      </c>
      <c r="AD80" s="67" t="str">
        <f t="shared" si="71"/>
        <v/>
      </c>
      <c r="AE80" s="48" t="str">
        <f t="shared" si="72"/>
        <v/>
      </c>
      <c r="AF80" s="46" t="str">
        <f t="shared" si="73"/>
        <v/>
      </c>
      <c r="AG80" s="46" t="str">
        <f t="shared" si="74"/>
        <v/>
      </c>
      <c r="AH80" s="50" t="str">
        <f t="shared" si="75"/>
        <v/>
      </c>
      <c r="AI80" s="70" t="str">
        <f t="shared" si="23"/>
        <v/>
      </c>
      <c r="AJ80" s="54" t="str">
        <f t="shared" si="76"/>
        <v/>
      </c>
      <c r="AK80" s="54" t="str">
        <f t="shared" si="77"/>
        <v/>
      </c>
      <c r="AL80" s="54" t="str">
        <f t="shared" si="78"/>
        <v/>
      </c>
      <c r="AM80" s="54" t="str">
        <f t="shared" si="79"/>
        <v/>
      </c>
      <c r="AN80" s="54" t="str">
        <f t="shared" si="80"/>
        <v/>
      </c>
    </row>
    <row r="81" spans="2:40" ht="27.75" thickTop="1" thickBot="1" x14ac:dyDescent="0.4">
      <c r="C81" s="82"/>
      <c r="D81" s="85"/>
      <c r="E81" s="85"/>
      <c r="F81" s="85"/>
      <c r="G81" s="85"/>
      <c r="H81" s="85"/>
      <c r="I81" s="85"/>
      <c r="J81" s="85"/>
      <c r="K81" s="85"/>
      <c r="L81" s="83" t="s">
        <v>1859</v>
      </c>
      <c r="M81" s="63"/>
      <c r="N81" s="52"/>
      <c r="O81" s="61"/>
      <c r="P81" s="67"/>
      <c r="Q81" s="62"/>
      <c r="R81" s="46"/>
      <c r="S81" s="63"/>
      <c r="T81" s="64"/>
      <c r="U81" s="51"/>
      <c r="V81" s="54"/>
      <c r="W81" s="49"/>
      <c r="X81" s="54"/>
      <c r="Y81" s="54"/>
      <c r="Z81" s="63"/>
      <c r="AA81" s="47"/>
      <c r="AB81" s="52"/>
      <c r="AC81" s="53"/>
      <c r="AD81" s="67"/>
      <c r="AE81" s="48"/>
      <c r="AF81" s="46"/>
      <c r="AG81" s="46"/>
      <c r="AH81" s="50"/>
      <c r="AI81" s="70"/>
      <c r="AJ81" s="54"/>
      <c r="AK81" s="54"/>
      <c r="AL81" s="54"/>
      <c r="AM81" s="54"/>
      <c r="AN81" s="54"/>
    </row>
    <row r="82" spans="2:40" ht="25.5" thickTop="1" thickBot="1" x14ac:dyDescent="0.4">
      <c r="C82" s="12"/>
      <c r="D82" s="71"/>
      <c r="E82" s="71"/>
      <c r="F82" s="72"/>
      <c r="G82" s="72"/>
      <c r="H82" s="71"/>
      <c r="I82" s="71"/>
      <c r="J82" s="81"/>
      <c r="K82" s="81"/>
      <c r="L82" s="75" t="str">
        <f t="shared" ref="L82:L101" si="82">IF(C82="","",_xlfn.CONCAT("            { line: ","""",C82,", ",M82:AN82,""", sC: ","""",B82,"""},"))</f>
        <v/>
      </c>
      <c r="M82" s="63" t="str">
        <f t="shared" ref="M82:M101" si="83">IF(N82="","","(")</f>
        <v/>
      </c>
      <c r="N82" s="52" t="str">
        <f t="shared" ref="N82:N101" si="84">IF(D82="","",D82)</f>
        <v/>
      </c>
      <c r="O82" s="61" t="str">
        <f t="shared" ref="O82:O101" si="85">IF(N82="","",",")</f>
        <v/>
      </c>
      <c r="P82" s="67" t="str">
        <f t="shared" ref="P82:P101" si="86">IF(E82="","",E82)</f>
        <v/>
      </c>
      <c r="Q82" s="62" t="str">
        <f t="shared" ref="Q82:Q101" si="87">IF(N82="","",",")</f>
        <v/>
      </c>
      <c r="R82" s="46" t="str">
        <f t="shared" ref="R82:R101" si="88">IF(N82="","",15)</f>
        <v/>
      </c>
      <c r="S82" s="63" t="str">
        <f t="shared" ref="S82:S101" si="89">IF(N82="","",")")</f>
        <v/>
      </c>
      <c r="T82" s="64" t="str">
        <f t="shared" ref="T82:T101" si="90">IF(U82="","","(")</f>
        <v/>
      </c>
      <c r="U82" s="51" t="str">
        <f t="shared" ref="U82:U101" si="91">IF(F82="","",F82)</f>
        <v/>
      </c>
      <c r="V82" s="54" t="str">
        <f t="shared" ref="V82:V101" si="92">IF(U82="","",",")</f>
        <v/>
      </c>
      <c r="W82" s="49" t="str">
        <f t="shared" ref="W82:W101" si="93">IF(G82="","",G82)</f>
        <v/>
      </c>
      <c r="X82" s="54" t="str">
        <f t="shared" ref="X82:X101" si="94">IF(U82="","",",")</f>
        <v/>
      </c>
      <c r="Y82" s="54" t="str">
        <f t="shared" ref="Y82:Y101" si="95">IF(U82="","",250)</f>
        <v/>
      </c>
      <c r="Z82" s="63" t="str">
        <f t="shared" ref="Z82:Z101" si="96">IF(U82="","",")")</f>
        <v/>
      </c>
      <c r="AA82" s="47" t="str">
        <f t="shared" ref="AA82:AA101" si="97">IF(AB82="","","(")</f>
        <v/>
      </c>
      <c r="AB82" s="52" t="str">
        <f t="shared" ref="AB82:AB101" si="98">IF(H82="","",H82)</f>
        <v/>
      </c>
      <c r="AC82" s="53" t="str">
        <f t="shared" ref="AC82:AC101" si="99">IF(AB82="","",",")</f>
        <v/>
      </c>
      <c r="AD82" s="67" t="str">
        <f t="shared" si="71"/>
        <v/>
      </c>
      <c r="AE82" s="48" t="str">
        <f t="shared" ref="AE82:AE101" si="100">IF(AB82="","",",")</f>
        <v/>
      </c>
      <c r="AF82" s="46" t="str">
        <f t="shared" ref="AF82:AF101" si="101">IF(AB82="","",350)</f>
        <v/>
      </c>
      <c r="AG82" s="46" t="str">
        <f t="shared" ref="AG82:AG101" si="102">IF(AB82="","",")")</f>
        <v/>
      </c>
      <c r="AH82" s="50" t="str">
        <f t="shared" ref="AH82:AH101" si="103">IF(AI82="","","(")</f>
        <v/>
      </c>
      <c r="AI82" s="70" t="str">
        <f t="shared" ref="AI82:AI101" si="104">IF(J82="","",J82)</f>
        <v/>
      </c>
      <c r="AJ82" s="54" t="str">
        <f t="shared" ref="AJ82:AJ101" si="105">IF(AI82="","",",")</f>
        <v/>
      </c>
      <c r="AK82" s="54" t="str">
        <f t="shared" si="77"/>
        <v/>
      </c>
      <c r="AL82" s="54" t="str">
        <f t="shared" ref="AL82:AL101" si="106">IF(AI82="","",",")</f>
        <v/>
      </c>
      <c r="AM82" s="54" t="str">
        <f t="shared" ref="AM82:AM101" si="107">IF(AI82="","",450)</f>
        <v/>
      </c>
      <c r="AN82" s="54" t="str">
        <f t="shared" ref="AN82:AN101" si="108">IF(AI82="","",")")</f>
        <v/>
      </c>
    </row>
    <row r="83" spans="2:40" ht="27.75" thickTop="1" thickBot="1" x14ac:dyDescent="0.4">
      <c r="C83" s="82"/>
      <c r="D83" s="85"/>
      <c r="E83" s="85"/>
      <c r="F83" s="85"/>
      <c r="G83" s="85"/>
      <c r="H83" s="85"/>
      <c r="I83" s="85"/>
      <c r="J83" s="85"/>
      <c r="K83" s="85"/>
      <c r="L83" s="83" t="s">
        <v>1859</v>
      </c>
      <c r="M83" s="63"/>
      <c r="N83" s="52"/>
      <c r="O83" s="61"/>
      <c r="P83" s="67"/>
      <c r="Q83" s="62"/>
      <c r="R83" s="46"/>
      <c r="S83" s="63"/>
      <c r="T83" s="64"/>
      <c r="U83" s="51"/>
      <c r="V83" s="54"/>
      <c r="W83" s="49"/>
      <c r="X83" s="54"/>
      <c r="Y83" s="54"/>
      <c r="Z83" s="63"/>
      <c r="AA83" s="47"/>
      <c r="AB83" s="52"/>
      <c r="AC83" s="53"/>
      <c r="AD83" s="67"/>
      <c r="AE83" s="48"/>
      <c r="AF83" s="46"/>
      <c r="AG83" s="46"/>
      <c r="AH83" s="50"/>
      <c r="AI83" s="70"/>
      <c r="AJ83" s="54"/>
      <c r="AK83" s="54"/>
      <c r="AL83" s="54"/>
      <c r="AM83" s="54"/>
      <c r="AN83" s="54"/>
    </row>
    <row r="84" spans="2:40" ht="25.5" thickTop="1" thickBot="1" x14ac:dyDescent="0.4">
      <c r="C84" s="55" t="s">
        <v>1857</v>
      </c>
      <c r="D84" s="66"/>
      <c r="E84" s="66"/>
      <c r="F84" s="66"/>
      <c r="G84" s="66"/>
      <c r="H84" s="66"/>
      <c r="I84" s="66"/>
      <c r="J84" s="66"/>
      <c r="K84" s="66"/>
      <c r="L84" s="56" t="s">
        <v>1856</v>
      </c>
      <c r="M84" s="63" t="str">
        <f t="shared" ref="M84:M100" si="109">IF(N84="","","(")</f>
        <v/>
      </c>
      <c r="N84" s="52" t="str">
        <f t="shared" ref="N84:N100" si="110">IF(D84="","",D84)</f>
        <v/>
      </c>
      <c r="O84" s="61" t="str">
        <f t="shared" ref="O84:O100" si="111">IF(N84="","",",")</f>
        <v/>
      </c>
      <c r="P84" s="67" t="str">
        <f t="shared" ref="P84:P100" si="112">IF(E84="","",E84)</f>
        <v/>
      </c>
      <c r="Q84" s="62" t="str">
        <f t="shared" ref="Q84:Q100" si="113">IF(N84="","",",")</f>
        <v/>
      </c>
      <c r="R84" s="46" t="str">
        <f t="shared" ref="R84:R100" si="114">IF(N84="","",15)</f>
        <v/>
      </c>
      <c r="S84" s="63" t="str">
        <f t="shared" ref="S84:S100" si="115">IF(N84="","",")")</f>
        <v/>
      </c>
      <c r="T84" s="64" t="str">
        <f t="shared" ref="T84:T100" si="116">IF(U84="","","(")</f>
        <v/>
      </c>
      <c r="U84" s="51" t="str">
        <f t="shared" ref="U84:U100" si="117">IF(F84="","",F84)</f>
        <v/>
      </c>
      <c r="V84" s="54" t="str">
        <f t="shared" ref="V84:V100" si="118">IF(U84="","",",")</f>
        <v/>
      </c>
      <c r="W84" s="49" t="str">
        <f t="shared" ref="W84:W100" si="119">IF(G84="","",G84)</f>
        <v/>
      </c>
      <c r="X84" s="54" t="str">
        <f t="shared" ref="X84:X100" si="120">IF(U84="","",",")</f>
        <v/>
      </c>
      <c r="Y84" s="54" t="str">
        <f t="shared" ref="Y84:Y100" si="121">IF(U84="","",250)</f>
        <v/>
      </c>
      <c r="Z84" s="63" t="str">
        <f t="shared" ref="Z84:Z100" si="122">IF(U84="","",")")</f>
        <v/>
      </c>
      <c r="AA84" s="47" t="str">
        <f t="shared" ref="AA84:AA100" si="123">IF(AB84="","","(")</f>
        <v/>
      </c>
      <c r="AB84" s="52" t="str">
        <f t="shared" ref="AB84:AB100" si="124">IF(H84="","",H84)</f>
        <v/>
      </c>
      <c r="AC84" s="53" t="str">
        <f t="shared" ref="AC84:AC100" si="125">IF(AB84="","",",")</f>
        <v/>
      </c>
      <c r="AD84" s="67" t="str">
        <f t="shared" ref="AD84:AD100" si="126">IF(I84="","",I84)</f>
        <v/>
      </c>
      <c r="AE84" s="48" t="str">
        <f t="shared" ref="AE84:AE100" si="127">IF(AB84="","",",")</f>
        <v/>
      </c>
      <c r="AF84" s="46" t="str">
        <f t="shared" ref="AF84:AF100" si="128">IF(AB84="","",350)</f>
        <v/>
      </c>
      <c r="AG84" s="46" t="str">
        <f t="shared" ref="AG84:AG100" si="129">IF(AB84="","",")")</f>
        <v/>
      </c>
      <c r="AH84" s="50" t="str">
        <f t="shared" ref="AH84:AH100" si="130">IF(AI84="","","(")</f>
        <v/>
      </c>
      <c r="AI84" s="70" t="str">
        <f t="shared" ref="AI84:AI100" si="131">IF(J84="","",J84)</f>
        <v/>
      </c>
      <c r="AJ84" s="54" t="str">
        <f t="shared" ref="AJ84:AJ100" si="132">IF(AI84="","",",")</f>
        <v/>
      </c>
      <c r="AK84" s="54" t="str">
        <f t="shared" ref="AK84:AK100" si="133">IF(K84="","",K84)</f>
        <v/>
      </c>
      <c r="AL84" s="54" t="str">
        <f t="shared" ref="AL84:AL100" si="134">IF(AI84="","",",")</f>
        <v/>
      </c>
      <c r="AM84" s="54" t="str">
        <f t="shared" ref="AM84:AM100" si="135">IF(AI84="","",450)</f>
        <v/>
      </c>
      <c r="AN84" s="54" t="str">
        <f t="shared" ref="AN84:AN100" si="136">IF(AI84="","",")")</f>
        <v/>
      </c>
    </row>
    <row r="85" spans="2:40" ht="25.5" thickTop="1" thickBot="1" x14ac:dyDescent="0.4">
      <c r="B85" t="s">
        <v>1861</v>
      </c>
      <c r="C85" s="92" t="s">
        <v>1866</v>
      </c>
      <c r="D85" s="88"/>
      <c r="E85" s="88"/>
      <c r="F85" s="88"/>
      <c r="G85" s="88"/>
      <c r="H85" s="88"/>
      <c r="I85" s="88"/>
      <c r="J85" s="88"/>
      <c r="K85" s="88"/>
      <c r="L85" s="89" t="str">
        <f>IF(C85="","",_xlfn.CONCAT("       triggerLine: ","""",C85,", ",M85:AN85,""", sC: ","""",B85,""", lines: ["))</f>
        <v xml:space="preserve">       triggerLine: "ASAMBLEA UNO, ", sC: "ta as", lines: [</v>
      </c>
      <c r="M85" s="63" t="str">
        <f t="shared" si="109"/>
        <v/>
      </c>
      <c r="N85" s="52" t="str">
        <f t="shared" si="110"/>
        <v/>
      </c>
      <c r="O85" s="61" t="str">
        <f t="shared" si="111"/>
        <v/>
      </c>
      <c r="P85" s="67" t="str">
        <f t="shared" si="112"/>
        <v/>
      </c>
      <c r="Q85" s="62" t="str">
        <f t="shared" si="113"/>
        <v/>
      </c>
      <c r="R85" s="46" t="str">
        <f t="shared" si="114"/>
        <v/>
      </c>
      <c r="S85" s="63" t="str">
        <f t="shared" si="115"/>
        <v/>
      </c>
      <c r="T85" s="64" t="str">
        <f t="shared" si="116"/>
        <v/>
      </c>
      <c r="U85" s="51" t="str">
        <f t="shared" si="117"/>
        <v/>
      </c>
      <c r="V85" s="54" t="str">
        <f t="shared" si="118"/>
        <v/>
      </c>
      <c r="W85" s="49" t="str">
        <f t="shared" si="119"/>
        <v/>
      </c>
      <c r="X85" s="54" t="str">
        <f t="shared" si="120"/>
        <v/>
      </c>
      <c r="Y85" s="54" t="str">
        <f t="shared" si="121"/>
        <v/>
      </c>
      <c r="Z85" s="63" t="str">
        <f t="shared" si="122"/>
        <v/>
      </c>
      <c r="AA85" s="47" t="str">
        <f t="shared" si="123"/>
        <v/>
      </c>
      <c r="AB85" s="52" t="str">
        <f t="shared" si="124"/>
        <v/>
      </c>
      <c r="AC85" s="53" t="str">
        <f t="shared" si="125"/>
        <v/>
      </c>
      <c r="AD85" s="67" t="str">
        <f t="shared" si="126"/>
        <v/>
      </c>
      <c r="AE85" s="48" t="str">
        <f t="shared" si="127"/>
        <v/>
      </c>
      <c r="AF85" s="46" t="str">
        <f t="shared" si="128"/>
        <v/>
      </c>
      <c r="AG85" s="46" t="str">
        <f t="shared" si="129"/>
        <v/>
      </c>
      <c r="AH85" s="50" t="str">
        <f t="shared" si="130"/>
        <v/>
      </c>
      <c r="AI85" s="70" t="str">
        <f t="shared" si="131"/>
        <v/>
      </c>
      <c r="AJ85" s="54" t="str">
        <f t="shared" si="132"/>
        <v/>
      </c>
      <c r="AK85" s="54" t="str">
        <f t="shared" si="133"/>
        <v/>
      </c>
      <c r="AL85" s="54" t="str">
        <f t="shared" si="134"/>
        <v/>
      </c>
      <c r="AM85" s="54" t="str">
        <f t="shared" si="135"/>
        <v/>
      </c>
      <c r="AN85" s="54" t="str">
        <f t="shared" si="136"/>
        <v/>
      </c>
    </row>
    <row r="86" spans="2:40" ht="25.5" thickTop="1" thickBot="1" x14ac:dyDescent="0.4">
      <c r="B86" t="s">
        <v>1849</v>
      </c>
      <c r="C86" s="78" t="s">
        <v>1867</v>
      </c>
      <c r="D86" s="90"/>
      <c r="E86" s="90"/>
      <c r="F86" s="90"/>
      <c r="G86" s="90"/>
      <c r="H86" s="87"/>
      <c r="I86" s="87"/>
      <c r="J86" s="87"/>
      <c r="K86" s="87"/>
      <c r="L86" s="77" t="str">
        <f>IF(C86="","",_xlfn.CONCAT("            { line: ","""",C86,", ",M86:AN86,""", sC: ","""",B86,"""},"))</f>
        <v xml:space="preserve">            { line: "ASAMBLEA DOS, ", sC: "as"},</v>
      </c>
      <c r="M86" s="63" t="str">
        <f t="shared" si="109"/>
        <v/>
      </c>
      <c r="N86" s="52" t="str">
        <f t="shared" si="110"/>
        <v/>
      </c>
      <c r="O86" s="61" t="str">
        <f t="shared" si="111"/>
        <v/>
      </c>
      <c r="P86" s="67" t="str">
        <f t="shared" si="112"/>
        <v/>
      </c>
      <c r="Q86" s="62" t="str">
        <f t="shared" si="113"/>
        <v/>
      </c>
      <c r="R86" s="46" t="str">
        <f t="shared" si="114"/>
        <v/>
      </c>
      <c r="S86" s="63" t="str">
        <f t="shared" si="115"/>
        <v/>
      </c>
      <c r="T86" s="64" t="str">
        <f t="shared" si="116"/>
        <v/>
      </c>
      <c r="U86" s="51" t="str">
        <f t="shared" si="117"/>
        <v/>
      </c>
      <c r="V86" s="54" t="str">
        <f t="shared" si="118"/>
        <v/>
      </c>
      <c r="W86" s="49" t="str">
        <f t="shared" si="119"/>
        <v/>
      </c>
      <c r="X86" s="54" t="str">
        <f t="shared" si="120"/>
        <v/>
      </c>
      <c r="Y86" s="54" t="str">
        <f t="shared" si="121"/>
        <v/>
      </c>
      <c r="Z86" s="63" t="str">
        <f t="shared" si="122"/>
        <v/>
      </c>
      <c r="AA86" s="47" t="str">
        <f t="shared" si="123"/>
        <v/>
      </c>
      <c r="AB86" s="52" t="str">
        <f t="shared" si="124"/>
        <v/>
      </c>
      <c r="AC86" s="53" t="str">
        <f t="shared" si="125"/>
        <v/>
      </c>
      <c r="AD86" s="67" t="str">
        <f t="shared" si="126"/>
        <v/>
      </c>
      <c r="AE86" s="48" t="str">
        <f t="shared" si="127"/>
        <v/>
      </c>
      <c r="AF86" s="46" t="str">
        <f t="shared" si="128"/>
        <v/>
      </c>
      <c r="AG86" s="46" t="str">
        <f t="shared" si="129"/>
        <v/>
      </c>
      <c r="AH86" s="50" t="str">
        <f t="shared" si="130"/>
        <v/>
      </c>
      <c r="AI86" s="70" t="str">
        <f t="shared" si="131"/>
        <v/>
      </c>
      <c r="AJ86" s="54" t="str">
        <f t="shared" si="132"/>
        <v/>
      </c>
      <c r="AK86" s="54" t="str">
        <f t="shared" si="133"/>
        <v/>
      </c>
      <c r="AL86" s="54" t="str">
        <f t="shared" si="134"/>
        <v/>
      </c>
      <c r="AM86" s="54" t="str">
        <f t="shared" si="135"/>
        <v/>
      </c>
      <c r="AN86" s="54" t="str">
        <f t="shared" si="136"/>
        <v/>
      </c>
    </row>
    <row r="87" spans="2:40" ht="25.5" thickTop="1" thickBot="1" x14ac:dyDescent="0.4">
      <c r="B87" t="s">
        <v>1849</v>
      </c>
      <c r="C87" s="78" t="s">
        <v>1868</v>
      </c>
      <c r="D87" s="79"/>
      <c r="E87" s="79"/>
      <c r="F87" s="79"/>
      <c r="G87" s="79"/>
      <c r="H87" s="69"/>
      <c r="I87" s="69"/>
      <c r="J87" s="69"/>
      <c r="K87" s="69"/>
      <c r="L87" s="77" t="str">
        <f>IF(C87="","",_xlfn.CONCAT("            { line: ","""",C87,", ",M87:AN87,""", sC: ","""",B87,"""},"))</f>
        <v xml:space="preserve">            { line: "ASAMBLEA TRES, ", sC: "as"},</v>
      </c>
      <c r="M87" s="63" t="str">
        <f t="shared" si="109"/>
        <v/>
      </c>
      <c r="N87" s="52" t="str">
        <f t="shared" si="110"/>
        <v/>
      </c>
      <c r="O87" s="61" t="str">
        <f t="shared" si="111"/>
        <v/>
      </c>
      <c r="P87" s="67" t="str">
        <f t="shared" si="112"/>
        <v/>
      </c>
      <c r="Q87" s="62" t="str">
        <f t="shared" si="113"/>
        <v/>
      </c>
      <c r="R87" s="46" t="str">
        <f t="shared" si="114"/>
        <v/>
      </c>
      <c r="S87" s="63" t="str">
        <f t="shared" si="115"/>
        <v/>
      </c>
      <c r="T87" s="64" t="str">
        <f t="shared" si="116"/>
        <v/>
      </c>
      <c r="U87" s="51" t="str">
        <f t="shared" si="117"/>
        <v/>
      </c>
      <c r="V87" s="54" t="str">
        <f t="shared" si="118"/>
        <v/>
      </c>
      <c r="W87" s="49" t="str">
        <f t="shared" si="119"/>
        <v/>
      </c>
      <c r="X87" s="54" t="str">
        <f t="shared" si="120"/>
        <v/>
      </c>
      <c r="Y87" s="54" t="str">
        <f t="shared" si="121"/>
        <v/>
      </c>
      <c r="Z87" s="63" t="str">
        <f t="shared" si="122"/>
        <v/>
      </c>
      <c r="AA87" s="47" t="str">
        <f t="shared" si="123"/>
        <v/>
      </c>
      <c r="AB87" s="52" t="str">
        <f t="shared" si="124"/>
        <v/>
      </c>
      <c r="AC87" s="53" t="str">
        <f t="shared" si="125"/>
        <v/>
      </c>
      <c r="AD87" s="67" t="str">
        <f t="shared" si="126"/>
        <v/>
      </c>
      <c r="AE87" s="48" t="str">
        <f t="shared" si="127"/>
        <v/>
      </c>
      <c r="AF87" s="46" t="str">
        <f t="shared" si="128"/>
        <v/>
      </c>
      <c r="AG87" s="46" t="str">
        <f t="shared" si="129"/>
        <v/>
      </c>
      <c r="AH87" s="50" t="str">
        <f t="shared" si="130"/>
        <v/>
      </c>
      <c r="AI87" s="70" t="str">
        <f t="shared" si="131"/>
        <v/>
      </c>
      <c r="AJ87" s="54" t="str">
        <f t="shared" si="132"/>
        <v/>
      </c>
      <c r="AK87" s="54" t="str">
        <f t="shared" si="133"/>
        <v/>
      </c>
      <c r="AL87" s="54" t="str">
        <f t="shared" si="134"/>
        <v/>
      </c>
      <c r="AM87" s="54" t="str">
        <f t="shared" si="135"/>
        <v/>
      </c>
      <c r="AN87" s="54" t="str">
        <f t="shared" si="136"/>
        <v/>
      </c>
    </row>
    <row r="88" spans="2:40" ht="25.5" thickTop="1" thickBot="1" x14ac:dyDescent="0.4">
      <c r="B88" t="s">
        <v>1849</v>
      </c>
      <c r="C88" s="78" t="s">
        <v>1869</v>
      </c>
      <c r="D88" s="90"/>
      <c r="E88" s="90"/>
      <c r="F88" s="90"/>
      <c r="G88" s="90"/>
      <c r="H88" s="87"/>
      <c r="I88" s="87"/>
      <c r="J88" s="87"/>
      <c r="K88" s="87"/>
      <c r="L88" s="77" t="str">
        <f>IF(C88="","",_xlfn.CONCAT("            { line: ","""",C88,", ",M88:AN88,""", sC: ","""",B88,"""},"))</f>
        <v xml:space="preserve">            { line: "ASAMBLEA CUATRO, ", sC: "as"},</v>
      </c>
      <c r="M88" s="63" t="str">
        <f t="shared" si="109"/>
        <v/>
      </c>
      <c r="N88" s="52" t="str">
        <f t="shared" si="110"/>
        <v/>
      </c>
      <c r="O88" s="61" t="str">
        <f t="shared" si="111"/>
        <v/>
      </c>
      <c r="P88" s="67" t="str">
        <f t="shared" si="112"/>
        <v/>
      </c>
      <c r="Q88" s="62" t="str">
        <f t="shared" si="113"/>
        <v/>
      </c>
      <c r="R88" s="46" t="str">
        <f t="shared" si="114"/>
        <v/>
      </c>
      <c r="S88" s="63" t="str">
        <f t="shared" si="115"/>
        <v/>
      </c>
      <c r="T88" s="64" t="str">
        <f t="shared" si="116"/>
        <v/>
      </c>
      <c r="U88" s="51" t="str">
        <f t="shared" si="117"/>
        <v/>
      </c>
      <c r="V88" s="54" t="str">
        <f t="shared" si="118"/>
        <v/>
      </c>
      <c r="W88" s="49" t="str">
        <f t="shared" si="119"/>
        <v/>
      </c>
      <c r="X88" s="54" t="str">
        <f t="shared" si="120"/>
        <v/>
      </c>
      <c r="Y88" s="54" t="str">
        <f t="shared" si="121"/>
        <v/>
      </c>
      <c r="Z88" s="63" t="str">
        <f t="shared" si="122"/>
        <v/>
      </c>
      <c r="AA88" s="47" t="str">
        <f t="shared" si="123"/>
        <v/>
      </c>
      <c r="AB88" s="52" t="str">
        <f t="shared" si="124"/>
        <v/>
      </c>
      <c r="AC88" s="53" t="str">
        <f t="shared" si="125"/>
        <v/>
      </c>
      <c r="AD88" s="67" t="str">
        <f t="shared" si="126"/>
        <v/>
      </c>
      <c r="AE88" s="48" t="str">
        <f t="shared" si="127"/>
        <v/>
      </c>
      <c r="AF88" s="46" t="str">
        <f t="shared" si="128"/>
        <v/>
      </c>
      <c r="AG88" s="46" t="str">
        <f t="shared" si="129"/>
        <v/>
      </c>
      <c r="AH88" s="50" t="str">
        <f t="shared" si="130"/>
        <v/>
      </c>
      <c r="AI88" s="70" t="str">
        <f t="shared" si="131"/>
        <v/>
      </c>
      <c r="AJ88" s="54" t="str">
        <f t="shared" si="132"/>
        <v/>
      </c>
      <c r="AK88" s="54" t="str">
        <f t="shared" si="133"/>
        <v/>
      </c>
      <c r="AL88" s="54" t="str">
        <f t="shared" si="134"/>
        <v/>
      </c>
      <c r="AM88" s="54" t="str">
        <f t="shared" si="135"/>
        <v/>
      </c>
      <c r="AN88" s="54" t="str">
        <f t="shared" si="136"/>
        <v/>
      </c>
    </row>
    <row r="89" spans="2:40" ht="25.5" thickTop="1" thickBot="1" x14ac:dyDescent="0.4">
      <c r="B89" t="s">
        <v>1849</v>
      </c>
      <c r="C89" s="78" t="s">
        <v>1870</v>
      </c>
      <c r="D89" s="79"/>
      <c r="E89" s="79"/>
      <c r="F89" s="79"/>
      <c r="G89" s="79"/>
      <c r="H89" s="69"/>
      <c r="I89" s="69"/>
      <c r="J89" s="69"/>
      <c r="K89" s="69"/>
      <c r="L89" s="77" t="str">
        <f>IF(C89="","",_xlfn.CONCAT("            { line: ","""",C89,", ",M89:AN89,""", sC: ","""",B89,"""},"))</f>
        <v xml:space="preserve">            { line: "ASAMBLEA CISCO, ", sC: "as"},</v>
      </c>
      <c r="M89" s="63" t="str">
        <f t="shared" si="109"/>
        <v/>
      </c>
      <c r="N89" s="52" t="str">
        <f t="shared" si="110"/>
        <v/>
      </c>
      <c r="O89" s="61" t="str">
        <f t="shared" si="111"/>
        <v/>
      </c>
      <c r="P89" s="67" t="str">
        <f t="shared" si="112"/>
        <v/>
      </c>
      <c r="Q89" s="62" t="str">
        <f t="shared" si="113"/>
        <v/>
      </c>
      <c r="R89" s="46" t="str">
        <f t="shared" si="114"/>
        <v/>
      </c>
      <c r="S89" s="63" t="str">
        <f t="shared" si="115"/>
        <v/>
      </c>
      <c r="T89" s="64" t="str">
        <f t="shared" si="116"/>
        <v/>
      </c>
      <c r="U89" s="51" t="str">
        <f t="shared" si="117"/>
        <v/>
      </c>
      <c r="V89" s="54" t="str">
        <f t="shared" si="118"/>
        <v/>
      </c>
      <c r="W89" s="49" t="str">
        <f t="shared" si="119"/>
        <v/>
      </c>
      <c r="X89" s="54" t="str">
        <f t="shared" si="120"/>
        <v/>
      </c>
      <c r="Y89" s="54" t="str">
        <f t="shared" si="121"/>
        <v/>
      </c>
      <c r="Z89" s="63" t="str">
        <f t="shared" si="122"/>
        <v/>
      </c>
      <c r="AA89" s="47" t="str">
        <f t="shared" si="123"/>
        <v/>
      </c>
      <c r="AB89" s="52" t="str">
        <f t="shared" si="124"/>
        <v/>
      </c>
      <c r="AC89" s="53" t="str">
        <f t="shared" si="125"/>
        <v/>
      </c>
      <c r="AD89" s="67" t="str">
        <f t="shared" si="126"/>
        <v/>
      </c>
      <c r="AE89" s="48" t="str">
        <f t="shared" si="127"/>
        <v/>
      </c>
      <c r="AF89" s="46" t="str">
        <f t="shared" si="128"/>
        <v/>
      </c>
      <c r="AG89" s="46" t="str">
        <f t="shared" si="129"/>
        <v/>
      </c>
      <c r="AH89" s="50" t="str">
        <f t="shared" si="130"/>
        <v/>
      </c>
      <c r="AI89" s="70" t="str">
        <f t="shared" si="131"/>
        <v/>
      </c>
      <c r="AJ89" s="54" t="str">
        <f t="shared" si="132"/>
        <v/>
      </c>
      <c r="AK89" s="54" t="str">
        <f t="shared" si="133"/>
        <v/>
      </c>
      <c r="AL89" s="54" t="str">
        <f t="shared" si="134"/>
        <v/>
      </c>
      <c r="AM89" s="54" t="str">
        <f t="shared" si="135"/>
        <v/>
      </c>
      <c r="AN89" s="54" t="str">
        <f t="shared" si="136"/>
        <v/>
      </c>
    </row>
    <row r="90" spans="2:40" ht="25.5" thickTop="1" thickBot="1" x14ac:dyDescent="0.4">
      <c r="B90" t="s">
        <v>1849</v>
      </c>
      <c r="C90" s="78" t="s">
        <v>1871</v>
      </c>
      <c r="D90" s="95"/>
      <c r="E90" s="95"/>
      <c r="F90" s="95"/>
      <c r="G90" s="95"/>
      <c r="H90" s="96"/>
      <c r="I90" s="96"/>
      <c r="J90" s="96"/>
      <c r="K90" s="96"/>
      <c r="L90" s="77" t="str">
        <f>IF(C90="","",_xlfn.CONCAT("            { line: ","""",C90,", ",M90:AN90,""", sC: ","""",B90,"""},"))</f>
        <v xml:space="preserve">            { line: "ASAMBLEA SEIS, ", sC: "as"},</v>
      </c>
      <c r="M90" s="63" t="str">
        <f t="shared" si="109"/>
        <v/>
      </c>
      <c r="N90" s="52" t="str">
        <f t="shared" si="110"/>
        <v/>
      </c>
      <c r="O90" s="61" t="str">
        <f t="shared" si="111"/>
        <v/>
      </c>
      <c r="P90" s="67" t="str">
        <f t="shared" si="112"/>
        <v/>
      </c>
      <c r="Q90" s="62" t="str">
        <f t="shared" si="113"/>
        <v/>
      </c>
      <c r="R90" s="46" t="str">
        <f t="shared" si="114"/>
        <v/>
      </c>
      <c r="S90" s="63" t="str">
        <f t="shared" si="115"/>
        <v/>
      </c>
      <c r="T90" s="64" t="str">
        <f t="shared" si="116"/>
        <v/>
      </c>
      <c r="U90" s="51" t="str">
        <f t="shared" si="117"/>
        <v/>
      </c>
      <c r="V90" s="54" t="str">
        <f t="shared" si="118"/>
        <v/>
      </c>
      <c r="W90" s="49" t="str">
        <f t="shared" si="119"/>
        <v/>
      </c>
      <c r="X90" s="54" t="str">
        <f t="shared" si="120"/>
        <v/>
      </c>
      <c r="Y90" s="54" t="str">
        <f t="shared" si="121"/>
        <v/>
      </c>
      <c r="Z90" s="63" t="str">
        <f t="shared" si="122"/>
        <v/>
      </c>
      <c r="AA90" s="47" t="str">
        <f t="shared" si="123"/>
        <v/>
      </c>
      <c r="AB90" s="52" t="str">
        <f t="shared" si="124"/>
        <v/>
      </c>
      <c r="AC90" s="53" t="str">
        <f t="shared" si="125"/>
        <v/>
      </c>
      <c r="AD90" s="67" t="str">
        <f t="shared" si="126"/>
        <v/>
      </c>
      <c r="AE90" s="48" t="str">
        <f t="shared" si="127"/>
        <v/>
      </c>
      <c r="AF90" s="46" t="str">
        <f t="shared" si="128"/>
        <v/>
      </c>
      <c r="AG90" s="46" t="str">
        <f t="shared" si="129"/>
        <v/>
      </c>
      <c r="AH90" s="50" t="str">
        <f t="shared" si="130"/>
        <v/>
      </c>
      <c r="AI90" s="70" t="str">
        <f t="shared" si="131"/>
        <v/>
      </c>
      <c r="AJ90" s="54" t="str">
        <f t="shared" si="132"/>
        <v/>
      </c>
      <c r="AK90" s="54" t="str">
        <f t="shared" si="133"/>
        <v/>
      </c>
      <c r="AL90" s="54" t="str">
        <f t="shared" si="134"/>
        <v/>
      </c>
      <c r="AM90" s="54" t="str">
        <f t="shared" si="135"/>
        <v/>
      </c>
      <c r="AN90" s="54" t="str">
        <f t="shared" si="136"/>
        <v/>
      </c>
    </row>
    <row r="91" spans="2:40" ht="25.5" thickTop="1" thickBot="1" x14ac:dyDescent="0.4">
      <c r="B91" t="s">
        <v>1849</v>
      </c>
      <c r="C91" s="93" t="s">
        <v>1872</v>
      </c>
      <c r="D91" s="88"/>
      <c r="E91" s="88"/>
      <c r="F91" s="88"/>
      <c r="G91" s="88"/>
      <c r="H91" s="88"/>
      <c r="I91" s="88"/>
      <c r="J91" s="88"/>
      <c r="K91" s="88"/>
      <c r="L91" s="94" t="str">
        <f>IF(C91="","",_xlfn.CONCAT("            { line: ","""",C91,", ",M91:AN91,""", sC: ","""",B91,"""},  ]},"))</f>
        <v xml:space="preserve">            { line: "ASAMBLEA CIERRE, ", sC: "as"},  ]},</v>
      </c>
      <c r="M91" s="63" t="str">
        <f t="shared" si="109"/>
        <v/>
      </c>
      <c r="N91" s="52" t="str">
        <f t="shared" si="110"/>
        <v/>
      </c>
      <c r="O91" s="61" t="str">
        <f t="shared" si="111"/>
        <v/>
      </c>
      <c r="P91" s="67" t="str">
        <f t="shared" si="112"/>
        <v/>
      </c>
      <c r="Q91" s="62" t="str">
        <f t="shared" si="113"/>
        <v/>
      </c>
      <c r="R91" s="46" t="str">
        <f t="shared" si="114"/>
        <v/>
      </c>
      <c r="S91" s="63" t="str">
        <f t="shared" si="115"/>
        <v/>
      </c>
      <c r="T91" s="64" t="str">
        <f t="shared" si="116"/>
        <v/>
      </c>
      <c r="U91" s="51" t="str">
        <f t="shared" si="117"/>
        <v/>
      </c>
      <c r="V91" s="54" t="str">
        <f t="shared" si="118"/>
        <v/>
      </c>
      <c r="W91" s="49" t="str">
        <f t="shared" si="119"/>
        <v/>
      </c>
      <c r="X91" s="54" t="str">
        <f t="shared" si="120"/>
        <v/>
      </c>
      <c r="Y91" s="54" t="str">
        <f t="shared" si="121"/>
        <v/>
      </c>
      <c r="Z91" s="63" t="str">
        <f t="shared" si="122"/>
        <v/>
      </c>
      <c r="AA91" s="47" t="str">
        <f t="shared" si="123"/>
        <v/>
      </c>
      <c r="AB91" s="52" t="str">
        <f t="shared" si="124"/>
        <v/>
      </c>
      <c r="AC91" s="53" t="str">
        <f t="shared" si="125"/>
        <v/>
      </c>
      <c r="AD91" s="67" t="str">
        <f t="shared" si="126"/>
        <v/>
      </c>
      <c r="AE91" s="48" t="str">
        <f t="shared" si="127"/>
        <v/>
      </c>
      <c r="AF91" s="46" t="str">
        <f t="shared" si="128"/>
        <v/>
      </c>
      <c r="AG91" s="46" t="str">
        <f t="shared" si="129"/>
        <v/>
      </c>
      <c r="AH91" s="50" t="str">
        <f t="shared" si="130"/>
        <v/>
      </c>
      <c r="AI91" s="70" t="str">
        <f t="shared" si="131"/>
        <v/>
      </c>
      <c r="AJ91" s="54" t="str">
        <f t="shared" si="132"/>
        <v/>
      </c>
      <c r="AK91" s="54" t="str">
        <f t="shared" si="133"/>
        <v/>
      </c>
      <c r="AL91" s="54" t="str">
        <f t="shared" si="134"/>
        <v/>
      </c>
      <c r="AM91" s="54" t="str">
        <f t="shared" si="135"/>
        <v/>
      </c>
      <c r="AN91" s="54" t="str">
        <f t="shared" si="136"/>
        <v/>
      </c>
    </row>
    <row r="92" spans="2:40" ht="24.95" customHeight="1" thickTop="1" thickBot="1" x14ac:dyDescent="0.3">
      <c r="B92" s="57"/>
      <c r="C92" s="57"/>
      <c r="D92" s="65"/>
      <c r="E92" s="65"/>
      <c r="F92" s="65"/>
      <c r="G92" s="65"/>
      <c r="H92" s="65"/>
      <c r="I92" s="65"/>
      <c r="J92" s="65"/>
      <c r="K92" s="65"/>
      <c r="L92" s="57" t="s">
        <v>1853</v>
      </c>
      <c r="M92" s="63" t="str">
        <f t="shared" si="109"/>
        <v/>
      </c>
      <c r="N92" s="52" t="str">
        <f t="shared" si="110"/>
        <v/>
      </c>
      <c r="O92" s="61" t="str">
        <f t="shared" si="111"/>
        <v/>
      </c>
      <c r="P92" s="67" t="str">
        <f t="shared" si="112"/>
        <v/>
      </c>
      <c r="Q92" s="62" t="str">
        <f t="shared" si="113"/>
        <v/>
      </c>
      <c r="R92" s="46" t="str">
        <f t="shared" si="114"/>
        <v/>
      </c>
      <c r="S92" s="63" t="str">
        <f t="shared" si="115"/>
        <v/>
      </c>
      <c r="T92" s="64" t="str">
        <f t="shared" si="116"/>
        <v/>
      </c>
      <c r="U92" s="51" t="str">
        <f t="shared" si="117"/>
        <v/>
      </c>
      <c r="V92" s="54" t="str">
        <f t="shared" si="118"/>
        <v/>
      </c>
      <c r="W92" s="49" t="str">
        <f t="shared" si="119"/>
        <v/>
      </c>
      <c r="X92" s="54" t="str">
        <f t="shared" si="120"/>
        <v/>
      </c>
      <c r="Y92" s="54" t="str">
        <f t="shared" si="121"/>
        <v/>
      </c>
      <c r="Z92" s="63" t="str">
        <f t="shared" si="122"/>
        <v/>
      </c>
      <c r="AA92" s="47" t="str">
        <f t="shared" si="123"/>
        <v/>
      </c>
      <c r="AB92" s="52" t="str">
        <f t="shared" si="124"/>
        <v/>
      </c>
      <c r="AC92" s="53" t="str">
        <f t="shared" si="125"/>
        <v/>
      </c>
      <c r="AD92" s="67" t="str">
        <f t="shared" si="126"/>
        <v/>
      </c>
      <c r="AE92" s="48" t="str">
        <f t="shared" si="127"/>
        <v/>
      </c>
      <c r="AF92" s="46" t="str">
        <f t="shared" si="128"/>
        <v/>
      </c>
      <c r="AG92" s="46" t="str">
        <f t="shared" si="129"/>
        <v/>
      </c>
      <c r="AH92" s="50" t="str">
        <f t="shared" si="130"/>
        <v/>
      </c>
      <c r="AI92" s="70" t="str">
        <f t="shared" si="131"/>
        <v/>
      </c>
      <c r="AJ92" s="54" t="str">
        <f t="shared" si="132"/>
        <v/>
      </c>
      <c r="AK92" s="54" t="str">
        <f t="shared" si="133"/>
        <v/>
      </c>
      <c r="AL92" s="54" t="str">
        <f t="shared" si="134"/>
        <v/>
      </c>
      <c r="AM92" s="54" t="str">
        <f t="shared" si="135"/>
        <v/>
      </c>
      <c r="AN92" s="54" t="str">
        <f t="shared" si="136"/>
        <v/>
      </c>
    </row>
    <row r="93" spans="2:40" ht="25.5" thickTop="1" thickBot="1" x14ac:dyDescent="0.4">
      <c r="C93" s="55" t="s">
        <v>1851</v>
      </c>
      <c r="D93" s="66"/>
      <c r="E93" s="66"/>
      <c r="F93" s="66"/>
      <c r="G93" s="66"/>
      <c r="H93" s="66"/>
      <c r="I93" s="66"/>
      <c r="J93" s="66"/>
      <c r="K93" s="66"/>
      <c r="L93" s="56" t="s">
        <v>1856</v>
      </c>
      <c r="M93" s="63" t="str">
        <f t="shared" si="109"/>
        <v/>
      </c>
      <c r="N93" s="52" t="str">
        <f t="shared" si="110"/>
        <v/>
      </c>
      <c r="O93" s="61" t="str">
        <f t="shared" si="111"/>
        <v/>
      </c>
      <c r="P93" s="67" t="str">
        <f t="shared" si="112"/>
        <v/>
      </c>
      <c r="Q93" s="62" t="str">
        <f t="shared" si="113"/>
        <v/>
      </c>
      <c r="R93" s="46" t="str">
        <f t="shared" si="114"/>
        <v/>
      </c>
      <c r="S93" s="63" t="str">
        <f t="shared" si="115"/>
        <v/>
      </c>
      <c r="T93" s="64" t="str">
        <f t="shared" si="116"/>
        <v/>
      </c>
      <c r="U93" s="51" t="str">
        <f t="shared" si="117"/>
        <v/>
      </c>
      <c r="V93" s="54" t="str">
        <f t="shared" si="118"/>
        <v/>
      </c>
      <c r="W93" s="49" t="str">
        <f t="shared" si="119"/>
        <v/>
      </c>
      <c r="X93" s="54" t="str">
        <f t="shared" si="120"/>
        <v/>
      </c>
      <c r="Y93" s="54" t="str">
        <f t="shared" si="121"/>
        <v/>
      </c>
      <c r="Z93" s="63" t="str">
        <f t="shared" si="122"/>
        <v/>
      </c>
      <c r="AA93" s="47" t="str">
        <f t="shared" si="123"/>
        <v/>
      </c>
      <c r="AB93" s="52" t="str">
        <f t="shared" si="124"/>
        <v/>
      </c>
      <c r="AC93" s="53" t="str">
        <f t="shared" si="125"/>
        <v/>
      </c>
      <c r="AD93" s="67" t="str">
        <f t="shared" si="126"/>
        <v/>
      </c>
      <c r="AE93" s="48" t="str">
        <f t="shared" si="127"/>
        <v/>
      </c>
      <c r="AF93" s="46" t="str">
        <f t="shared" si="128"/>
        <v/>
      </c>
      <c r="AG93" s="46" t="str">
        <f t="shared" si="129"/>
        <v/>
      </c>
      <c r="AH93" s="50" t="str">
        <f t="shared" si="130"/>
        <v/>
      </c>
      <c r="AI93" s="70" t="str">
        <f t="shared" si="131"/>
        <v/>
      </c>
      <c r="AJ93" s="54" t="str">
        <f t="shared" si="132"/>
        <v/>
      </c>
      <c r="AK93" s="54" t="str">
        <f t="shared" si="133"/>
        <v/>
      </c>
      <c r="AL93" s="54" t="str">
        <f t="shared" si="134"/>
        <v/>
      </c>
      <c r="AM93" s="54" t="str">
        <f t="shared" si="135"/>
        <v/>
      </c>
      <c r="AN93" s="54" t="str">
        <f t="shared" si="136"/>
        <v/>
      </c>
    </row>
    <row r="94" spans="2:40" ht="25.5" thickTop="1" thickBot="1" x14ac:dyDescent="0.4">
      <c r="B94" t="s">
        <v>1861</v>
      </c>
      <c r="C94" s="92" t="s">
        <v>1866</v>
      </c>
      <c r="D94" s="91"/>
      <c r="E94" s="91"/>
      <c r="F94" s="91"/>
      <c r="G94" s="91"/>
      <c r="H94" s="88"/>
      <c r="I94" s="88"/>
      <c r="J94" s="88"/>
      <c r="K94" s="88"/>
      <c r="L94" s="89" t="str">
        <f>IF(C94="","",_xlfn.CONCAT("       triggerLine: ","""",C94,", ",M94:AN94,""", sC: ","""",B94,""", lines: ["))</f>
        <v xml:space="preserve">       triggerLine: "ASAMBLEA UNO, ", sC: "ta as", lines: [</v>
      </c>
      <c r="M94" s="63" t="str">
        <f t="shared" si="109"/>
        <v/>
      </c>
      <c r="N94" s="52" t="str">
        <f t="shared" si="110"/>
        <v/>
      </c>
      <c r="O94" s="61" t="str">
        <f t="shared" si="111"/>
        <v/>
      </c>
      <c r="P94" s="67" t="str">
        <f t="shared" si="112"/>
        <v/>
      </c>
      <c r="Q94" s="62" t="str">
        <f t="shared" si="113"/>
        <v/>
      </c>
      <c r="R94" s="46" t="str">
        <f t="shared" si="114"/>
        <v/>
      </c>
      <c r="S94" s="63" t="str">
        <f t="shared" si="115"/>
        <v/>
      </c>
      <c r="T94" s="64" t="str">
        <f t="shared" si="116"/>
        <v/>
      </c>
      <c r="U94" s="51" t="str">
        <f t="shared" si="117"/>
        <v/>
      </c>
      <c r="V94" s="54" t="str">
        <f t="shared" si="118"/>
        <v/>
      </c>
      <c r="W94" s="49" t="str">
        <f t="shared" si="119"/>
        <v/>
      </c>
      <c r="X94" s="54" t="str">
        <f t="shared" si="120"/>
        <v/>
      </c>
      <c r="Y94" s="54" t="str">
        <f t="shared" si="121"/>
        <v/>
      </c>
      <c r="Z94" s="63" t="str">
        <f t="shared" si="122"/>
        <v/>
      </c>
      <c r="AA94" s="47" t="str">
        <f t="shared" si="123"/>
        <v/>
      </c>
      <c r="AB94" s="52" t="str">
        <f t="shared" si="124"/>
        <v/>
      </c>
      <c r="AC94" s="53" t="str">
        <f t="shared" si="125"/>
        <v/>
      </c>
      <c r="AD94" s="67" t="str">
        <f t="shared" si="126"/>
        <v/>
      </c>
      <c r="AE94" s="48" t="str">
        <f t="shared" si="127"/>
        <v/>
      </c>
      <c r="AF94" s="46" t="str">
        <f t="shared" si="128"/>
        <v/>
      </c>
      <c r="AG94" s="46" t="str">
        <f t="shared" si="129"/>
        <v/>
      </c>
      <c r="AH94" s="50" t="str">
        <f t="shared" si="130"/>
        <v/>
      </c>
      <c r="AI94" s="70" t="str">
        <f t="shared" si="131"/>
        <v/>
      </c>
      <c r="AJ94" s="54" t="str">
        <f t="shared" si="132"/>
        <v/>
      </c>
      <c r="AK94" s="54" t="str">
        <f t="shared" si="133"/>
        <v/>
      </c>
      <c r="AL94" s="54" t="str">
        <f t="shared" si="134"/>
        <v/>
      </c>
      <c r="AM94" s="54" t="str">
        <f t="shared" si="135"/>
        <v/>
      </c>
      <c r="AN94" s="54" t="str">
        <f t="shared" si="136"/>
        <v/>
      </c>
    </row>
    <row r="95" spans="2:40" ht="25.5" thickTop="1" thickBot="1" x14ac:dyDescent="0.4">
      <c r="B95" t="s">
        <v>1849</v>
      </c>
      <c r="C95" s="78" t="s">
        <v>1867</v>
      </c>
      <c r="D95" s="90"/>
      <c r="E95" s="90"/>
      <c r="F95" s="90"/>
      <c r="G95" s="90"/>
      <c r="H95" s="87"/>
      <c r="I95" s="87"/>
      <c r="J95" s="87"/>
      <c r="K95" s="87"/>
      <c r="L95" s="77" t="str">
        <f>IF(C95="","",_xlfn.CONCAT("            { line: ","""",C95,", ",M95:AN95,""", sC: ","""",B95,"""},"))</f>
        <v xml:space="preserve">            { line: "ASAMBLEA DOS, ", sC: "as"},</v>
      </c>
      <c r="M95" s="63" t="str">
        <f t="shared" si="109"/>
        <v/>
      </c>
      <c r="N95" s="52" t="str">
        <f t="shared" si="110"/>
        <v/>
      </c>
      <c r="O95" s="61" t="str">
        <f t="shared" si="111"/>
        <v/>
      </c>
      <c r="P95" s="67" t="str">
        <f t="shared" si="112"/>
        <v/>
      </c>
      <c r="Q95" s="62" t="str">
        <f t="shared" si="113"/>
        <v/>
      </c>
      <c r="R95" s="46" t="str">
        <f t="shared" si="114"/>
        <v/>
      </c>
      <c r="S95" s="63" t="str">
        <f t="shared" si="115"/>
        <v/>
      </c>
      <c r="T95" s="64" t="str">
        <f t="shared" si="116"/>
        <v/>
      </c>
      <c r="U95" s="51" t="str">
        <f t="shared" si="117"/>
        <v/>
      </c>
      <c r="V95" s="54" t="str">
        <f t="shared" si="118"/>
        <v/>
      </c>
      <c r="W95" s="49" t="str">
        <f t="shared" si="119"/>
        <v/>
      </c>
      <c r="X95" s="54" t="str">
        <f t="shared" si="120"/>
        <v/>
      </c>
      <c r="Y95" s="54" t="str">
        <f t="shared" si="121"/>
        <v/>
      </c>
      <c r="Z95" s="63" t="str">
        <f t="shared" si="122"/>
        <v/>
      </c>
      <c r="AA95" s="47" t="str">
        <f t="shared" si="123"/>
        <v/>
      </c>
      <c r="AB95" s="52" t="str">
        <f t="shared" si="124"/>
        <v/>
      </c>
      <c r="AC95" s="53" t="str">
        <f t="shared" si="125"/>
        <v/>
      </c>
      <c r="AD95" s="67" t="str">
        <f t="shared" si="126"/>
        <v/>
      </c>
      <c r="AE95" s="48" t="str">
        <f t="shared" si="127"/>
        <v/>
      </c>
      <c r="AF95" s="46" t="str">
        <f t="shared" si="128"/>
        <v/>
      </c>
      <c r="AG95" s="46" t="str">
        <f t="shared" si="129"/>
        <v/>
      </c>
      <c r="AH95" s="50" t="str">
        <f t="shared" si="130"/>
        <v/>
      </c>
      <c r="AI95" s="70" t="str">
        <f t="shared" si="131"/>
        <v/>
      </c>
      <c r="AJ95" s="54" t="str">
        <f t="shared" si="132"/>
        <v/>
      </c>
      <c r="AK95" s="54" t="str">
        <f t="shared" si="133"/>
        <v/>
      </c>
      <c r="AL95" s="54" t="str">
        <f t="shared" si="134"/>
        <v/>
      </c>
      <c r="AM95" s="54" t="str">
        <f t="shared" si="135"/>
        <v/>
      </c>
      <c r="AN95" s="54" t="str">
        <f t="shared" si="136"/>
        <v/>
      </c>
    </row>
    <row r="96" spans="2:40" ht="25.5" thickTop="1" thickBot="1" x14ac:dyDescent="0.4">
      <c r="B96" t="s">
        <v>1849</v>
      </c>
      <c r="C96" s="78" t="s">
        <v>1868</v>
      </c>
      <c r="D96" s="79"/>
      <c r="E96" s="79"/>
      <c r="F96" s="79"/>
      <c r="G96" s="79"/>
      <c r="H96" s="69"/>
      <c r="I96" s="69"/>
      <c r="J96" s="69"/>
      <c r="K96" s="69"/>
      <c r="L96" s="77" t="str">
        <f>IF(C96="","",_xlfn.CONCAT("            { line: ","""",C96,", ",M96:AN96,""", sC: ","""",B96,"""},"))</f>
        <v xml:space="preserve">            { line: "ASAMBLEA TRES, ", sC: "as"},</v>
      </c>
      <c r="M96" s="63" t="str">
        <f t="shared" si="109"/>
        <v/>
      </c>
      <c r="N96" s="52" t="str">
        <f t="shared" si="110"/>
        <v/>
      </c>
      <c r="O96" s="61" t="str">
        <f t="shared" si="111"/>
        <v/>
      </c>
      <c r="P96" s="67" t="str">
        <f t="shared" si="112"/>
        <v/>
      </c>
      <c r="Q96" s="62" t="str">
        <f t="shared" si="113"/>
        <v/>
      </c>
      <c r="R96" s="46" t="str">
        <f t="shared" si="114"/>
        <v/>
      </c>
      <c r="S96" s="63" t="str">
        <f t="shared" si="115"/>
        <v/>
      </c>
      <c r="T96" s="64" t="str">
        <f t="shared" si="116"/>
        <v/>
      </c>
      <c r="U96" s="51" t="str">
        <f t="shared" si="117"/>
        <v/>
      </c>
      <c r="V96" s="54" t="str">
        <f t="shared" si="118"/>
        <v/>
      </c>
      <c r="W96" s="49" t="str">
        <f t="shared" si="119"/>
        <v/>
      </c>
      <c r="X96" s="54" t="str">
        <f t="shared" si="120"/>
        <v/>
      </c>
      <c r="Y96" s="54" t="str">
        <f t="shared" si="121"/>
        <v/>
      </c>
      <c r="Z96" s="63" t="str">
        <f t="shared" si="122"/>
        <v/>
      </c>
      <c r="AA96" s="47" t="str">
        <f t="shared" si="123"/>
        <v/>
      </c>
      <c r="AB96" s="52" t="str">
        <f t="shared" si="124"/>
        <v/>
      </c>
      <c r="AC96" s="53" t="str">
        <f t="shared" si="125"/>
        <v/>
      </c>
      <c r="AD96" s="67" t="str">
        <f t="shared" si="126"/>
        <v/>
      </c>
      <c r="AE96" s="48" t="str">
        <f t="shared" si="127"/>
        <v/>
      </c>
      <c r="AF96" s="46" t="str">
        <f t="shared" si="128"/>
        <v/>
      </c>
      <c r="AG96" s="46" t="str">
        <f t="shared" si="129"/>
        <v/>
      </c>
      <c r="AH96" s="50" t="str">
        <f t="shared" si="130"/>
        <v/>
      </c>
      <c r="AI96" s="70" t="str">
        <f t="shared" si="131"/>
        <v/>
      </c>
      <c r="AJ96" s="54" t="str">
        <f t="shared" si="132"/>
        <v/>
      </c>
      <c r="AK96" s="54" t="str">
        <f t="shared" si="133"/>
        <v/>
      </c>
      <c r="AL96" s="54" t="str">
        <f t="shared" si="134"/>
        <v/>
      </c>
      <c r="AM96" s="54" t="str">
        <f t="shared" si="135"/>
        <v/>
      </c>
      <c r="AN96" s="54" t="str">
        <f t="shared" si="136"/>
        <v/>
      </c>
    </row>
    <row r="97" spans="2:40" ht="25.5" thickTop="1" thickBot="1" x14ac:dyDescent="0.4">
      <c r="B97" t="s">
        <v>1849</v>
      </c>
      <c r="C97" s="78" t="s">
        <v>1869</v>
      </c>
      <c r="D97" s="90"/>
      <c r="E97" s="90"/>
      <c r="F97" s="90"/>
      <c r="G97" s="90"/>
      <c r="H97" s="87"/>
      <c r="I97" s="87"/>
      <c r="J97" s="87"/>
      <c r="K97" s="87"/>
      <c r="L97" s="77" t="str">
        <f>IF(C97="","",_xlfn.CONCAT("            { line: ","""",C97,", ",M97:AN97,""", sC: ","""",B97,"""},"))</f>
        <v xml:space="preserve">            { line: "ASAMBLEA CUATRO, ", sC: "as"},</v>
      </c>
      <c r="M97" s="63" t="str">
        <f t="shared" si="109"/>
        <v/>
      </c>
      <c r="N97" s="52" t="str">
        <f t="shared" si="110"/>
        <v/>
      </c>
      <c r="O97" s="61" t="str">
        <f t="shared" si="111"/>
        <v/>
      </c>
      <c r="P97" s="67" t="str">
        <f t="shared" si="112"/>
        <v/>
      </c>
      <c r="Q97" s="62" t="str">
        <f t="shared" si="113"/>
        <v/>
      </c>
      <c r="R97" s="46" t="str">
        <f t="shared" si="114"/>
        <v/>
      </c>
      <c r="S97" s="63" t="str">
        <f t="shared" si="115"/>
        <v/>
      </c>
      <c r="T97" s="64" t="str">
        <f t="shared" si="116"/>
        <v/>
      </c>
      <c r="U97" s="51" t="str">
        <f t="shared" si="117"/>
        <v/>
      </c>
      <c r="V97" s="54" t="str">
        <f t="shared" si="118"/>
        <v/>
      </c>
      <c r="W97" s="49" t="str">
        <f t="shared" si="119"/>
        <v/>
      </c>
      <c r="X97" s="54" t="str">
        <f t="shared" si="120"/>
        <v/>
      </c>
      <c r="Y97" s="54" t="str">
        <f t="shared" si="121"/>
        <v/>
      </c>
      <c r="Z97" s="63" t="str">
        <f t="shared" si="122"/>
        <v/>
      </c>
      <c r="AA97" s="47" t="str">
        <f t="shared" si="123"/>
        <v/>
      </c>
      <c r="AB97" s="52" t="str">
        <f t="shared" si="124"/>
        <v/>
      </c>
      <c r="AC97" s="53" t="str">
        <f t="shared" si="125"/>
        <v/>
      </c>
      <c r="AD97" s="67" t="str">
        <f t="shared" si="126"/>
        <v/>
      </c>
      <c r="AE97" s="48" t="str">
        <f t="shared" si="127"/>
        <v/>
      </c>
      <c r="AF97" s="46" t="str">
        <f t="shared" si="128"/>
        <v/>
      </c>
      <c r="AG97" s="46" t="str">
        <f t="shared" si="129"/>
        <v/>
      </c>
      <c r="AH97" s="50" t="str">
        <f t="shared" si="130"/>
        <v/>
      </c>
      <c r="AI97" s="70" t="str">
        <f t="shared" si="131"/>
        <v/>
      </c>
      <c r="AJ97" s="54" t="str">
        <f t="shared" si="132"/>
        <v/>
      </c>
      <c r="AK97" s="54" t="str">
        <f t="shared" si="133"/>
        <v/>
      </c>
      <c r="AL97" s="54" t="str">
        <f t="shared" si="134"/>
        <v/>
      </c>
      <c r="AM97" s="54" t="str">
        <f t="shared" si="135"/>
        <v/>
      </c>
      <c r="AN97" s="54" t="str">
        <f t="shared" si="136"/>
        <v/>
      </c>
    </row>
    <row r="98" spans="2:40" ht="25.5" thickTop="1" thickBot="1" x14ac:dyDescent="0.4">
      <c r="B98" t="s">
        <v>1849</v>
      </c>
      <c r="C98" s="78" t="s">
        <v>1870</v>
      </c>
      <c r="D98" s="79"/>
      <c r="E98" s="79"/>
      <c r="F98" s="79"/>
      <c r="G98" s="79"/>
      <c r="H98" s="69"/>
      <c r="I98" s="69"/>
      <c r="J98" s="69"/>
      <c r="K98" s="69"/>
      <c r="L98" s="77" t="str">
        <f>IF(C98="","",_xlfn.CONCAT("            { line: ","""",C98,", ",M98:AN98,""", sC: ","""",B98,"""},"))</f>
        <v xml:space="preserve">            { line: "ASAMBLEA CISCO, ", sC: "as"},</v>
      </c>
      <c r="M98" s="63" t="str">
        <f t="shared" si="109"/>
        <v/>
      </c>
      <c r="N98" s="52" t="str">
        <f t="shared" si="110"/>
        <v/>
      </c>
      <c r="O98" s="61" t="str">
        <f t="shared" si="111"/>
        <v/>
      </c>
      <c r="P98" s="67" t="str">
        <f t="shared" si="112"/>
        <v/>
      </c>
      <c r="Q98" s="62" t="str">
        <f t="shared" si="113"/>
        <v/>
      </c>
      <c r="R98" s="46" t="str">
        <f t="shared" si="114"/>
        <v/>
      </c>
      <c r="S98" s="63" t="str">
        <f t="shared" si="115"/>
        <v/>
      </c>
      <c r="T98" s="64" t="str">
        <f t="shared" si="116"/>
        <v/>
      </c>
      <c r="U98" s="51" t="str">
        <f t="shared" si="117"/>
        <v/>
      </c>
      <c r="V98" s="54" t="str">
        <f t="shared" si="118"/>
        <v/>
      </c>
      <c r="W98" s="49" t="str">
        <f t="shared" si="119"/>
        <v/>
      </c>
      <c r="X98" s="54" t="str">
        <f t="shared" si="120"/>
        <v/>
      </c>
      <c r="Y98" s="54" t="str">
        <f t="shared" si="121"/>
        <v/>
      </c>
      <c r="Z98" s="63" t="str">
        <f t="shared" si="122"/>
        <v/>
      </c>
      <c r="AA98" s="47" t="str">
        <f t="shared" si="123"/>
        <v/>
      </c>
      <c r="AB98" s="52" t="str">
        <f t="shared" si="124"/>
        <v/>
      </c>
      <c r="AC98" s="53" t="str">
        <f t="shared" si="125"/>
        <v/>
      </c>
      <c r="AD98" s="67" t="str">
        <f t="shared" si="126"/>
        <v/>
      </c>
      <c r="AE98" s="48" t="str">
        <f t="shared" si="127"/>
        <v/>
      </c>
      <c r="AF98" s="46" t="str">
        <f t="shared" si="128"/>
        <v/>
      </c>
      <c r="AG98" s="46" t="str">
        <f t="shared" si="129"/>
        <v/>
      </c>
      <c r="AH98" s="50" t="str">
        <f t="shared" si="130"/>
        <v/>
      </c>
      <c r="AI98" s="70" t="str">
        <f t="shared" si="131"/>
        <v/>
      </c>
      <c r="AJ98" s="54" t="str">
        <f t="shared" si="132"/>
        <v/>
      </c>
      <c r="AK98" s="54" t="str">
        <f t="shared" si="133"/>
        <v/>
      </c>
      <c r="AL98" s="54" t="str">
        <f t="shared" si="134"/>
        <v/>
      </c>
      <c r="AM98" s="54" t="str">
        <f t="shared" si="135"/>
        <v/>
      </c>
      <c r="AN98" s="54" t="str">
        <f t="shared" si="136"/>
        <v/>
      </c>
    </row>
    <row r="99" spans="2:40" ht="25.5" thickTop="1" thickBot="1" x14ac:dyDescent="0.4">
      <c r="B99" t="s">
        <v>1849</v>
      </c>
      <c r="C99" s="78" t="s">
        <v>1871</v>
      </c>
      <c r="D99" s="95"/>
      <c r="E99" s="95"/>
      <c r="F99" s="95"/>
      <c r="G99" s="95"/>
      <c r="H99" s="96"/>
      <c r="I99" s="96"/>
      <c r="J99" s="96"/>
      <c r="K99" s="96"/>
      <c r="L99" s="77" t="str">
        <f>IF(C99="","",_xlfn.CONCAT("            { line: ","""",C99,", ",M99:AN99,""", sC: ","""",B99,"""},"))</f>
        <v xml:space="preserve">            { line: "ASAMBLEA SEIS, ", sC: "as"},</v>
      </c>
      <c r="M99" s="63" t="str">
        <f t="shared" si="109"/>
        <v/>
      </c>
      <c r="N99" s="52" t="str">
        <f t="shared" si="110"/>
        <v/>
      </c>
      <c r="O99" s="61" t="str">
        <f t="shared" si="111"/>
        <v/>
      </c>
      <c r="P99" s="67" t="str">
        <f t="shared" si="112"/>
        <v/>
      </c>
      <c r="Q99" s="62" t="str">
        <f t="shared" si="113"/>
        <v/>
      </c>
      <c r="R99" s="46" t="str">
        <f t="shared" si="114"/>
        <v/>
      </c>
      <c r="S99" s="63" t="str">
        <f t="shared" si="115"/>
        <v/>
      </c>
      <c r="T99" s="64" t="str">
        <f t="shared" si="116"/>
        <v/>
      </c>
      <c r="U99" s="51" t="str">
        <f t="shared" si="117"/>
        <v/>
      </c>
      <c r="V99" s="54" t="str">
        <f t="shared" si="118"/>
        <v/>
      </c>
      <c r="W99" s="49" t="str">
        <f t="shared" si="119"/>
        <v/>
      </c>
      <c r="X99" s="54" t="str">
        <f t="shared" si="120"/>
        <v/>
      </c>
      <c r="Y99" s="54" t="str">
        <f t="shared" si="121"/>
        <v/>
      </c>
      <c r="Z99" s="63" t="str">
        <f t="shared" si="122"/>
        <v/>
      </c>
      <c r="AA99" s="47" t="str">
        <f t="shared" si="123"/>
        <v/>
      </c>
      <c r="AB99" s="52" t="str">
        <f t="shared" si="124"/>
        <v/>
      </c>
      <c r="AC99" s="53" t="str">
        <f t="shared" si="125"/>
        <v/>
      </c>
      <c r="AD99" s="67" t="str">
        <f t="shared" si="126"/>
        <v/>
      </c>
      <c r="AE99" s="48" t="str">
        <f t="shared" si="127"/>
        <v/>
      </c>
      <c r="AF99" s="46" t="str">
        <f t="shared" si="128"/>
        <v/>
      </c>
      <c r="AG99" s="46" t="str">
        <f t="shared" si="129"/>
        <v/>
      </c>
      <c r="AH99" s="50" t="str">
        <f t="shared" si="130"/>
        <v/>
      </c>
      <c r="AI99" s="70" t="str">
        <f t="shared" si="131"/>
        <v/>
      </c>
      <c r="AJ99" s="54" t="str">
        <f t="shared" si="132"/>
        <v/>
      </c>
      <c r="AK99" s="54" t="str">
        <f t="shared" si="133"/>
        <v/>
      </c>
      <c r="AL99" s="54" t="str">
        <f t="shared" si="134"/>
        <v/>
      </c>
      <c r="AM99" s="54" t="str">
        <f t="shared" si="135"/>
        <v/>
      </c>
      <c r="AN99" s="54" t="str">
        <f t="shared" si="136"/>
        <v/>
      </c>
    </row>
    <row r="100" spans="2:40" ht="25.5" thickTop="1" thickBot="1" x14ac:dyDescent="0.4">
      <c r="B100" t="s">
        <v>1849</v>
      </c>
      <c r="C100" s="97" t="s">
        <v>1872</v>
      </c>
      <c r="D100" s="91"/>
      <c r="E100" s="91"/>
      <c r="F100" s="91"/>
      <c r="G100" s="91"/>
      <c r="H100" s="88"/>
      <c r="I100" s="88"/>
      <c r="J100" s="88"/>
      <c r="K100" s="88"/>
      <c r="L100" s="89" t="str">
        <f>IF(C100="","",_xlfn.CONCAT("            { line: ","""",C100,", ",M100:AN100,""", sC: ","""",B100,"""},  ]},"))</f>
        <v xml:space="preserve">            { line: "ASAMBLEA CIERRE, ", sC: "as"},  ]},</v>
      </c>
      <c r="M100" s="63" t="str">
        <f t="shared" si="109"/>
        <v/>
      </c>
      <c r="N100" s="52" t="str">
        <f t="shared" si="110"/>
        <v/>
      </c>
      <c r="O100" s="61" t="str">
        <f t="shared" si="111"/>
        <v/>
      </c>
      <c r="P100" s="67" t="str">
        <f t="shared" si="112"/>
        <v/>
      </c>
      <c r="Q100" s="62" t="str">
        <f t="shared" si="113"/>
        <v/>
      </c>
      <c r="R100" s="46" t="str">
        <f t="shared" si="114"/>
        <v/>
      </c>
      <c r="S100" s="63" t="str">
        <f t="shared" si="115"/>
        <v/>
      </c>
      <c r="T100" s="64" t="str">
        <f t="shared" si="116"/>
        <v/>
      </c>
      <c r="U100" s="51" t="str">
        <f t="shared" si="117"/>
        <v/>
      </c>
      <c r="V100" s="54" t="str">
        <f t="shared" si="118"/>
        <v/>
      </c>
      <c r="W100" s="49" t="str">
        <f t="shared" si="119"/>
        <v/>
      </c>
      <c r="X100" s="54" t="str">
        <f t="shared" si="120"/>
        <v/>
      </c>
      <c r="Y100" s="54" t="str">
        <f t="shared" si="121"/>
        <v/>
      </c>
      <c r="Z100" s="63" t="str">
        <f t="shared" si="122"/>
        <v/>
      </c>
      <c r="AA100" s="47" t="str">
        <f t="shared" si="123"/>
        <v/>
      </c>
      <c r="AB100" s="52" t="str">
        <f t="shared" si="124"/>
        <v/>
      </c>
      <c r="AC100" s="53" t="str">
        <f t="shared" si="125"/>
        <v/>
      </c>
      <c r="AD100" s="67" t="str">
        <f t="shared" si="126"/>
        <v/>
      </c>
      <c r="AE100" s="48" t="str">
        <f t="shared" si="127"/>
        <v/>
      </c>
      <c r="AF100" s="46" t="str">
        <f t="shared" si="128"/>
        <v/>
      </c>
      <c r="AG100" s="46" t="str">
        <f t="shared" si="129"/>
        <v/>
      </c>
      <c r="AH100" s="50" t="str">
        <f t="shared" si="130"/>
        <v/>
      </c>
      <c r="AI100" s="70" t="str">
        <f t="shared" si="131"/>
        <v/>
      </c>
      <c r="AJ100" s="54" t="str">
        <f t="shared" si="132"/>
        <v/>
      </c>
      <c r="AK100" s="54" t="str">
        <f t="shared" si="133"/>
        <v/>
      </c>
      <c r="AL100" s="54" t="str">
        <f t="shared" si="134"/>
        <v/>
      </c>
      <c r="AM100" s="54" t="str">
        <f t="shared" si="135"/>
        <v/>
      </c>
      <c r="AN100" s="54" t="str">
        <f t="shared" si="136"/>
        <v/>
      </c>
    </row>
    <row r="101" spans="2:40" ht="25.5" thickTop="1" thickBot="1" x14ac:dyDescent="0.4">
      <c r="C101" s="12"/>
      <c r="D101" s="71"/>
      <c r="E101" s="71"/>
      <c r="F101" s="72"/>
      <c r="G101" s="72"/>
      <c r="H101" s="71"/>
      <c r="I101" s="71"/>
      <c r="J101" s="81"/>
      <c r="K101" s="81"/>
      <c r="L101" s="75" t="str">
        <f t="shared" si="82"/>
        <v/>
      </c>
      <c r="M101" s="63" t="str">
        <f t="shared" si="83"/>
        <v/>
      </c>
      <c r="N101" s="52" t="str">
        <f t="shared" si="84"/>
        <v/>
      </c>
      <c r="O101" s="61" t="str">
        <f t="shared" si="85"/>
        <v/>
      </c>
      <c r="P101" s="67" t="str">
        <f t="shared" si="86"/>
        <v/>
      </c>
      <c r="Q101" s="62" t="str">
        <f t="shared" si="87"/>
        <v/>
      </c>
      <c r="R101" s="46" t="str">
        <f t="shared" si="88"/>
        <v/>
      </c>
      <c r="S101" s="63" t="str">
        <f t="shared" si="89"/>
        <v/>
      </c>
      <c r="T101" s="64" t="str">
        <f t="shared" si="90"/>
        <v/>
      </c>
      <c r="U101" s="51" t="str">
        <f t="shared" si="91"/>
        <v/>
      </c>
      <c r="V101" s="54" t="str">
        <f t="shared" si="92"/>
        <v/>
      </c>
      <c r="W101" s="49" t="str">
        <f t="shared" si="93"/>
        <v/>
      </c>
      <c r="X101" s="54" t="str">
        <f t="shared" si="94"/>
        <v/>
      </c>
      <c r="Y101" s="54" t="str">
        <f t="shared" si="95"/>
        <v/>
      </c>
      <c r="Z101" s="63" t="str">
        <f t="shared" si="96"/>
        <v/>
      </c>
      <c r="AA101" s="47" t="str">
        <f t="shared" si="97"/>
        <v/>
      </c>
      <c r="AB101" s="52" t="str">
        <f t="shared" si="98"/>
        <v/>
      </c>
      <c r="AC101" s="53" t="str">
        <f t="shared" si="99"/>
        <v/>
      </c>
      <c r="AD101" s="67" t="str">
        <f t="shared" si="71"/>
        <v/>
      </c>
      <c r="AE101" s="48" t="str">
        <f t="shared" si="100"/>
        <v/>
      </c>
      <c r="AF101" s="46" t="str">
        <f t="shared" si="101"/>
        <v/>
      </c>
      <c r="AG101" s="46" t="str">
        <f t="shared" si="102"/>
        <v/>
      </c>
      <c r="AH101" s="50" t="str">
        <f t="shared" si="103"/>
        <v/>
      </c>
      <c r="AI101" s="70" t="str">
        <f t="shared" si="104"/>
        <v/>
      </c>
      <c r="AJ101" s="54" t="str">
        <f t="shared" si="105"/>
        <v/>
      </c>
      <c r="AK101" s="54" t="str">
        <f t="shared" si="77"/>
        <v/>
      </c>
      <c r="AL101" s="54" t="str">
        <f t="shared" si="106"/>
        <v/>
      </c>
      <c r="AM101" s="54" t="str">
        <f t="shared" si="107"/>
        <v/>
      </c>
      <c r="AN101" s="54" t="str">
        <f t="shared" si="108"/>
        <v/>
      </c>
    </row>
    <row r="102" spans="2:40" ht="24" customHeight="1" thickTop="1" x14ac:dyDescent="0.4">
      <c r="B102" s="57"/>
      <c r="C102" s="57"/>
      <c r="D102" s="57"/>
      <c r="E102" s="57"/>
      <c r="F102" s="57"/>
      <c r="G102" s="57"/>
      <c r="H102" s="57"/>
      <c r="I102" s="57"/>
      <c r="J102" s="57"/>
      <c r="K102" s="57"/>
      <c r="L102" s="59" t="str">
        <f ca="1">_xlfn.CONCAT("]}, // ULTIMA LINEA DEL CANTO: ",L1)</f>
        <v>]}, // ULTIMA LINEA DEL CANTO: DECIDLE A LOS DE CORAZÓN CANSADO</v>
      </c>
      <c r="M102" s="57"/>
    </row>
    <row r="103" spans="2:40" ht="20.25" x14ac:dyDescent="0.25">
      <c r="L103" s="60" t="s">
        <v>1854</v>
      </c>
      <c r="M103" s="45"/>
    </row>
    <row r="104" spans="2:40" x14ac:dyDescent="0.25">
      <c r="M104"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2017"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vt:i4>
      </vt:variant>
    </vt:vector>
  </HeadingPairs>
  <TitlesOfParts>
    <vt:vector size="24" baseType="lpstr">
      <vt:lpstr>Indice</vt:lpstr>
      <vt:lpstr>List</vt:lpstr>
      <vt:lpstr>URL</vt:lpstr>
      <vt:lpstr>Indice Canto</vt:lpstr>
      <vt:lpstr>data-Cantos</vt:lpstr>
      <vt:lpstr>creando Directorios</vt:lpstr>
      <vt:lpstr>Find bk2</vt:lpstr>
      <vt:lpstr>Codigo Canto</vt:lpstr>
      <vt:lpstr>Indice 4Canto</vt:lpstr>
      <vt:lpstr>Categorias (2)</vt:lpstr>
      <vt:lpstr>Categorias </vt:lpstr>
      <vt:lpstr>Categorias--</vt:lpstr>
      <vt:lpstr>Codigo</vt:lpstr>
      <vt:lpstr>Buscador</vt:lpstr>
      <vt:lpstr>Buscador (fail1)</vt:lpstr>
      <vt:lpstr>Buscador (fail2)</vt:lpstr>
      <vt:lpstr>Indice Backups</vt:lpstr>
      <vt:lpstr>Cantos</vt:lpstr>
      <vt:lpstr>DAYENÚ</vt:lpstr>
      <vt:lpstr>DAYENÚ2</vt:lpstr>
      <vt:lpstr>b1</vt:lpstr>
      <vt:lpstr>DE PROFUNDIS</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2025-08-15T20:59:21Z</dcterms:modified>
</cp:coreProperties>
</file>