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639DB970-3D7C-4ADD-AAAD-AB66024D1419}" xr6:coauthVersionLast="47" xr6:coauthVersionMax="47" xr10:uidLastSave="{00000000-0000-0000-0000-000000000000}"/>
  <bookViews>
    <workbookView xWindow="-105" yWindow="0" windowWidth="32430" windowHeight="20985" firstSheet="48" activeTab="49"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No (4)" sheetId="49" r:id="rId49"/>
    <sheet name="PLEGARIA EUCARÍSTICA IV p4" sheetId="58" r:id="rId50"/>
    <sheet name="PLEGARIA EUCARÍSTICA IV p3" sheetId="57" r:id="rId51"/>
    <sheet name="PLEGARIA EUCARÍSTICA IV p2" sheetId="56" r:id="rId52"/>
    <sheet name="PLEGARIA EUCARÍSTICA IV p1" sheetId="55" r:id="rId53"/>
    <sheet name="MARIA, MADRE MÍA" sheetId="35" r:id="rId54"/>
  </sheets>
  <functionGroups builtInGroupCount="19"/>
  <externalReferences>
    <externalReference r:id="rId55"/>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3" i="58" l="1"/>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AN31" i="58" l="1"/>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L63" i="58" l="1"/>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AK46" i="33" l="1"/>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7" i="34" l="1"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19" i="34" l="1"/>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1" i="36" l="1"/>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C27" i="36" l="1"/>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57" a="1"/>
  <c r="C1" i="18"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2" i="56"/>
  <c r="L12" i="56" s="1"/>
  <c r="B27" i="56"/>
  <c r="C27" i="56" s="1"/>
  <c r="L27" i="56" s="1"/>
  <c r="C11" i="56"/>
  <c r="L11" i="56" s="1"/>
  <c r="C16" i="56"/>
  <c r="L16" i="56" s="1"/>
  <c r="C10" i="56"/>
  <c r="L10" i="56" s="1"/>
  <c r="B26" i="56"/>
  <c r="C26" i="56" s="1"/>
  <c r="L26" i="56" s="1"/>
  <c r="L1" i="56"/>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55" a="1"/>
  <c r="C1" i="12" a="1"/>
  <c r="C1" i="55" l="1"/>
  <c r="C11" i="55" s="1"/>
  <c r="L11" i="55" s="1"/>
  <c r="L73" i="57"/>
  <c r="L4" i="57"/>
  <c r="C7" i="57" a="1"/>
  <c r="C7" i="57" s="1"/>
  <c r="C9" i="57"/>
  <c r="L9" i="57" s="1"/>
  <c r="C8" i="57"/>
  <c r="L8" i="57" s="1"/>
  <c r="L7" i="58"/>
  <c r="C19" i="58"/>
  <c r="L19" i="58" s="1"/>
  <c r="B27" i="55"/>
  <c r="C27" i="55" s="1"/>
  <c r="L27" i="55" s="1"/>
  <c r="L74" i="56"/>
  <c r="C8" i="56"/>
  <c r="L8" i="56" s="1"/>
  <c r="C7" i="56" a="1"/>
  <c r="C7" i="56" s="1"/>
  <c r="L4" i="56"/>
  <c r="C9" i="56"/>
  <c r="L9" i="56"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0" i="55" l="1"/>
  <c r="L10" i="55" s="1"/>
  <c r="B26" i="55"/>
  <c r="C26" i="55" s="1"/>
  <c r="L26" i="55" s="1"/>
  <c r="C12" i="55"/>
  <c r="L12" i="55" s="1"/>
  <c r="L1" i="55"/>
  <c r="L74" i="55" s="1"/>
  <c r="C16" i="55"/>
  <c r="L16" i="55" s="1"/>
  <c r="C19" i="57"/>
  <c r="L19" i="57" s="1"/>
  <c r="L7" i="57"/>
  <c r="C19" i="56"/>
  <c r="L19" i="56" s="1"/>
  <c r="L7" i="56"/>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7" i="55" l="1"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9" i="55" l="1"/>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<sst xmlns="http://schemas.openxmlformats.org/spreadsheetml/2006/main" count="14712" uniqueCount="2928">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</sst>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F00-0000011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E442F6A0-A759-49F5-806F-C2375C6A36A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2E00-000001F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46BE483F-ED8E-45B4-922C-10F1C5AFDD7D}"/>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2DCC9F05-6CEE-465C-913A-7734DA88C3B2}"/>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39D50167-31AD-47FD-8C52-400F84215FD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ADD47BAF-C0D9-451B-8C51-0E8EE1B916D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30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43" t="str" cm="1">
        <f t="array" aca="1" ref="C1" ca="1">MID(CELL("filename", B1), FIND("]", CELL("filename", B1)) + 1, 255)</f>
        <v>Indice</v>
      </c>
      <c r="D1" s="143"/>
      <c r="E1" s="143"/>
      <c r="F1" s="143"/>
      <c r="G1" s="143"/>
      <c r="H1" s="143"/>
    </row>
    <row r="2" spans="1:8" ht="26.1" customHeight="1" x14ac:dyDescent="0.45">
      <c r="A2" s="36" t="s">
        <v>1124</v>
      </c>
      <c r="B2" s="36" t="s">
        <v>2577</v>
      </c>
      <c r="C2" s="36"/>
      <c r="D2" s="36"/>
      <c r="E2" s="36"/>
      <c r="F2" s="37"/>
      <c r="G2" s="37"/>
      <c r="H2" s="37"/>
    </row>
    <row r="3" spans="1:8" ht="26.1" customHeight="1" x14ac:dyDescent="0.45">
      <c r="A3" s="36" t="s">
        <v>2341</v>
      </c>
      <c r="B3" s="36" t="s">
        <v>2537</v>
      </c>
      <c r="C3" s="36"/>
      <c r="D3" s="36"/>
      <c r="E3" s="36"/>
      <c r="F3" s="37"/>
      <c r="G3" s="37"/>
      <c r="H3" s="37"/>
    </row>
    <row r="4" spans="1:8" ht="26.1" customHeight="1" x14ac:dyDescent="0.45">
      <c r="A4" s="36" t="s">
        <v>2528</v>
      </c>
      <c r="B4" s="36" t="s">
        <v>1078</v>
      </c>
      <c r="C4" s="36"/>
      <c r="D4" s="36"/>
      <c r="E4" s="36"/>
      <c r="F4" s="37"/>
      <c r="G4" s="37"/>
      <c r="H4" s="37"/>
    </row>
    <row r="5" spans="1:8" ht="26.1" customHeight="1" x14ac:dyDescent="0.45">
      <c r="A5" s="36" t="s">
        <v>1200</v>
      </c>
      <c r="B5" s="36"/>
      <c r="C5" s="36"/>
      <c r="D5" s="36"/>
      <c r="E5" s="36"/>
      <c r="F5" s="37"/>
      <c r="G5" s="37"/>
      <c r="H5" s="37"/>
    </row>
    <row r="6" spans="1:8" ht="26.1" customHeight="1" x14ac:dyDescent="0.45">
      <c r="A6" s="36" t="s">
        <v>2321</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1448</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1197</v>
      </c>
      <c r="B13" s="36"/>
      <c r="C13" s="36"/>
      <c r="D13" s="36"/>
      <c r="E13" s="37"/>
      <c r="F13" s="37"/>
      <c r="G13" s="37"/>
      <c r="H13" s="37"/>
    </row>
    <row r="14" spans="1:8" ht="26.1" customHeight="1" x14ac:dyDescent="0.45">
      <c r="A14" s="36" t="s">
        <v>1198</v>
      </c>
      <c r="B14" s="36"/>
      <c r="C14" s="36"/>
      <c r="D14" s="36"/>
      <c r="E14" s="37"/>
      <c r="F14" s="37"/>
      <c r="G14" s="37"/>
      <c r="H14" s="37"/>
    </row>
    <row r="15" spans="1:8" ht="26.1" customHeight="1" x14ac:dyDescent="0.45">
      <c r="A15" s="36" t="s">
        <v>1121</v>
      </c>
      <c r="B15" s="36"/>
      <c r="C15" s="36"/>
      <c r="D15" s="36"/>
      <c r="E15" s="37"/>
      <c r="F15" s="37"/>
      <c r="G15" s="37"/>
      <c r="H15" s="37"/>
    </row>
    <row r="16" spans="1:8" ht="26.1" customHeight="1" x14ac:dyDescent="0.45">
      <c r="A16" s="36" t="s">
        <v>1122</v>
      </c>
      <c r="B16" s="36"/>
      <c r="C16" s="36"/>
      <c r="D16" s="36"/>
      <c r="E16" s="37"/>
      <c r="F16" s="37"/>
      <c r="G16" s="37"/>
      <c r="H16" s="37"/>
    </row>
    <row r="17" spans="1:8" ht="26.1" customHeight="1" x14ac:dyDescent="0.45">
      <c r="A17" s="36" t="s">
        <v>227</v>
      </c>
      <c r="B17" s="36"/>
      <c r="C17" s="36"/>
      <c r="D17" s="36"/>
      <c r="E17" s="37"/>
      <c r="F17" s="37"/>
      <c r="G17" s="37"/>
      <c r="H17" s="37"/>
    </row>
    <row r="18" spans="1:8" ht="26.1" customHeight="1" x14ac:dyDescent="0.45">
      <c r="A18" s="36" t="s">
        <v>228</v>
      </c>
      <c r="B18" s="36"/>
      <c r="C18" s="36"/>
      <c r="D18" s="36"/>
      <c r="E18" s="37"/>
      <c r="F18" s="37"/>
      <c r="G18" s="37"/>
      <c r="H18" s="37"/>
    </row>
    <row r="19" spans="1:8" ht="26.1" customHeight="1" x14ac:dyDescent="0.45">
      <c r="A19" s="36" t="s">
        <v>1154</v>
      </c>
      <c r="B19" s="36"/>
      <c r="C19" s="36"/>
      <c r="D19" s="36"/>
      <c r="E19" s="37"/>
      <c r="F19" s="37"/>
      <c r="G19" s="37"/>
      <c r="H19" s="37"/>
    </row>
    <row r="20" spans="1:8" ht="24" x14ac:dyDescent="0.45">
      <c r="A20" s="36" t="s">
        <v>1123</v>
      </c>
      <c r="B20" s="36"/>
      <c r="C20" s="36"/>
      <c r="D20" s="36"/>
      <c r="E20" s="36"/>
      <c r="F20" s="36"/>
      <c r="G20" s="36"/>
      <c r="H20" s="36"/>
    </row>
    <row r="21" spans="1:8" ht="24" x14ac:dyDescent="0.45">
      <c r="A21" s="36" t="s">
        <v>1077</v>
      </c>
      <c r="B21" s="36"/>
      <c r="C21" s="36"/>
      <c r="D21" s="36"/>
      <c r="E21" s="36"/>
      <c r="F21" s="36"/>
      <c r="G21" s="36"/>
      <c r="H21" s="36"/>
    </row>
    <row r="22" spans="1:8" ht="24" x14ac:dyDescent="0.45">
      <c r="A22" s="36" t="s">
        <v>1047</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t="s">
        <v>2529</v>
      </c>
      <c r="B30" s="36"/>
      <c r="C30" s="36"/>
      <c r="D30" s="36"/>
      <c r="E30" s="36"/>
      <c r="F30" s="36"/>
      <c r="G30" s="36"/>
      <c r="H30" s="36"/>
    </row>
    <row r="31" spans="1:8" ht="24" x14ac:dyDescent="0.45">
      <c r="A31" s="36" t="s">
        <v>2530</v>
      </c>
      <c r="B31" s="36"/>
      <c r="C31" s="36"/>
      <c r="D31" s="36"/>
      <c r="E31" s="36"/>
      <c r="F31" s="36"/>
      <c r="G31" s="36"/>
      <c r="H31" s="36"/>
    </row>
    <row r="32" spans="1:8" ht="24" x14ac:dyDescent="0.45">
      <c r="A32" s="36" t="s">
        <v>2531</v>
      </c>
      <c r="B32" s="36"/>
      <c r="C32" s="36"/>
      <c r="D32" s="36"/>
      <c r="E32" s="36"/>
      <c r="F32" s="36"/>
      <c r="G32" s="36"/>
      <c r="H32" s="36"/>
    </row>
    <row r="33" spans="1:8" ht="24" x14ac:dyDescent="0.45">
      <c r="A33" s="36" t="s">
        <v>2532</v>
      </c>
      <c r="B33" s="36"/>
      <c r="C33" s="36"/>
      <c r="D33" s="36"/>
      <c r="E33" s="36"/>
      <c r="F33" s="36"/>
      <c r="G33" s="36"/>
      <c r="H33" s="36"/>
    </row>
    <row r="34" spans="1:8" ht="24" x14ac:dyDescent="0.45">
      <c r="A34" s="36" t="s">
        <v>2533</v>
      </c>
      <c r="B34" s="36"/>
      <c r="C34" s="36"/>
      <c r="D34" s="36"/>
      <c r="E34" s="36"/>
      <c r="F34" s="36"/>
      <c r="G34" s="36"/>
      <c r="H34" s="36"/>
    </row>
    <row r="35" spans="1:8" ht="24" x14ac:dyDescent="0.45">
      <c r="A35" s="36" t="s">
        <v>2534</v>
      </c>
      <c r="B35" s="36"/>
      <c r="C35" s="36"/>
      <c r="D35" s="36"/>
      <c r="E35" s="36"/>
      <c r="F35" s="36"/>
      <c r="G35" s="36"/>
      <c r="H35" s="36"/>
    </row>
    <row r="36" spans="1:8" ht="24" x14ac:dyDescent="0.45">
      <c r="A36" s="36" t="s">
        <v>2535</v>
      </c>
      <c r="B36" s="36"/>
      <c r="C36" s="36"/>
      <c r="D36" s="36"/>
      <c r="E36" s="36"/>
      <c r="F36" s="36"/>
      <c r="G36" s="36"/>
      <c r="H36" s="36"/>
    </row>
    <row r="37" spans="1:8" ht="24" x14ac:dyDescent="0.45">
      <c r="A37" s="36" t="s">
        <v>2536</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44" t="s">
        <v>973</v>
      </c>
      <c r="E1" s="144"/>
      <c r="F1" s="144"/>
      <c r="G1" s="144"/>
      <c r="H1" s="144"/>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5" t="str">
        <f>VLOOKUP(C2,Table378[],7,FALSE)</f>
        <v>En el esplendor de la nube se oyó la voz del Padre:
«Éste es mi Hijo, el amado; escuchadlo».</v>
      </c>
      <c r="E1" s="145"/>
      <c r="F1" s="145"/>
      <c r="G1" s="145"/>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45"/>
      <c r="E2" s="145"/>
      <c r="F2" s="145"/>
      <c r="G2" s="145"/>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5" t="str">
        <f>VLOOKUP(C2,Table378[],7,FALSE)</f>
        <v>Yo soy el pan vivo que ha bajado del cielo
—dice el Señor—;
el que coma de este pan
vivirá para siempre.</v>
      </c>
      <c r="E1" s="145"/>
      <c r="F1" s="145"/>
      <c r="G1" s="145"/>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45"/>
      <c r="E2" s="145"/>
      <c r="F2" s="145"/>
      <c r="G2" s="145"/>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2573</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5.5" thickTop="1" thickBot="1" x14ac:dyDescent="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5.5" thickTop="1" thickBot="1" x14ac:dyDescent="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5.5" thickTop="1" thickBot="1" x14ac:dyDescent="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5.5" thickTop="1" thickBot="1" x14ac:dyDescent="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5.5" thickTop="1" thickBot="1" x14ac:dyDescent="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5.5" thickTop="1" thickBot="1" x14ac:dyDescent="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5.5" thickTop="1" thickBot="1" x14ac:dyDescent="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5.5" thickTop="1" thickBot="1" x14ac:dyDescent="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5.5" thickTop="1" thickBot="1" x14ac:dyDescent="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5.5" thickTop="1" thickBot="1" x14ac:dyDescent="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5.5" thickTop="1" thickBot="1" x14ac:dyDescent="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5.5" thickTop="1" thickBot="1" x14ac:dyDescent="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5.5" thickTop="1" thickBot="1" x14ac:dyDescent="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5.5" thickTop="1" thickBot="1" x14ac:dyDescent="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5.5" thickTop="1" thickBot="1" x14ac:dyDescent="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5.5" thickTop="1" thickBot="1" x14ac:dyDescent="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5.5" thickTop="1" thickBot="1" x14ac:dyDescent="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5.5" thickTop="1" thickBot="1" x14ac:dyDescent="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5.5" thickTop="1" thickBot="1" x14ac:dyDescent="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5.5" thickTop="1" thickBot="1" x14ac:dyDescent="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5" thickTop="1" thickBot="1" x14ac:dyDescent="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5.5" thickTop="1" thickBot="1" x14ac:dyDescent="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5.5" thickTop="1" thickBot="1" x14ac:dyDescent="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5.5" thickTop="1" thickBot="1" x14ac:dyDescent="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5.5" thickTop="1" thickBot="1" x14ac:dyDescent="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5.5" thickTop="1" thickBot="1" x14ac:dyDescent="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5.5" thickTop="1" thickBot="1" x14ac:dyDescent="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5.5" thickTop="1" thickBot="1" x14ac:dyDescent="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5.5" thickTop="1" thickBot="1" x14ac:dyDescent="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5.5" thickTop="1" thickBot="1" x14ac:dyDescent="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5.5" thickTop="1" thickBot="1" x14ac:dyDescent="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5.5" thickTop="1" thickBot="1" x14ac:dyDescent="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5.5" thickTop="1" thickBot="1" x14ac:dyDescent="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5.5" thickTop="1" thickBot="1" x14ac:dyDescent="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5.5" thickTop="1" thickBot="1" x14ac:dyDescent="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5.5" thickTop="1" thickBot="1" x14ac:dyDescent="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5.5" thickTop="1" thickBot="1" x14ac:dyDescent="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5.5" thickTop="1" thickBot="1" x14ac:dyDescent="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5.5" thickTop="1" thickBot="1" x14ac:dyDescent="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5.5" thickTop="1" thickBot="1" x14ac:dyDescent="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5.5" thickTop="1" thickBot="1" x14ac:dyDescent="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5.5" thickTop="1" thickBot="1" x14ac:dyDescent="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5.5" thickTop="1" thickBot="1" x14ac:dyDescent="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5.5" thickTop="1" thickBot="1" x14ac:dyDescent="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5.5" thickTop="1" thickBot="1" x14ac:dyDescent="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5.5" thickTop="1" thickBot="1" x14ac:dyDescent="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5.5" thickTop="1" thickBot="1" x14ac:dyDescent="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5.5" thickTop="1" thickBot="1" x14ac:dyDescent="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thickTop="1" thickBot="1" x14ac:dyDescent="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5.5" thickTop="1" thickBot="1" x14ac:dyDescent="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5.5" thickTop="1" thickBot="1" x14ac:dyDescent="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5.5" thickTop="1" thickBot="1" x14ac:dyDescent="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5.5" thickTop="1" thickBot="1" x14ac:dyDescent="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75" thickTop="1" thickBot="1" x14ac:dyDescent="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5.5" hidden="1" outlineLevel="1" thickTop="1" thickBot="1" x14ac:dyDescent="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5.5" hidden="1" outlineLevel="1" thickTop="1" thickBot="1" x14ac:dyDescent="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5.5" hidden="1" outlineLevel="1" thickTop="1" thickBot="1" x14ac:dyDescent="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5.5" hidden="1" outlineLevel="1" thickTop="1" thickBot="1" x14ac:dyDescent="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5.5" hidden="1" outlineLevel="1" thickTop="1" thickBot="1" x14ac:dyDescent="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5.5" hidden="1" outlineLevel="1" thickTop="1" thickBot="1" x14ac:dyDescent="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5.5" hidden="1" outlineLevel="1" thickTop="1" thickBot="1" x14ac:dyDescent="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5.5" hidden="1" outlineLevel="1" thickTop="1" thickBot="1" x14ac:dyDescent="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5.5" hidden="1" outlineLevel="1" thickTop="1" thickBot="1" x14ac:dyDescent="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5.5" hidden="1" outlineLevel="1" thickTop="1" thickBot="1" x14ac:dyDescent="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5.5" hidden="1" outlineLevel="1" thickTop="1" thickBot="1" x14ac:dyDescent="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5.5" hidden="1" outlineLevel="1" thickTop="1" thickBot="1" x14ac:dyDescent="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5.5" hidden="1" outlineLevel="1" thickTop="1" thickBot="1" x14ac:dyDescent="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5.5" hidden="1" outlineLevel="1" thickTop="1" thickBot="1" x14ac:dyDescent="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5.5" hidden="1" outlineLevel="1" thickTop="1" thickBot="1" x14ac:dyDescent="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5.5" hidden="1" outlineLevel="1" thickTop="1" thickBot="1" x14ac:dyDescent="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5.5" hidden="1" outlineLevel="1" thickTop="1" thickBot="1" x14ac:dyDescent="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5.5" hidden="1" outlineLevel="1" thickTop="1" thickBot="1" x14ac:dyDescent="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5.5" hidden="1" outlineLevel="1" thickTop="1" thickBot="1" x14ac:dyDescent="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5.5" hidden="1" outlineLevel="1" thickTop="1" thickBot="1" x14ac:dyDescent="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5.5" hidden="1" outlineLevel="1" thickTop="1" thickBot="1" x14ac:dyDescent="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5.5" hidden="1" outlineLevel="1" thickTop="1" thickBot="1" x14ac:dyDescent="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5.5" hidden="1" outlineLevel="1" thickTop="1" thickBot="1" x14ac:dyDescent="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5.5" hidden="1" outlineLevel="1" thickTop="1" thickBot="1" x14ac:dyDescent="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5.5" hidden="1" outlineLevel="1" thickTop="1" thickBot="1" x14ac:dyDescent="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5.5" hidden="1" outlineLevel="1" thickTop="1" thickBot="1" x14ac:dyDescent="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5.5" hidden="1" outlineLevel="1" thickTop="1" thickBot="1" x14ac:dyDescent="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5.5" hidden="1" outlineLevel="1" thickTop="1" thickBot="1" x14ac:dyDescent="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5.5" hidden="1" outlineLevel="1" thickTop="1" thickBot="1" x14ac:dyDescent="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5.5" hidden="1" outlineLevel="1" thickTop="1" thickBot="1" x14ac:dyDescent="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5.5" hidden="1" outlineLevel="1" thickTop="1" thickBot="1" x14ac:dyDescent="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5.5" hidden="1" outlineLevel="1" thickTop="1" thickBot="1" x14ac:dyDescent="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5.5" hidden="1" outlineLevel="1" thickTop="1" thickBot="1" x14ac:dyDescent="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5.5" hidden="1" outlineLevel="1" thickTop="1" thickBot="1" x14ac:dyDescent="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5.5" hidden="1" outlineLevel="1" thickTop="1" thickBot="1" x14ac:dyDescent="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5.5" hidden="1" outlineLevel="1" thickTop="1" thickBot="1" x14ac:dyDescent="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5.5" hidden="1" outlineLevel="1" thickTop="1" thickBot="1" x14ac:dyDescent="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5.5" hidden="1" outlineLevel="1" thickTop="1" thickBot="1" x14ac:dyDescent="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5.5" hidden="1" outlineLevel="1" thickTop="1" thickBot="1" x14ac:dyDescent="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5.5" hidden="1" outlineLevel="1" thickTop="1" thickBot="1" x14ac:dyDescent="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5.5" hidden="1" outlineLevel="1" thickTop="1" thickBot="1" x14ac:dyDescent="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5.5" hidden="1" outlineLevel="1" thickTop="1" thickBot="1" x14ac:dyDescent="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5.5" hidden="1" outlineLevel="1" thickTop="1" thickBot="1" x14ac:dyDescent="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+C1-2</f>
        <v>188</v>
      </c>
      <c r="C26" t="str">
        <f ca="1">VLOOKUP(B26,Table4[#Data],13,FALSE)</f>
        <v>"/src/index.html?canto=gloriaadiosenloaltodelcielo"</v>
      </c>
      <c r="L26" s="122" t="str">
        <f ca="1">_xlfn.CONCAT("        ant: ",C26,",")</f>
        <v xml:space="preserve">        ant: "/src/index.html?canto=gloriaadiosenloaltodelcielo",</v>
      </c>
    </row>
    <row r="27" spans="1:40" ht="23.25" x14ac:dyDescent="0.25">
      <c r="B27">
        <f ca="1">+C1+1</f>
        <v>191</v>
      </c>
      <c r="C27" t="str">
        <f ca="1">VLOOKUP(B27,Table4[#Data],13,FALSE)</f>
        <v>"/src/index.html?canto=letaniaspenitencialesi"</v>
      </c>
      <c r="L27" s="122" t="str">
        <f ca="1">_xlfn.CONCAT("        sig: ",C27,",")</f>
        <v xml:space="preserve">        sig: "/src/index.html?canto=letaniaspenitencialesi",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5.5" thickTop="1" thickBot="1" x14ac:dyDescent="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5.5" thickTop="1" thickBot="1" x14ac:dyDescent="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outlineLevel="1" thickTop="1" thickBot="1" x14ac:dyDescent="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outlineLevel="1" thickTop="1" thickBot="1" x14ac:dyDescent="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5.5" outlineLevel="1" thickTop="1" thickBot="1" x14ac:dyDescent="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5.5" outlineLevel="1" thickTop="1" thickBot="1" x14ac:dyDescent="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7.75" outlineLevel="1" thickTop="1" thickBot="1" x14ac:dyDescent="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outlineLevel="1" thickTop="1" thickBot="1" x14ac:dyDescent="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outlineLevel="1" thickTop="1" thickBot="1" x14ac:dyDescent="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5.5" outlineLevel="1" thickTop="1" thickBot="1" x14ac:dyDescent="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5.5" outlineLevel="1" thickTop="1" thickBot="1" x14ac:dyDescent="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7.75" outlineLevel="1" thickTop="1" thickBot="1" x14ac:dyDescent="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5.5" outlineLevel="1" thickTop="1" thickBot="1" x14ac:dyDescent="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5.5" outlineLevel="1" thickTop="1" thickBot="1" x14ac:dyDescent="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5.5" outlineLevel="1" thickTop="1" thickBot="1" x14ac:dyDescent="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5.5" outlineLevel="1" thickTop="1" thickBot="1" x14ac:dyDescent="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5.5" outlineLevel="1" thickTop="1" thickBot="1" x14ac:dyDescent="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5.5" outlineLevel="1" thickTop="1" thickBot="1" x14ac:dyDescent="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7.75" outlineLevel="1" thickTop="1" thickBot="1" x14ac:dyDescent="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5.5" thickTop="1" thickBot="1" x14ac:dyDescent="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5.5" thickTop="1" thickBot="1" x14ac:dyDescent="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5.5" outlineLevel="1" thickTop="1" thickBot="1" x14ac:dyDescent="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5.5" outlineLevel="1" thickTop="1" thickBot="1" x14ac:dyDescent="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thickTop="1" thickBot="1" x14ac:dyDescent="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5.5" outlineLevel="1" thickTop="1" thickBot="1" x14ac:dyDescent="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5.5" outlineLevel="1" thickTop="1" thickBot="1" x14ac:dyDescent="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7.75" outlineLevel="1" thickTop="1" thickBot="1" x14ac:dyDescent="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5.5" outlineLevel="1" thickTop="1" thickBot="1" x14ac:dyDescent="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5.5" outlineLevel="1" thickTop="1" thickBot="1" x14ac:dyDescent="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5.5" outlineLevel="1" thickTop="1" thickBot="1" x14ac:dyDescent="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7.75" outlineLevel="1" thickTop="1" thickBot="1" x14ac:dyDescent="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thickTop="1" thickBot="1" x14ac:dyDescent="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7.75" outlineLevel="1" thickTop="1" thickBot="1" x14ac:dyDescent="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5.5" outlineLevel="1" thickTop="1" thickBot="1" x14ac:dyDescent="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5.5" outlineLevel="1" thickTop="1" thickBot="1" x14ac:dyDescent="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5.5" outlineLevel="1" thickTop="1" thickBot="1" x14ac:dyDescent="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7.75" outlineLevel="1"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thickTop="1" thickBot="1" x14ac:dyDescent="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5.5" outlineLevel="1" thickTop="1" thickBot="1" x14ac:dyDescent="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5.5" outlineLevel="1" thickTop="1" thickBot="1" x14ac:dyDescent="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7.75" outlineLevel="1" thickTop="1" thickBot="1" x14ac:dyDescent="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5.5" thickTop="1" thickBot="1" x14ac:dyDescent="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75" thickTop="1" thickBot="1" x14ac:dyDescent="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5.5" hidden="1" outlineLevel="1" thickTop="1" thickBot="1" x14ac:dyDescent="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5.5" hidden="1" outlineLevel="1" thickTop="1" thickBot="1" x14ac:dyDescent="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5.5" hidden="1" outlineLevel="1" thickTop="1" thickBot="1" x14ac:dyDescent="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5.5" hidden="1" outlineLevel="1" thickTop="1" thickBot="1" x14ac:dyDescent="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5.5" hidden="1" outlineLevel="1" thickTop="1" thickBot="1" x14ac:dyDescent="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5.5" hidden="1" outlineLevel="1" thickTop="1" thickBot="1" x14ac:dyDescent="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5.5" hidden="1" outlineLevel="1" thickTop="1" thickBot="1" x14ac:dyDescent="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5.5" hidden="1" outlineLevel="1" thickTop="1" thickBot="1" x14ac:dyDescent="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5.5" hidden="1" outlineLevel="1" thickTop="1" thickBot="1" x14ac:dyDescent="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5.5" hidden="1" outlineLevel="1" thickTop="1" thickBot="1" x14ac:dyDescent="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5.5" hidden="1" outlineLevel="1" thickTop="1" thickBot="1" x14ac:dyDescent="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5.5" hidden="1" outlineLevel="1" thickTop="1" thickBot="1" x14ac:dyDescent="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5.5" hidden="1" outlineLevel="1" thickTop="1" thickBot="1" x14ac:dyDescent="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5.5" hidden="1" outlineLevel="1" thickTop="1" thickBot="1" x14ac:dyDescent="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5.5" hidden="1" outlineLevel="1" thickTop="1" thickBot="1" x14ac:dyDescent="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5.5" hidden="1" outlineLevel="1" thickTop="1" thickBot="1" x14ac:dyDescent="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5.5" hidden="1" outlineLevel="1" thickTop="1" thickBot="1" x14ac:dyDescent="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5.5" hidden="1" outlineLevel="1" thickTop="1" thickBot="1" x14ac:dyDescent="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5.5" hidden="1" outlineLevel="1" thickTop="1" thickBot="1" x14ac:dyDescent="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5.5" hidden="1" outlineLevel="1" thickTop="1" thickBot="1" x14ac:dyDescent="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5.5" hidden="1" outlineLevel="1" thickTop="1" thickBot="1" x14ac:dyDescent="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5.5" hidden="1" outlineLevel="1" thickTop="1" thickBot="1" x14ac:dyDescent="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5.5" hidden="1" outlineLevel="1" thickTop="1" thickBot="1" x14ac:dyDescent="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5.5" hidden="1" outlineLevel="1" thickTop="1" thickBot="1" x14ac:dyDescent="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5.5" hidden="1" outlineLevel="1" thickTop="1" thickBot="1" x14ac:dyDescent="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5.5" hidden="1" outlineLevel="1" thickTop="1" thickBot="1" x14ac:dyDescent="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5.5" hidden="1" outlineLevel="1" thickTop="1" thickBot="1" x14ac:dyDescent="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5.5" hidden="1" outlineLevel="1" thickTop="1" thickBot="1" x14ac:dyDescent="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5.5" hidden="1" outlineLevel="1" thickTop="1" thickBot="1" x14ac:dyDescent="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5.5" hidden="1" outlineLevel="1" thickTop="1" thickBot="1" x14ac:dyDescent="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5.5" hidden="1" outlineLevel="1" thickTop="1" thickBot="1" x14ac:dyDescent="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5.5" hidden="1" outlineLevel="1" thickTop="1" thickBot="1" x14ac:dyDescent="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5.5" hidden="1" outlineLevel="1" thickTop="1" thickBot="1" x14ac:dyDescent="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5.5" hidden="1" outlineLevel="1" thickTop="1" thickBot="1" x14ac:dyDescent="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5.5" hidden="1" outlineLevel="1" thickTop="1" thickBot="1" x14ac:dyDescent="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5.5" hidden="1" outlineLevel="1" thickTop="1" thickBot="1" x14ac:dyDescent="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5.5" hidden="1" outlineLevel="1" thickTop="1" thickBot="1" x14ac:dyDescent="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5.5" hidden="1" outlineLevel="1" thickTop="1" thickBot="1" x14ac:dyDescent="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5.5" hidden="1" outlineLevel="1" thickTop="1" thickBot="1" x14ac:dyDescent="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5.5" hidden="1" outlineLevel="1" thickTop="1" thickBot="1" x14ac:dyDescent="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4">
      <c r="A140" s="94"/>
      <c r="B140" s="94"/>
      <c r="C140" s="94"/>
      <c r="D140" s="94"/>
      <c r="E140" s="94"/>
      <c r="F140" s="94"/>
      <c r="G140" s="94"/>
      <c r="H140" s="94"/>
      <c r="I140" s="94"/>
      <c r="J140" s="94"/>
      <c r="K140" s="94"/>
      <c r="L140" s="98" t="e">
        <f ca="1">_xlfn.CONCAT("]}, // ULTIMA LINEA DEL CANTO: ",L1)</f>
        <v>#N/A</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25" x14ac:dyDescent="0.25">
      <c r="C8" t="str">
        <f ca="1">PROPER(L1)</f>
        <v>Letanías Penitenciales I</v>
      </c>
      <c r="L8" s="122" t="str">
        <f ca="1">_xlfn.CONCAT("        tt: ","""",C8,"""",",")</f>
        <v xml:space="preserve">        tt: "Letanías Penitenciales I",</v>
      </c>
    </row>
    <row r="9" spans="2:32" ht="23.25" x14ac:dyDescent="0.25">
      <c r="C9" t="str">
        <f ca="1">PROPER(L1)</f>
        <v>Letanías Penitenciales I</v>
      </c>
      <c r="L9" s="122" t="str">
        <f ca="1">_xlfn.CONCAT("        title: ","""",C9,"""",",")</f>
        <v xml:space="preserve">        title: "Letanías Penitenciales I",</v>
      </c>
    </row>
    <row r="10" spans="2:32" ht="23.25" x14ac:dyDescent="0.25">
      <c r="C10" t="str">
        <f ca="1">VLOOKUP(C1,Table223[#Data],4,FALSE)</f>
        <v>Letanía para la Celebración Penitencial – modelo abreviado</v>
      </c>
      <c r="L10" s="122" t="str">
        <f ca="1">_xlfn.CONCAT("        ","subtitle: ","""",C10,"""",",")</f>
        <v xml:space="preserve">        subtitle: "Letanía para la Celebración Penitencial – modelo abreviado",</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191</v>
      </c>
      <c r="L16" s="122" t="str">
        <f ca="1">_xlfn.CONCAT("        dbno: ","""",C16,"""",",")</f>
        <v xml:space="preserve">        dbno: "191",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v>
      </c>
      <c r="L19" s="122" t="str">
        <f ca="1">_xlfn.CONCAT("        audioSrc: ","""https://audio.resucito.do/",C19,".mp3""",",")</f>
        <v xml:space="preserve">        audioSrc: "https://audio.resucito.do/letaniaspenitencialesi.mp3",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190</v>
      </c>
      <c r="C26" t="e">
        <f ca="1">VLOOKUP(B26,Table4[#Data],13,FALSE)</f>
        <v>#N/A</v>
      </c>
      <c r="L26" s="122" t="e">
        <f ca="1">_xlfn.CONCAT("        ant: ",C26,",")</f>
        <v>#N/A</v>
      </c>
    </row>
    <row r="27" spans="1:40" ht="23.25" x14ac:dyDescent="0.25">
      <c r="B27">
        <f ca="1">+C1+1</f>
        <v>192</v>
      </c>
      <c r="C27" t="str">
        <f ca="1">VLOOKUP(B27,Table4[#Data],13,FALSE)</f>
        <v>"/src/index.html?canto=letaniaspenitencialesii"</v>
      </c>
      <c r="L27" s="122" t="str">
        <f ca="1">_xlfn.CONCAT("        sig: ",C27,",")</f>
        <v xml:space="preserve">        sig: "/src/index.html?canto=letaniaspenitencialesii",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2657</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2639</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2640</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5.5" thickTop="1" thickBot="1" x14ac:dyDescent="0.4">
      <c r="C34" s="124" t="s">
        <v>2658</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2659</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2660</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2661</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2662</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2660</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2661</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2663</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2660</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2661</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2664</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2660</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2661</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2665</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2660</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5.5" thickTop="1" thickBot="1" x14ac:dyDescent="0.4">
      <c r="C49" s="124" t="s">
        <v>2661</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5.5" thickTop="1" thickBot="1" x14ac:dyDescent="0.4">
      <c r="C50" s="124" t="s">
        <v>2666</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5.5" thickTop="1" thickBot="1" x14ac:dyDescent="0.4">
      <c r="C51" s="124" t="s">
        <v>2660</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5.5" thickTop="1" thickBot="1" x14ac:dyDescent="0.4">
      <c r="C52" s="124" t="s">
        <v>2661</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5.5" thickTop="1" thickBot="1" x14ac:dyDescent="0.4">
      <c r="C53" s="124" t="s">
        <v>2667</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5.5" thickTop="1" thickBot="1" x14ac:dyDescent="0.4">
      <c r="C54" s="124" t="s">
        <v>2660</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5.5" thickTop="1" thickBot="1" x14ac:dyDescent="0.4">
      <c r="C55" s="124" t="s">
        <v>2661</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5.5" thickTop="1" thickBot="1" x14ac:dyDescent="0.4">
      <c r="C56" s="124" t="s">
        <v>2668</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5.5" thickTop="1" thickBot="1" x14ac:dyDescent="0.4">
      <c r="C57" s="124" t="s">
        <v>2660</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5.5" thickTop="1" thickBot="1" x14ac:dyDescent="0.4">
      <c r="C58" s="124" t="s">
        <v>2661</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5.5" thickTop="1" thickBot="1" x14ac:dyDescent="0.4">
      <c r="C59" s="124" t="s">
        <v>2578</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5.5" thickTop="1" thickBot="1" x14ac:dyDescent="0.4">
      <c r="C60" s="124" t="s">
        <v>2669</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5.5" thickTop="1" thickBot="1" x14ac:dyDescent="0.4">
      <c r="C61" s="124" t="s">
        <v>2658</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5.5" thickTop="1" thickBot="1" x14ac:dyDescent="0.4">
      <c r="C62" s="124" t="s">
        <v>2670</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5.5" outlineLevel="1" thickTop="1" thickBot="1" x14ac:dyDescent="0.4">
      <c r="C63" s="124" t="s">
        <v>2660</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5.5" outlineLevel="1" thickTop="1" thickBot="1" x14ac:dyDescent="0.4">
      <c r="C64" s="124" t="s">
        <v>2661</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outlineLevel="1" thickTop="1" thickBot="1" x14ac:dyDescent="0.4">
      <c r="C65" s="124" t="s">
        <v>2671</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t="s">
        <v>2660</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t="s">
        <v>2661</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t="s">
        <v>2672</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t="s">
        <v>2660</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t="s">
        <v>2661</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t="s">
        <v>2673</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t="s">
        <v>2660</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t="s">
        <v>2661</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t="s">
        <v>2674</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t="s">
        <v>2660</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t="s">
        <v>2661</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t="s">
        <v>2675</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t="s">
        <v>2660</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t="s">
        <v>2661</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t="s">
        <v>2676</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t="s">
        <v>2660</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t="s">
        <v>2661</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t="s">
        <v>2677</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t="s">
        <v>2660</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t="s">
        <v>2661</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t="s">
        <v>2678</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t="s">
        <v>2660</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t="s">
        <v>2661</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t="s">
        <v>2578</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t="s">
        <v>2646</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t="s">
        <v>2658</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t="s">
        <v>2679</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t="s">
        <v>2660</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t="s">
        <v>2661</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t="s">
        <v>2680</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t="s">
        <v>2660</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5.5" outlineLevel="1" thickTop="1" thickBot="1" x14ac:dyDescent="0.4">
      <c r="C97" s="124" t="s">
        <v>2661</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5.5" outlineLevel="1" thickTop="1" thickBot="1" x14ac:dyDescent="0.4">
      <c r="C98" s="124" t="s">
        <v>2681</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5.5" outlineLevel="1" thickTop="1" thickBot="1" x14ac:dyDescent="0.4">
      <c r="C99" s="124" t="s">
        <v>2660</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5.5" outlineLevel="1" thickTop="1" thickBot="1" x14ac:dyDescent="0.4">
      <c r="C100" s="124" t="s">
        <v>2661</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5.5" outlineLevel="1" thickTop="1" thickBot="1" x14ac:dyDescent="0.4">
      <c r="C101" s="124" t="s">
        <v>2682</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5.5" outlineLevel="1" thickTop="1" thickBot="1" x14ac:dyDescent="0.4">
      <c r="C102" s="124" t="s">
        <v>2660</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5.5" outlineLevel="1" thickTop="1" thickBot="1" x14ac:dyDescent="0.4">
      <c r="C103" s="124" t="s">
        <v>2661</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5.5" outlineLevel="1" thickTop="1" thickBot="1" x14ac:dyDescent="0.4">
      <c r="C104" s="124" t="s">
        <v>2683</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5.5" outlineLevel="1" thickTop="1" thickBot="1" x14ac:dyDescent="0.4">
      <c r="C105" s="124" t="s">
        <v>2660</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5.5" outlineLevel="1" thickTop="1" thickBot="1" x14ac:dyDescent="0.4">
      <c r="C106" s="124" t="s">
        <v>2661</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5.5" outlineLevel="1" thickTop="1" thickBot="1" x14ac:dyDescent="0.4">
      <c r="C107" s="124" t="s">
        <v>2684</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5.5" outlineLevel="1" thickTop="1" thickBot="1" x14ac:dyDescent="0.4">
      <c r="C108" s="124" t="s">
        <v>2660</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5.5" outlineLevel="1" thickTop="1" thickBot="1" x14ac:dyDescent="0.4">
      <c r="C109" s="124" t="s">
        <v>2661</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5.5" outlineLevel="1" thickTop="1" thickBot="1" x14ac:dyDescent="0.4">
      <c r="C110" s="124" t="s">
        <v>2685</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5.5" outlineLevel="1" thickTop="1" thickBot="1" x14ac:dyDescent="0.4">
      <c r="C111" s="124" t="s">
        <v>2660</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5.5" outlineLevel="1" thickTop="1" thickBot="1" x14ac:dyDescent="0.4">
      <c r="C112" s="124" t="s">
        <v>2661</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5.5" outlineLevel="1" thickTop="1" thickBot="1" x14ac:dyDescent="0.4">
      <c r="C113" s="124" t="s">
        <v>2578</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5.5" outlineLevel="1" thickTop="1" thickBot="1" x14ac:dyDescent="0.4">
      <c r="C114" s="124" t="s">
        <v>2646</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5.5" outlineLevel="1" thickTop="1" thickBot="1" x14ac:dyDescent="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5.5" outlineLevel="1" thickTop="1" thickBot="1" x14ac:dyDescent="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5.5" outlineLevel="1" thickTop="1" thickBot="1" x14ac:dyDescent="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75" thickTop="1" thickBot="1" x14ac:dyDescent="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5.5" outlineLevel="1" thickTop="1" thickBot="1" x14ac:dyDescent="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4">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25" x14ac:dyDescent="0.25">
      <c r="L121" s="99" t="s">
        <v>1012</v>
      </c>
      <c r="M121" s="100"/>
    </row>
    <row r="122" spans="1:40" ht="15.75" outlineLevel="1" thickBot="1" x14ac:dyDescent="0.3">
      <c r="M122" s="100"/>
    </row>
    <row r="123" spans="1:40" ht="27.75" outlineLevel="1" thickTop="1" thickBot="1" x14ac:dyDescent="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5.5" outlineLevel="1" thickTop="1" thickBot="1" x14ac:dyDescent="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5.5" outlineLevel="1" thickTop="1" thickBot="1" x14ac:dyDescent="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5.5" outlineLevel="1" thickTop="1" thickBot="1" x14ac:dyDescent="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5.5" outlineLevel="1" thickTop="1" thickBot="1" x14ac:dyDescent="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5.5" outlineLevel="1" thickTop="1" thickBot="1" x14ac:dyDescent="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5.5" outlineLevel="1" thickTop="1" thickBot="1" x14ac:dyDescent="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5.5" outlineLevel="1" thickTop="1" thickBot="1" x14ac:dyDescent="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5.5" outlineLevel="1" thickTop="1" thickBot="1" x14ac:dyDescent="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7.75" outlineLevel="1" thickTop="1" thickBot="1" x14ac:dyDescent="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25" x14ac:dyDescent="0.25">
      <c r="C8" t="str">
        <f ca="1">PROPER(L1)</f>
        <v>Letanías Penitenciales Ii</v>
      </c>
      <c r="L8" s="122" t="str">
        <f ca="1">_xlfn.CONCAT("        tt: ","""",C8,"""",",")</f>
        <v xml:space="preserve">        tt: "Letanías Penitenciales Ii",</v>
      </c>
    </row>
    <row r="9" spans="2:32" ht="23.25" x14ac:dyDescent="0.25">
      <c r="C9" t="str">
        <f ca="1">PROPER(L1)</f>
        <v>Letanías Penitenciales Ii</v>
      </c>
      <c r="L9" s="122" t="str">
        <f ca="1">_xlfn.CONCAT("        title: ","""",C9,"""",",")</f>
        <v xml:space="preserve">        title: "Letanías Penitenciales Ii",</v>
      </c>
    </row>
    <row r="10" spans="2:32" ht="23.25" x14ac:dyDescent="0.25">
      <c r="C10" t="str">
        <f ca="1">VLOOKUP(C1,Table223[#Data],4,FALSE)</f>
        <v>Letanía para la Celebración Penitencial</v>
      </c>
      <c r="L10" s="122" t="str">
        <f ca="1">_xlfn.CONCAT("        ","subtitle: ","""",C10,"""",",")</f>
        <v xml:space="preserve">        subtitle: "Letanía para la Celebración Penitencial",</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192</v>
      </c>
      <c r="L16" s="122" t="str">
        <f ca="1">_xlfn.CONCAT("        dbno: ","""",C16,"""",",")</f>
        <v xml:space="preserve">        dbno: "192",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letaniaspenitencialesii</v>
      </c>
      <c r="L19" s="122" t="str">
        <f ca="1">_xlfn.CONCAT("        audioSrc: ","""https://audio.resucito.do/",C19,".mp3""",",")</f>
        <v xml:space="preserve">        audioSrc: "https://audio.resucito.do/letaniaspenitencialesii.mp3",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191</v>
      </c>
      <c r="C26" t="str">
        <f ca="1">VLOOKUP(B26,Table4[#Data],13,FALSE)</f>
        <v>"/src/index.html?canto=letaniaspenitencialesi"</v>
      </c>
      <c r="L26" s="122" t="str">
        <f ca="1">_xlfn.CONCAT("        ant: ",C26,",")</f>
        <v xml:space="preserve">        ant: "/src/index.html?canto=letaniaspenitencialesi",</v>
      </c>
    </row>
    <row r="27" spans="1:40" ht="23.25" x14ac:dyDescent="0.25">
      <c r="B27">
        <f ca="1">+C1+1</f>
        <v>193</v>
      </c>
      <c r="C27" t="str">
        <f ca="1">VLOOKUP(B27,Table4[#Data],13,FALSE)</f>
        <v>"/src/index.html?canto=padrenuestro"</v>
      </c>
      <c r="L27" s="122" t="str">
        <f ca="1">_xlfn.CONCAT("        sig: ",C27,",")</f>
        <v xml:space="preserve">        sig: "/src/index.html?canto=padrenuestro",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2686</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1003</v>
      </c>
      <c r="C32" s="124" t="s">
        <v>2687</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124" t="s">
        <v>2688</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2689</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2690</v>
      </c>
      <c r="D35" s="125" t="s">
        <v>2571</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2691</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1003</v>
      </c>
      <c r="C38" s="124" t="s">
        <v>2692</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2693</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2694</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4">
      <c r="B41" t="s">
        <v>1003</v>
      </c>
      <c r="C41" s="124" t="s">
        <v>2695</v>
      </c>
      <c r="D41" s="125" t="s">
        <v>2571</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124" t="s">
        <v>2696</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75" thickTop="1" thickBot="1" x14ac:dyDescent="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5.5" hidden="1" outlineLevel="1" thickTop="1" thickBot="1" x14ac:dyDescent="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5.5" hidden="1" outlineLevel="1" thickTop="1" thickBot="1" x14ac:dyDescent="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5.5" hidden="1" outlineLevel="1" thickTop="1" thickBot="1" x14ac:dyDescent="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5.5" hidden="1" outlineLevel="1" thickTop="1" thickBot="1" x14ac:dyDescent="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hidden="1" outlineLevel="1" thickTop="1" thickBot="1" x14ac:dyDescent="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5.5" hidden="1" outlineLevel="1" thickTop="1" thickBot="1" x14ac:dyDescent="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5.5" hidden="1" outlineLevel="1" thickTop="1" thickBot="1" x14ac:dyDescent="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5.5" hidden="1" outlineLevel="1" thickTop="1" thickBot="1" x14ac:dyDescent="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5.5" hidden="1" outlineLevel="1" thickTop="1" thickBot="1" x14ac:dyDescent="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5.5" hidden="1" outlineLevel="1" thickTop="1" thickBot="1" x14ac:dyDescent="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5.5" hidden="1" outlineLevel="1" thickTop="1" thickBot="1" x14ac:dyDescent="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5.5" hidden="1" outlineLevel="1" thickTop="1" thickBot="1" x14ac:dyDescent="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5.5" hidden="1" outlineLevel="1" thickTop="1" thickBot="1" x14ac:dyDescent="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5.5" hidden="1" outlineLevel="1" thickTop="1" thickBot="1" x14ac:dyDescent="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5.5" hidden="1" outlineLevel="1" thickTop="1" thickBot="1" x14ac:dyDescent="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5.5" hidden="1" outlineLevel="1" thickTop="1" thickBot="1" x14ac:dyDescent="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5.5" hidden="1" outlineLevel="1" thickTop="1" thickBot="1" x14ac:dyDescent="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5.5" hidden="1" outlineLevel="1" thickTop="1" thickBot="1" x14ac:dyDescent="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5.5" hidden="1" outlineLevel="1" thickTop="1" thickBot="1" x14ac:dyDescent="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5.5" hidden="1" outlineLevel="1" thickTop="1" thickBot="1" x14ac:dyDescent="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5.5" hidden="1" outlineLevel="1" thickTop="1" thickBot="1" x14ac:dyDescent="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5.5" hidden="1" outlineLevel="1" thickTop="1" thickBot="1" x14ac:dyDescent="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5.5" hidden="1" outlineLevel="1" thickTop="1" thickBot="1" x14ac:dyDescent="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5.5" hidden="1" outlineLevel="1" thickTop="1" thickBot="1" x14ac:dyDescent="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5.5" hidden="1" outlineLevel="1" thickTop="1" thickBot="1" x14ac:dyDescent="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5.5" hidden="1" outlineLevel="1" thickTop="1" thickBot="1" x14ac:dyDescent="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5.5" hidden="1" outlineLevel="1" thickTop="1" thickBot="1" x14ac:dyDescent="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5.5" hidden="1" outlineLevel="1" thickTop="1" thickBot="1" x14ac:dyDescent="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5.5" hidden="1" outlineLevel="1" thickTop="1" thickBot="1" x14ac:dyDescent="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5.5" hidden="1" outlineLevel="1" thickTop="1" thickBot="1" x14ac:dyDescent="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5.5" hidden="1" outlineLevel="1" thickTop="1" thickBot="1" x14ac:dyDescent="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5.5" hidden="1" outlineLevel="1" thickTop="1" thickBot="1" x14ac:dyDescent="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5.5" hidden="1" outlineLevel="1" thickTop="1" thickBot="1" x14ac:dyDescent="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5.5" hidden="1" outlineLevel="1" thickTop="1" thickBot="1" x14ac:dyDescent="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5.5" hidden="1" outlineLevel="1" thickTop="1" thickBot="1" x14ac:dyDescent="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5.5" hidden="1" outlineLevel="1" thickTop="1" thickBot="1" x14ac:dyDescent="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5.5" hidden="1" outlineLevel="1" thickTop="1" thickBot="1" x14ac:dyDescent="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5.5" hidden="1" outlineLevel="1" thickTop="1" thickBot="1" x14ac:dyDescent="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5.5" hidden="1" outlineLevel="1" thickTop="1" thickBot="1" x14ac:dyDescent="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5.5" hidden="1" outlineLevel="1" thickTop="1" thickBot="1" x14ac:dyDescent="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5.5" hidden="1" outlineLevel="1" thickTop="1" thickBot="1" x14ac:dyDescent="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5.5" hidden="1" outlineLevel="1" thickTop="1" thickBot="1" x14ac:dyDescent="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5.5" hidden="1" outlineLevel="1" thickTop="1" thickBot="1" x14ac:dyDescent="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4">
      <c r="A87" s="94"/>
      <c r="B87" s="94"/>
      <c r="C87" s="94"/>
      <c r="D87" s="94"/>
      <c r="E87" s="94"/>
      <c r="F87" s="94"/>
      <c r="G87" s="94"/>
      <c r="H87" s="94"/>
      <c r="I87" s="94"/>
      <c r="J87" s="94"/>
      <c r="K87" s="94"/>
      <c r="L87" s="98" t="str">
        <f ca="1">_xlfn.CONCAT("]}, // ULTIMA LINEA DEL CANTO: ",L1)</f>
        <v>]}, // ULTIMA LINEA DEL CANTO: LETANÍAS PENITENCIALES II</v>
      </c>
      <c r="M87" s="94"/>
    </row>
    <row r="88" spans="1:40" ht="20.25" x14ac:dyDescent="0.25">
      <c r="L88" s="99" t="s">
        <v>1012</v>
      </c>
      <c r="M88" s="100"/>
    </row>
    <row r="89" spans="1:40" ht="15.75" hidden="1" outlineLevel="1" thickBot="1" x14ac:dyDescent="0.3">
      <c r="M89" s="100"/>
    </row>
    <row r="90" spans="1:40" ht="27.75" hidden="1" outlineLevel="1" thickTop="1" thickBot="1" x14ac:dyDescent="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hidden="1" outlineLevel="1" thickTop="1" thickBot="1" x14ac:dyDescent="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5.5" hidden="1" outlineLevel="1" thickTop="1" thickBot="1" x14ac:dyDescent="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5.5" hidden="1" outlineLevel="1" thickTop="1" thickBot="1" x14ac:dyDescent="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5.5" hidden="1" outlineLevel="1" thickTop="1" thickBot="1" x14ac:dyDescent="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5.5" hidden="1" outlineLevel="1" thickTop="1" thickBot="1" x14ac:dyDescent="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5.5" hidden="1" outlineLevel="1" thickTop="1" thickBot="1" x14ac:dyDescent="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5.5" hidden="1" outlineLevel="1" thickTop="1" thickBot="1" x14ac:dyDescent="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5.5" hidden="1" outlineLevel="1" thickTop="1" thickBot="1" x14ac:dyDescent="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7.75" hidden="1" outlineLevel="1" thickTop="1" thickBot="1" x14ac:dyDescent="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25" x14ac:dyDescent="0.25">
      <c r="C8" t="str">
        <f ca="1">PROPER(L1)</f>
        <v>Padre Nuestro</v>
      </c>
      <c r="L8" s="122" t="str">
        <f ca="1">_xlfn.CONCAT("        tt: ","""",C8,"""",",")</f>
        <v xml:space="preserve">        tt: "Padre Nuestro",</v>
      </c>
    </row>
    <row r="9" spans="2:32" ht="23.25" x14ac:dyDescent="0.25">
      <c r="C9" t="str">
        <f ca="1">PROPER(L1)</f>
        <v>Padre Nuestro</v>
      </c>
      <c r="L9" s="122" t="str">
        <f ca="1">_xlfn.CONCAT("        title: ","""",C9,"""",",")</f>
        <v xml:space="preserve">        title: "Padre Nuestro",</v>
      </c>
    </row>
    <row r="10" spans="2:32" ht="23.25" x14ac:dyDescent="0.25">
      <c r="C10" t="str">
        <f ca="1">VLOOKUP(C1,Table223[#Data],4,FALSE)</f>
        <v>Tiempo de la Elección</v>
      </c>
      <c r="L10" s="122" t="str">
        <f ca="1">_xlfn.CONCAT("        ","subtitle: ","""",C10,"""",",")</f>
        <v xml:space="preserve">        subtitle: "Tiempo de la Elección",</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C13" t="s">
        <v>2722</v>
      </c>
      <c r="L13" s="122" t="str">
        <f>_xlfn.CONCAT("        cejilla: ","""",C13,"""",",")</f>
        <v xml:space="preserve">        cejilla: "*Meliasma",</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193</v>
      </c>
      <c r="L16" s="122" t="str">
        <f ca="1">_xlfn.CONCAT("        dbno: ","""",C16,"""",",")</f>
        <v xml:space="preserve">        dbno: "193",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padrenuestro</v>
      </c>
      <c r="L19" s="122" t="str">
        <f ca="1">_xlfn.CONCAT("        audioSrc: ","""https://audio.resucito.do/",C19,".mp3""",",")</f>
        <v xml:space="preserve">        audioSrc: "https://audio.resucito.do/padrenuestro.mp3",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192</v>
      </c>
      <c r="C26" t="str">
        <f ca="1">VLOOKUP(B26,Table4[#Data],13,FALSE)</f>
        <v>"/src/index.html?canto=letaniaspenitencialesii"</v>
      </c>
      <c r="L26" s="122" t="str">
        <f ca="1">_xlfn.CONCAT("        ant: ",C26,",")</f>
        <v xml:space="preserve">        ant: "/src/index.html?canto=letaniaspenitencialesii",</v>
      </c>
    </row>
    <row r="27" spans="1:40" ht="23.25" x14ac:dyDescent="0.25">
      <c r="B27">
        <f ca="1">+C1+1</f>
        <v>194</v>
      </c>
      <c r="C27" t="str">
        <f ca="1">VLOOKUP(B27,Table4[#Data],13,FALSE)</f>
        <v>"/src/index.html?canto=plegariaeucaristicaiimodeloi"</v>
      </c>
      <c r="L27" s="122" t="str">
        <f ca="1">_xlfn.CONCAT("        sig: ",C27,",")</f>
        <v xml:space="preserve">        sig: "/src/index.html?canto=plegariaeucaristicaiimodeloi",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2650</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2463</v>
      </c>
      <c r="C37" s="124" t="s">
        <v>2697</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2698</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2699</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2700</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2468</v>
      </c>
      <c r="C41" s="124" t="s">
        <v>2701</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2702</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2703</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2704</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2705</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2706</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thickTop="1" thickBot="1" x14ac:dyDescent="0.4">
      <c r="C48" s="124" t="s">
        <v>2707</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C50" s="124" t="s">
        <v>2708</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5.5" outlineLevel="1" thickTop="1" thickBot="1" x14ac:dyDescent="0.4">
      <c r="C51" s="124" t="s">
        <v>2709</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7.75" thickTop="1" thickBot="1" x14ac:dyDescent="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B53" t="s">
        <v>2723</v>
      </c>
      <c r="C53" s="124" t="s">
        <v>2710</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2711</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2712</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2713</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2714</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B58" t="s">
        <v>2465</v>
      </c>
      <c r="C58" s="124" t="s">
        <v>2715</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2716</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2717</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2718</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2719</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2720</v>
      </c>
      <c r="D64" s="125" t="s">
        <v>2650</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B66" t="s">
        <v>1001</v>
      </c>
      <c r="C66" s="124" t="s">
        <v>2721</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 ULTIMA LINEA DEL CANTO: PADRE NUESTRO</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25" x14ac:dyDescent="0.25">
      <c r="C8" t="str">
        <f ca="1">PROPER(L1)</f>
        <v>Plegaria Eucarística Ii Modelo I</v>
      </c>
      <c r="L8" s="122" t="str">
        <f ca="1">_xlfn.CONCAT("        tt: ","""",C8,"""",",")</f>
        <v xml:space="preserve">        tt: "Plegaria Eucarística Ii Modelo I",</v>
      </c>
    </row>
    <row r="9" spans="2:32" ht="23.25" x14ac:dyDescent="0.25">
      <c r="C9" t="str">
        <f ca="1">PROPER(L1)</f>
        <v>Plegaria Eucarística Ii Modelo I</v>
      </c>
      <c r="L9" s="122" t="str">
        <f ca="1">_xlfn.CONCAT("        title: ","""",C9,"""",",")</f>
        <v xml:space="preserve">        title: "Plegaria Eucarística Ii Modelo I",</v>
      </c>
    </row>
    <row r="10" spans="2:32" ht="23.25" x14ac:dyDescent="0.25">
      <c r="C10" t="str">
        <f ca="1">VLOOKUP(C1,Table223[#Data],4,FALSE)</f>
        <v>Modelo I</v>
      </c>
      <c r="L10" s="122" t="str">
        <f ca="1">_xlfn.CONCAT("        ","subtitle: ","""",C10,"""",",")</f>
        <v xml:space="preserve">        subtitle: "Modelo 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194</v>
      </c>
      <c r="L16" s="122" t="str">
        <f ca="1">_xlfn.CONCAT("        dbno: ","""",C16,"""",",")</f>
        <v xml:space="preserve">        dbno: "194",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v>
      </c>
      <c r="L19" s="122" t="str">
        <f ca="1">_xlfn.CONCAT("        audioSrc: ","""https://audio.resucito.do/",C19,".mp3""",",")</f>
        <v xml:space="preserve">        audioSrc: "https://audio.resucito.do/plegariaeucaristicaiimodeloi.mp3",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193</v>
      </c>
      <c r="C26" t="str">
        <f ca="1">VLOOKUP(B26,Table4[#Data],13,FALSE)</f>
        <v>"/src/index.html?canto=padrenuestro"</v>
      </c>
      <c r="L26" s="122" t="str">
        <f ca="1">_xlfn.CONCAT("        ant: ",C26,",")</f>
        <v xml:space="preserve">        ant: "/src/index.html?canto=padrenuestro",</v>
      </c>
    </row>
    <row r="27" spans="1:40" ht="23.25" x14ac:dyDescent="0.25">
      <c r="B27">
        <f ca="1">+C1+1</f>
        <v>195</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2760</v>
      </c>
      <c r="C30" s="142" t="s">
        <v>2756</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2760</v>
      </c>
      <c r="C31" s="141" t="s">
        <v>2757</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5.5" thickTop="1" thickBot="1" x14ac:dyDescent="0.4">
      <c r="B32" t="s">
        <v>2466</v>
      </c>
      <c r="C32" s="124" t="s">
        <v>2724</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5.5" thickTop="1" thickBot="1" x14ac:dyDescent="0.4">
      <c r="B33" t="s">
        <v>2760</v>
      </c>
      <c r="C33" s="142" t="s">
        <v>2758</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5.5" thickTop="1" thickBot="1" x14ac:dyDescent="0.4">
      <c r="C34" s="124" t="s">
        <v>2725</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5.5" thickTop="1" thickBot="1" x14ac:dyDescent="0.4">
      <c r="C35" s="124" t="s">
        <v>2726</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5.5" thickTop="1" thickBot="1" x14ac:dyDescent="0.4">
      <c r="C36" s="124" t="s">
        <v>2727</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5.5" thickTop="1" thickBot="1" x14ac:dyDescent="0.4">
      <c r="C37" s="124" t="s">
        <v>2728</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5.5" thickTop="1" thickBot="1" x14ac:dyDescent="0.4">
      <c r="C38" s="124" t="s">
        <v>2729</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2730</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2760</v>
      </c>
      <c r="C40" s="142" t="s">
        <v>2759</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2466</v>
      </c>
      <c r="C41" s="124" t="s">
        <v>2731</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2732</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5.5" thickTop="1" thickBot="1" x14ac:dyDescent="0.4">
      <c r="C43" s="124" t="s">
        <v>2733</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5.5" thickTop="1" thickBot="1" x14ac:dyDescent="0.4">
      <c r="C44" s="124" t="s">
        <v>2734</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5.5" thickTop="1" thickBot="1" x14ac:dyDescent="0.4">
      <c r="C45" s="124" t="s">
        <v>2735</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5.5" thickTop="1" thickBot="1" x14ac:dyDescent="0.4">
      <c r="C46" s="124" t="s">
        <v>2736</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2737</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2738</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2739</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2740</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5.5" outlineLevel="1" thickTop="1" thickBot="1" x14ac:dyDescent="0.4">
      <c r="C53" s="124" t="s">
        <v>2741</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5.5" outlineLevel="1" thickTop="1" thickBot="1" x14ac:dyDescent="0.4">
      <c r="C54" s="124" t="s">
        <v>2742</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5.5" outlineLevel="1" thickTop="1" thickBot="1" x14ac:dyDescent="0.4">
      <c r="C55" s="124" t="s">
        <v>2743</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C57" s="124" t="s">
        <v>2744</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5.5" outlineLevel="1" thickTop="1" thickBot="1" x14ac:dyDescent="0.4">
      <c r="C58" s="124" t="s">
        <v>2745</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5.5" outlineLevel="1" thickTop="1" thickBot="1" x14ac:dyDescent="0.4">
      <c r="C59" s="124" t="s">
        <v>2746</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5.5" outlineLevel="1" thickTop="1" thickBot="1" x14ac:dyDescent="0.4">
      <c r="C60" s="124" t="s">
        <v>2747</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5.5" outlineLevel="1" thickTop="1" thickBot="1" x14ac:dyDescent="0.4">
      <c r="C61" s="124" t="s">
        <v>2748</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5.5" outlineLevel="1" thickTop="1" thickBot="1" x14ac:dyDescent="0.4">
      <c r="C62" s="124" t="s">
        <v>2749</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5.5" outlineLevel="1" thickTop="1" thickBot="1" x14ac:dyDescent="0.4">
      <c r="C63" s="124" t="s">
        <v>2749</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5.5" outlineLevel="1" thickTop="1" thickBot="1" x14ac:dyDescent="0.4">
      <c r="C64" s="124" t="s">
        <v>2750</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5.5" outlineLevel="1" thickTop="1" thickBot="1" x14ac:dyDescent="0.4">
      <c r="C65" s="124" t="s">
        <v>2751</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5.5" outlineLevel="1" thickTop="1" thickBot="1" x14ac:dyDescent="0.4">
      <c r="C66" s="142" t="s">
        <v>2761</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5.5" outlineLevel="1" thickTop="1" thickBot="1" x14ac:dyDescent="0.4">
      <c r="B67" t="s">
        <v>2466</v>
      </c>
      <c r="C67" s="124" t="s">
        <v>2752</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2753</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5.5" outlineLevel="1" thickTop="1" thickBot="1" x14ac:dyDescent="0.4">
      <c r="B70" t="s">
        <v>1003</v>
      </c>
      <c r="C70" s="124" t="s">
        <v>2754</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5.5" outlineLevel="1" thickTop="1" thickBot="1" x14ac:dyDescent="0.4">
      <c r="B71" t="s">
        <v>1003</v>
      </c>
      <c r="C71" s="124" t="s">
        <v>2755</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5.5" outlineLevel="1" thickTop="1" thickBot="1" x14ac:dyDescent="0.4">
      <c r="B72" t="s">
        <v>1003</v>
      </c>
      <c r="C72" s="124" t="s">
        <v>2755</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194</v>
      </c>
      <c r="C26" t="str">
        <f ca="1">VLOOKUP(B26,Table4[#Data],13,FALSE)</f>
        <v>"/src/index.html?canto=plegariaeucaristicaiimodeloi"</v>
      </c>
      <c r="L26" s="122" t="str">
        <f ca="1">_xlfn.CONCAT("        ant: ",C26,",")</f>
        <v xml:space="preserve">        ant: "/src/index.html?canto=plegariaeucaristicaiimodeloi",</v>
      </c>
    </row>
    <row r="27" spans="1:40" ht="23.25" x14ac:dyDescent="0.25">
      <c r="B27">
        <f ca="1">+C1+1</f>
        <v>196</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6" t="s">
        <v>2795</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2762</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2763</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5.5" thickTop="1" thickBot="1" x14ac:dyDescent="0.4">
      <c r="C33" s="124" t="s">
        <v>2764</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5.5" thickTop="1" thickBot="1" x14ac:dyDescent="0.4">
      <c r="C34" s="124" t="s">
        <v>2765</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5.5" thickTop="1" thickBot="1" x14ac:dyDescent="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5.5" thickTop="1" thickBot="1" x14ac:dyDescent="0.4">
      <c r="C36" s="124" t="s">
        <v>2766</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3">
      <c r="C37" s="146" t="s">
        <v>2796</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5.5" thickTop="1" thickBot="1" x14ac:dyDescent="0.4">
      <c r="C38" s="124" t="s">
        <v>2767</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124" t="s">
        <v>2768</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124" t="s">
        <v>2769</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5.5" thickTop="1" thickBot="1" x14ac:dyDescent="0.4">
      <c r="C41" s="124" t="s">
        <v>2770</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5.5" thickTop="1" thickBot="1" x14ac:dyDescent="0.3">
      <c r="C42" s="146" t="s">
        <v>2798</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5.5" thickTop="1" thickBot="1" x14ac:dyDescent="0.4">
      <c r="B43" t="s">
        <v>2466</v>
      </c>
      <c r="C43" s="124" t="s">
        <v>2797</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5.5" thickTop="1" thickBot="1" x14ac:dyDescent="0.4">
      <c r="C44" s="124" t="s">
        <v>2771</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5.5" thickTop="1" thickBot="1" x14ac:dyDescent="0.4">
      <c r="C45" s="124" t="s">
        <v>2772</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2773</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5.5" thickTop="1" thickBot="1" x14ac:dyDescent="0.4">
      <c r="C47" s="124" t="s">
        <v>2774</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5.5" thickTop="1" thickBot="1" x14ac:dyDescent="0.4">
      <c r="C48" s="124" t="s">
        <v>2775</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5.5" thickTop="1" thickBot="1" x14ac:dyDescent="0.4">
      <c r="C49" s="124" t="s">
        <v>2776</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5.5" thickTop="1" thickBot="1" x14ac:dyDescent="0.4">
      <c r="C50" s="124" t="s">
        <v>2777</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5.5" thickTop="1" thickBot="1" x14ac:dyDescent="0.4">
      <c r="C51" s="124" t="s">
        <v>2778</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5.5" thickTop="1" thickBot="1" x14ac:dyDescent="0.4">
      <c r="C52" s="124" t="s">
        <v>2779</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75" thickTop="1" thickBot="1" x14ac:dyDescent="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5.5" outlineLevel="1" thickTop="1" thickBot="1" x14ac:dyDescent="0.4">
      <c r="C54" s="124" t="s">
        <v>2780</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5.5" outlineLevel="1" thickTop="1" thickBot="1" x14ac:dyDescent="0.4">
      <c r="C55" s="124" t="s">
        <v>2781</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5.5" outlineLevel="1" thickTop="1" thickBot="1" x14ac:dyDescent="0.4">
      <c r="C56" s="124" t="s">
        <v>2782</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5.5" thickTop="1" thickBot="1" x14ac:dyDescent="0.3">
      <c r="C57" s="146" t="s">
        <v>2799</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5.5" outlineLevel="1" thickTop="1" thickBot="1" x14ac:dyDescent="0.4">
      <c r="C58" s="124" t="s">
        <v>2783</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5.5" outlineLevel="1" thickTop="1" thickBot="1" x14ac:dyDescent="0.4">
      <c r="C59" s="124" t="s">
        <v>2784</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outlineLevel="1" thickTop="1" thickBot="1" x14ac:dyDescent="0.4">
      <c r="C60" s="124" t="s">
        <v>2785</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outlineLevel="1" thickTop="1" thickBot="1" x14ac:dyDescent="0.4">
      <c r="C61" s="124" t="s">
        <v>2786</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outlineLevel="1" thickTop="1" thickBot="1" x14ac:dyDescent="0.4">
      <c r="C62" s="124" t="s">
        <v>2787</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outlineLevel="1" thickTop="1" thickBot="1" x14ac:dyDescent="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outlineLevel="1" thickTop="1" thickBot="1" x14ac:dyDescent="0.4">
      <c r="C64" s="124" t="s">
        <v>2788</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5.5" outlineLevel="1" thickTop="1" thickBot="1" x14ac:dyDescent="0.4">
      <c r="C65" s="124" t="s">
        <v>2789</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5.5" outlineLevel="1" thickTop="1" thickBot="1" x14ac:dyDescent="0.4">
      <c r="C66" s="124" t="s">
        <v>2790</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5.5" thickTop="1" thickBot="1" x14ac:dyDescent="0.3">
      <c r="C67" s="146" t="s">
        <v>2800</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5.5" outlineLevel="1" thickTop="1" thickBot="1" x14ac:dyDescent="0.4">
      <c r="C68" s="124" t="s">
        <v>2783</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5.5" outlineLevel="1" thickTop="1" thickBot="1" x14ac:dyDescent="0.4">
      <c r="B69" t="s">
        <v>2466</v>
      </c>
      <c r="C69" s="124" t="s">
        <v>2801</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5.5" outlineLevel="1" thickTop="1" thickBot="1" x14ac:dyDescent="0.4">
      <c r="C70" s="124" t="s">
        <v>2791</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5.5" outlineLevel="1" thickTop="1" thickBot="1" x14ac:dyDescent="0.4">
      <c r="C71" s="124" t="s">
        <v>2792</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5.5" outlineLevel="1" thickTop="1" thickBot="1" x14ac:dyDescent="0.4">
      <c r="C72" s="124" t="s">
        <v>2793</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5.5" outlineLevel="1" thickTop="1" thickBot="1" x14ac:dyDescent="0.4">
      <c r="C73" s="124" t="s">
        <v>2794</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5.5" outlineLevel="1" thickTop="1" thickBot="1" x14ac:dyDescent="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4">
      <c r="A75" s="94"/>
      <c r="B75" s="94"/>
      <c r="C75" s="94"/>
      <c r="D75" s="94"/>
      <c r="E75" s="94"/>
      <c r="F75" s="94"/>
      <c r="G75" s="94"/>
      <c r="H75" s="94"/>
      <c r="I75" s="94"/>
      <c r="J75" s="94"/>
      <c r="K75" s="94"/>
      <c r="L75" s="98" t="e">
        <f ca="1">_xlfn.CONCAT("]}, // ULTIMA LINEA DEL CANTO: ",L1)</f>
        <v>#N/A</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199</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198</v>
      </c>
      <c r="C26" t="e">
        <f>VLOOKUP(B26,[1]Buscador!A3:AP240,31,FALSE)</f>
        <v>#N/A</v>
      </c>
      <c r="L26" s="47" t="e">
        <f>_xlfn.CONCAT("        ant: ","""",C26,"""",",")</f>
        <v>#N/A</v>
      </c>
    </row>
    <row r="27" spans="2:40" ht="23.25" x14ac:dyDescent="0.25">
      <c r="B27">
        <f>+C1+1</f>
        <v>200</v>
      </c>
      <c r="C27" t="str">
        <f>VLOOKUP(B27,[1]Buscador!A3:AP240,31,FALSE)</f>
        <v>/resucito/src/index.html?canto=plegariaeucaristicaiv</v>
      </c>
      <c r="L27" s="47" t="str">
        <f>_xlfn.CONCAT("        sig: ","""",C27,"""",",")</f>
        <v xml:space="preserve">        sig: "/resucito/src/index.html?canto=plegariaeucaristicaiv",</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tabSelected="1" zoomScale="85" zoomScaleNormal="85" workbookViewId="0">
      <pane xSplit="2" ySplit="1" topLeftCell="C28" activePane="bottomRight" state="frozen"/>
      <selection pane="topRight" activeCell="C1" sqref="C1"/>
      <selection pane="bottomLeft" activeCell="A2" sqref="A2"/>
      <selection pane="bottomRight" activeCell="B30" sqref="B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200</v>
      </c>
      <c r="E1" s="39"/>
      <c r="F1" s="39"/>
      <c r="G1" s="39"/>
      <c r="H1" s="39"/>
      <c r="I1" s="39"/>
      <c r="J1" s="39"/>
      <c r="K1" s="39"/>
      <c r="L1" s="120" t="str">
        <f ca="1">UPPER(VLOOKUP(C1,Table223[#Data],3,FALSE))</f>
        <v xml:space="preserve">PLEGARIA EUCARÍSTICA IV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IV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plegariaeucaristicaiv</v>
      </c>
      <c r="L7" s="122" t="str">
        <f ca="1">_xlfn.CONCAT("        id: ","""",C7,"""",",")</f>
        <v xml:space="preserve">        id: "plegariaeucaristicaiv",</v>
      </c>
    </row>
    <row r="8" spans="2:32" ht="23.25" x14ac:dyDescent="0.25">
      <c r="C8" t="str">
        <f ca="1">PROPER(L1)</f>
        <v xml:space="preserve">Plegaria Eucarística Iv </v>
      </c>
      <c r="L8" s="122" t="str">
        <f ca="1">_xlfn.CONCAT("        tt: ","""",C8,"""",",")</f>
        <v xml:space="preserve">        tt: "Plegaria Eucarística Iv ",</v>
      </c>
    </row>
    <row r="9" spans="2:32" ht="23.25" x14ac:dyDescent="0.25">
      <c r="C9" t="str">
        <f ca="1">PROPER(L1)</f>
        <v xml:space="preserve">Plegaria Eucarística Iv </v>
      </c>
      <c r="L9" s="122" t="str">
        <f ca="1">_xlfn.CONCAT("        title: ","""",C9,"""",",")</f>
        <v xml:space="preserve">        title: "Plegaria Eucarística Iv ",</v>
      </c>
    </row>
    <row r="10" spans="2:32" ht="23.25" x14ac:dyDescent="0.25">
      <c r="C10" t="str">
        <f ca="1">VLOOKUP(C1,Table223[#Data],4,FALSE)</f>
        <v>(1988)</v>
      </c>
      <c r="L10" s="122" t="str">
        <f ca="1">_xlfn.CONCAT("        ","subtitle: ","""",C10,"""",",")</f>
        <v xml:space="preserve">        subtitle: "(1988)",</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200</v>
      </c>
      <c r="L16" s="122" t="str">
        <f ca="1">_xlfn.CONCAT("        dbno: ","""",C16,"""",",")</f>
        <v xml:space="preserve">        dbno: "200",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plegariaeucaristicaiv</v>
      </c>
      <c r="L19" s="122" t="str">
        <f ca="1">_xlfn.CONCAT("        audioSrc: ","""https://audio.resucito.do/",C19,".mp3""",",")</f>
        <v xml:space="preserve">        audioSrc: "https://audio.resucito.do/plegariaeucaristicaiv.mp3",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199</v>
      </c>
      <c r="C26" t="e">
        <f ca="1">VLOOKUP(B26,Table4[#Data],13,FALSE)</f>
        <v>#N/A</v>
      </c>
      <c r="L26" s="122" t="e">
        <f ca="1">_xlfn.CONCAT("        ant: ",C26,",")</f>
        <v>#N/A</v>
      </c>
    </row>
    <row r="27" spans="1:40" ht="23.25" x14ac:dyDescent="0.25">
      <c r="B27">
        <f ca="1">+C1+1</f>
        <v>201</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2894</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2895</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2896</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2897</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2898</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C35" s="124" t="s">
        <v>2899</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C36" s="124" t="s">
        <v>2900</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1001</v>
      </c>
      <c r="C37" s="138" t="s">
        <v>2901</v>
      </c>
      <c r="D37" s="125" t="s">
        <v>2902</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B38" t="s">
        <v>1003</v>
      </c>
      <c r="C38" s="138" t="s">
        <v>2903</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5.5" thickTop="1" thickBot="1" x14ac:dyDescent="0.3">
      <c r="C39" s="149" t="s">
        <v>2798</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5.5" thickTop="1" thickBot="1" x14ac:dyDescent="0.4">
      <c r="C40" s="124" t="s">
        <v>2904</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2905</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2906</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5.5" thickTop="1" thickBot="1" x14ac:dyDescent="0.4">
      <c r="C43" s="124" t="s">
        <v>2907</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2908</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2909</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2910</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5.5" thickTop="1" thickBot="1" x14ac:dyDescent="0.4">
      <c r="C47" s="124" t="s">
        <v>2911</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5.5" thickTop="1" thickBot="1" x14ac:dyDescent="0.4">
      <c r="C48" s="124" t="s">
        <v>2912</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2913</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thickTop="1" thickBot="1" x14ac:dyDescent="0.3">
      <c r="C51" s="149" t="s">
        <v>2799</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5.5" outlineLevel="1" thickTop="1" thickBot="1" x14ac:dyDescent="0.4">
      <c r="C52" s="124" t="s">
        <v>2914</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5.5" outlineLevel="1" thickTop="1" thickBot="1" x14ac:dyDescent="0.4">
      <c r="C53" s="124" t="s">
        <v>2915</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5.5" outlineLevel="1" thickTop="1" thickBot="1" x14ac:dyDescent="0.4">
      <c r="C54" s="124" t="s">
        <v>2916</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5.5" outlineLevel="1" thickTop="1" thickBot="1" x14ac:dyDescent="0.4">
      <c r="C55" s="124" t="s">
        <v>2917</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5.5" outlineLevel="1" thickTop="1" thickBot="1" x14ac:dyDescent="0.4">
      <c r="C56" s="124" t="s">
        <v>2918</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5.5" outlineLevel="1" thickTop="1" thickBot="1" x14ac:dyDescent="0.4">
      <c r="C57" s="124" t="s">
        <v>2919</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5.5" outlineLevel="1" thickTop="1" thickBot="1" x14ac:dyDescent="0.4">
      <c r="C58" s="124" t="s">
        <v>2920</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5.5" outlineLevel="1" thickTop="1" thickBot="1" x14ac:dyDescent="0.4">
      <c r="C59" s="124" t="s">
        <v>2921</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5.5" outlineLevel="1" thickTop="1" thickBot="1" x14ac:dyDescent="0.4">
      <c r="C60" s="124" t="s">
        <v>2922</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5.5" outlineLevel="1" thickTop="1" thickBot="1" x14ac:dyDescent="0.4">
      <c r="C61" s="124" t="s">
        <v>2923</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5.5" outlineLevel="1" thickTop="1" thickBot="1" x14ac:dyDescent="0.4">
      <c r="C62" s="124" t="s">
        <v>2924</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5.5" thickTop="1" thickBot="1" x14ac:dyDescent="0.3">
      <c r="C63" s="149" t="s">
        <v>2800</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5.5" outlineLevel="1" thickTop="1" thickBot="1" x14ac:dyDescent="0.4">
      <c r="C64" s="124" t="s">
        <v>2801</v>
      </c>
      <c r="D64" s="125" t="s">
        <v>2902</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5.5" outlineLevel="1" thickTop="1" thickBot="1" x14ac:dyDescent="0.4">
      <c r="C65" s="124" t="s">
        <v>2925</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5.5" outlineLevel="1" thickTop="1" thickBot="1" x14ac:dyDescent="0.4">
      <c r="C66" s="124" t="s">
        <v>2792</v>
      </c>
      <c r="D66" s="125" t="s">
        <v>2902</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5.5" outlineLevel="1" thickTop="1" thickBot="1" x14ac:dyDescent="0.4">
      <c r="C67" s="124" t="s">
        <v>2926</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5.5" outlineLevel="1" thickTop="1" thickBot="1" x14ac:dyDescent="0.4">
      <c r="C68" s="124" t="s">
        <v>2794</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7.75" thickTop="1" thickBot="1" x14ac:dyDescent="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124" t="s">
        <v>2927</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4">
      <c r="A71" s="94"/>
      <c r="B71" s="94"/>
      <c r="C71" s="94"/>
      <c r="D71" s="94"/>
      <c r="E71" s="94"/>
      <c r="F71" s="94"/>
      <c r="G71" s="94"/>
      <c r="H71" s="94"/>
      <c r="I71" s="94"/>
      <c r="J71" s="94"/>
      <c r="K71" s="94"/>
      <c r="L71" s="98" t="str">
        <f ca="1">_xlfn.CONCAT("]}, // ULTIMA LINEA DEL CANTO: ",L1)</f>
        <v xml:space="preserve">]}, // ULTIMA LINEA DEL CANTO: PLEGARIA EUCARÍSTICA IV </v>
      </c>
      <c r="M71" s="94"/>
    </row>
    <row r="72" spans="1:40" ht="20.25" x14ac:dyDescent="0.25">
      <c r="L72" s="99" t="s">
        <v>1012</v>
      </c>
      <c r="M72" s="100"/>
    </row>
    <row r="73" spans="1:40" ht="15.75" hidden="1" outlineLevel="1" thickBot="1" x14ac:dyDescent="0.3">
      <c r="M73" s="100"/>
    </row>
    <row r="74" spans="1:40" ht="27.75" hidden="1" outlineLevel="1" thickTop="1" thickBot="1" x14ac:dyDescent="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hidden="1" outlineLevel="1" thickTop="1" thickBot="1" x14ac:dyDescent="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5.5" hidden="1" outlineLevel="1" thickTop="1" thickBot="1" x14ac:dyDescent="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5.5" hidden="1" outlineLevel="1" thickTop="1" thickBot="1" x14ac:dyDescent="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5.5" hidden="1" outlineLevel="1" thickTop="1" thickBot="1" x14ac:dyDescent="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5.5" hidden="1" outlineLevel="1" thickTop="1" thickBot="1" x14ac:dyDescent="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5.5" hidden="1" outlineLevel="1" thickTop="1" thickBot="1" x14ac:dyDescent="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5.5" hidden="1" outlineLevel="1" thickTop="1" thickBot="1" x14ac:dyDescent="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5.5" hidden="1" outlineLevel="1" thickTop="1" thickBot="1" x14ac:dyDescent="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7.75" hidden="1" outlineLevel="1" thickTop="1" thickBot="1" x14ac:dyDescent="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201</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200</v>
      </c>
      <c r="C26" t="str">
        <f ca="1">VLOOKUP(B26,Table4[#Data],13,FALSE)</f>
        <v>"/src/index.html?canto=plegariaeucaristicaiv"</v>
      </c>
      <c r="L26" s="122" t="str">
        <f ca="1">_xlfn.CONCAT("        ant: ",C26,",")</f>
        <v xml:space="preserve">        ant: "/src/index.html?canto=plegariaeucaristicaiv",</v>
      </c>
    </row>
    <row r="27" spans="1:40" ht="23.25" x14ac:dyDescent="0.25">
      <c r="B27">
        <f ca="1">+C1+1</f>
        <v>202</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t="s">
        <v>2893</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2869</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2870</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124" t="s">
        <v>2871</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2872</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2873</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C36" s="124" t="s">
        <v>2874</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2875</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2876</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2737</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2738</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2739</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2877</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2878</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2879</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2743</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2744</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2880</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2746</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2881</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5.5" outlineLevel="1" thickTop="1" thickBot="1" x14ac:dyDescent="0.4">
      <c r="C54" s="124" t="s">
        <v>2882</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2751</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5.5" thickTop="1" thickBot="1" x14ac:dyDescent="0.3">
      <c r="C56" t="s">
        <v>2761</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5.5" outlineLevel="1" thickTop="1" thickBot="1" x14ac:dyDescent="0.4">
      <c r="C57" s="124" t="s">
        <v>2752</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2753</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B60" t="s">
        <v>2465</v>
      </c>
      <c r="C60" s="124" t="s">
        <v>2754</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B61" t="s">
        <v>1003</v>
      </c>
      <c r="C61" s="124" t="s">
        <v>2755</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5.5" thickTop="1" thickBot="1" x14ac:dyDescent="0.3">
      <c r="C62" t="s">
        <v>2795</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5.5" outlineLevel="1" thickTop="1" thickBot="1" x14ac:dyDescent="0.4">
      <c r="B63" t="s">
        <v>2466</v>
      </c>
      <c r="C63" s="124" t="s">
        <v>2883</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2884</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2885</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2886</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5.5" outlineLevel="1" thickTop="1" thickBot="1" x14ac:dyDescent="0.4">
      <c r="C67" s="124" t="s">
        <v>2887</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5.5" outlineLevel="1" thickTop="1" thickBot="1" x14ac:dyDescent="0.4">
      <c r="C68" s="124" t="s">
        <v>2888</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2889</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2890</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2891</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2892</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202</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201</v>
      </c>
      <c r="C26" t="e">
        <f ca="1">VLOOKUP(B26,Table4[#Data],13,FALSE)</f>
        <v>#N/A</v>
      </c>
      <c r="L26" s="122" t="e">
        <f ca="1">_xlfn.CONCAT("        ant: ",C26,",")</f>
        <v>#N/A</v>
      </c>
    </row>
    <row r="27" spans="1:40" ht="23.25" x14ac:dyDescent="0.25">
      <c r="B27">
        <f ca="1">+C1+1</f>
        <v>203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2832</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2833</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2834</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2835</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2836</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2837</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2838</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2839</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2840</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2841</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2842</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2843</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2844</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2845</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2846</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2847</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2848</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2849</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1001</v>
      </c>
      <c r="C53" s="124" t="s">
        <v>2850</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5.5" outlineLevel="1" thickTop="1" thickBot="1" x14ac:dyDescent="0.4">
      <c r="B54" t="s">
        <v>1003</v>
      </c>
      <c r="C54" s="124" t="s">
        <v>2851</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B55" t="s">
        <v>1003</v>
      </c>
      <c r="C55" s="124" t="s">
        <v>2852</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2853</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2854</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2855</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2856</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2857</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2858</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2859</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2860</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3">
      <c r="C66" s="147" t="s">
        <v>2868</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5.5" outlineLevel="1" thickTop="1" thickBot="1" x14ac:dyDescent="0.4">
      <c r="B67" t="s">
        <v>2466</v>
      </c>
      <c r="C67" s="124" t="s">
        <v>2861</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2862</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2863</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2864</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2865</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C72" s="124" t="s">
        <v>2866</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5.5" outlineLevel="1" thickTop="1" thickBot="1" x14ac:dyDescent="0.4">
      <c r="C73" s="124" t="s">
        <v>2867</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203</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+C1-3</f>
        <v>200</v>
      </c>
      <c r="C26" t="str">
        <f ca="1">VLOOKUP(B26,Table4[#Data],13,FALSE)</f>
        <v>"/src/index.html?canto=plegariaeucaristicaiv"</v>
      </c>
      <c r="L26" s="122" t="str">
        <f ca="1">_xlfn.CONCAT("        ant: ",C26,",")</f>
        <v xml:space="preserve">        ant: "/src/index.html?canto=plegariaeucaristicaiv",</v>
      </c>
    </row>
    <row r="27" spans="1:40" ht="23.25" x14ac:dyDescent="0.25">
      <c r="B27">
        <f ca="1">+C1+4</f>
        <v>207</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7" t="s">
        <v>2831</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2466</v>
      </c>
      <c r="C38" s="124" t="s">
        <v>2802</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2803</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2804</v>
      </c>
      <c r="D40" s="125" t="s">
        <v>1106</v>
      </c>
      <c r="E40" s="51"/>
      <c r="F40" s="52" t="s">
        <v>2650</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2805</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2806</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2807</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2808</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2809</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2810</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2811</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2812</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2813</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2814</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5.5" outlineLevel="1" thickTop="1" thickBot="1" x14ac:dyDescent="0.4">
      <c r="C54" s="124" t="s">
        <v>2815</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2816</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1003</v>
      </c>
      <c r="C57" s="124" t="s">
        <v>2817</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5.5" outlineLevel="1" thickTop="1" thickBot="1" x14ac:dyDescent="0.3">
      <c r="C58" s="148" t="s">
        <v>2756</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5.5" outlineLevel="1" thickTop="1" thickBot="1" x14ac:dyDescent="0.4">
      <c r="B59" t="s">
        <v>2466</v>
      </c>
      <c r="C59" s="124" t="s">
        <v>2818</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C60" s="124" t="s">
        <v>2819</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C61" s="124" t="s">
        <v>2820</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C63" s="124" t="s">
        <v>2821</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2822</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2823</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2824</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124" t="s">
        <v>2825</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2826</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2827</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2828</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2829</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5.5" outlineLevel="1" thickTop="1" thickBot="1" x14ac:dyDescent="0.4">
      <c r="C73" s="124" t="s">
        <v>2830</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ADVIENTO Y NAVIDAD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25" x14ac:dyDescent="0.25">
      <c r="C8" t="str">
        <f ca="1">PROPER(L1)</f>
        <v>Prefacio Para Adviento Y Navidad</v>
      </c>
      <c r="L8" s="122" t="str">
        <f ca="1">_xlfn.CONCAT("        tt: ","""",C8,"""",",")</f>
        <v xml:space="preserve">        tt: "Prefacio Para Adviento Y Navidad",</v>
      </c>
    </row>
    <row r="9" spans="2:32" ht="23.25" x14ac:dyDescent="0.25">
      <c r="C9" t="str">
        <f ca="1">PROPER(L1)</f>
        <v>Prefacio Para Adviento Y Navidad</v>
      </c>
      <c r="L9" s="122" t="str">
        <f ca="1">_xlfn.CONCAT("        title: ","""",C9,"""",",")</f>
        <v xml:space="preserve">        title: "Prefacio Para Adviento Y Navidad",</v>
      </c>
    </row>
    <row r="10" spans="2:32" ht="23.25" x14ac:dyDescent="0.25">
      <c r="C10" t="str">
        <f ca="1">VLOOKUP(C1,Table223[#Data],4,FALSE)</f>
        <v>Prefacio IV de Adviento*</v>
      </c>
      <c r="L10" s="122" t="str">
        <f ca="1">_xlfn.CONCAT("        ","subtitle: ","""",C10,"""",",")</f>
        <v xml:space="preserve">        subtitle: "Prefacio IV de Adviento*",</v>
      </c>
    </row>
    <row r="11" spans="2:32" ht="23.25" x14ac:dyDescent="0.25">
      <c r="C11" t="str">
        <f ca="1">_xlfn.CONCAT("category: [",VLOOKUP(C1,Table223[#Data],16,FALSE),"],")</f>
        <v>category: ["Liturgia","Adviento","Navidad"],</v>
      </c>
      <c r="L11" s="122" t="str">
        <f ca="1">_xlfn.CONCAT("        ",C11)</f>
        <v xml:space="preserve">        category: ["Liturgia","Adviento","Navidad"],</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204</v>
      </c>
      <c r="L16" s="122" t="str">
        <f ca="1">_xlfn.CONCAT("        dbno: ","""",C16,"""",",")</f>
        <v xml:space="preserve">        dbno: "204",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prefacioparaadvientoynavidad</v>
      </c>
      <c r="L19" s="122" t="str">
        <f ca="1">_xlfn.CONCAT("        audioSrc: ","""https://audio.resucito.do/",C19,".mp3""",",")</f>
        <v xml:space="preserve">        audioSrc: "https://audio.resucito.do/prefacioparaadvientoynavidad.mp3",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203</v>
      </c>
      <c r="C26" t="e">
        <f ca="1">VLOOKUP(B26,Table4[#Data],13,FALSE)</f>
        <v>#N/A</v>
      </c>
      <c r="L26" s="122" t="e">
        <f ca="1">_xlfn.CONCAT("        ant: ",C26,",")</f>
        <v>#N/A</v>
      </c>
    </row>
    <row r="27" spans="1:40" ht="23.25" x14ac:dyDescent="0.25">
      <c r="B27">
        <f ca="1">+C1+1</f>
        <v>205</v>
      </c>
      <c r="C27" t="str">
        <f ca="1">VLOOKUP(B27,Table4[#Data],13,FALSE)</f>
        <v>"/src/index.html?canto=prefacioparaeltiempopascual"</v>
      </c>
      <c r="L27" s="122" t="str">
        <f ca="1">_xlfn.CONCAT("        sig: ",C27,",")</f>
        <v xml:space="preserve">        sig: "/src/index.html?canto=prefacioparaeltiempopascual",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PREFACIO PARA ADVIENTO Y NAVIDAD</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vt:i4>
      </vt:variant>
    </vt:vector>
  </HeadingPairs>
  <TitlesOfParts>
    <vt:vector size="55"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No (4)</vt:lpstr>
      <vt:lpstr>PLEGARIA EUCARÍSTICA IV p4</vt:lpstr>
      <vt:lpstr>PLEGARIA EUCARÍSTICA IV p3</vt:lpstr>
      <vt:lpstr>PLEGARIA EUCARÍSTICA IV p2</vt:lpstr>
      <vt:lpstr>PLEGARIA EUCARÍSTICA IV p1</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2025-10-16T21:24:56Z</dcterms:modified>
</cp:coreProperties>
</file>