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tables/table7.xml" ContentType="application/vnd.openxmlformats-officedocument.spreadsheetml.table+xml"/>
  <Override PartName="/xl/comments22.xml" ContentType="application/vnd.openxmlformats-officedocument.spreadsheetml.comments+xml"/>
  <Override PartName="/xl/drawings/drawing2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6E65816C-292E-4EAE-B399-95F5B678353A}" xr6:coauthVersionLast="47" xr6:coauthVersionMax="47" xr10:uidLastSave="{00000000-0000-0000-0000-000000000000}"/>
  <bookViews>
    <workbookView xWindow="-120" yWindow="-120" windowWidth="51840" windowHeight="21120" firstSheet="25" activeTab="27" xr2:uid="{0D11F155-520B-4420-B62A-CF367B912470}"/>
  </bookViews>
  <sheets>
    <sheet name="code" sheetId="14" r:id="rId1"/>
    <sheet name="Indice" sheetId="6" r:id="rId2"/>
    <sheet name="Aleluya Interleccional (2)" sheetId="27" r:id="rId3"/>
    <sheet name="Aleluya" sheetId="23" r:id="rId4"/>
    <sheet name="Sheet1" sheetId="25" r:id="rId5"/>
    <sheet name="Index" sheetId="1" r:id="rId6"/>
    <sheet name="Aleluya-NoOrganizado" sheetId="22" r:id="rId7"/>
    <sheet name="Index Web" sheetId="3" r:id="rId8"/>
    <sheet name="cantosJS" sheetId="2" r:id="rId9"/>
    <sheet name="Find" sheetId="5" r:id="rId10"/>
    <sheet name="html" sheetId="8" r:id="rId11"/>
    <sheet name="ALELUYA INTERLECCIONAL s22" sheetId="18" r:id="rId12"/>
    <sheet name="GLORIA A DIOS EN LO ALTO DEL CI" sheetId="19"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MARIA, MADRE MÍA" sheetId="7" r:id="rId22"/>
    <sheet name="OH LUZ GOZOSA" sheetId="21" r:id="rId23"/>
    <sheet name="INVOCACIÓN AL ESPIRITU SANTO" sheetId="20" r:id="rId24"/>
    <sheet name="ALELUYA ADVIENTO S I-4 (2)" sheetId="31" r:id="rId25"/>
    <sheet name="Aleluya Interleccional" sheetId="26" r:id="rId26"/>
    <sheet name="AInterleccional cp (2)" sheetId="32" r:id="rId27"/>
    <sheet name="Aleluya Interleccional" sheetId="24" r:id="rId28"/>
    <sheet name="Aleluya Interleccional cp" sheetId="28" r:id="rId29"/>
  </sheets>
  <functionGroups builtInGroupCount="19"/>
  <externalReferences>
    <externalReference r:id="rId30"/>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 i="24" l="1"/>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AK55" i="32" l="1"/>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20" i="28" l="1"/>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26" i="28" l="1"/>
  <c r="L26" i="28" s="1"/>
  <c r="L47" i="28"/>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<sst xmlns="http://schemas.openxmlformats.org/spreadsheetml/2006/main" count="11414" uniqueCount="2389">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</sst>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24">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0" fontId="0" fillId="0" borderId="0" xfId="0" applyNumberFormat="1"/>
  </cellXfs>
  <cellStyles count="4">
    <cellStyle name="Good" xfId="3" builtinId="26"/>
    <cellStyle name="Hyperlink" xfId="1" builtinId="8"/>
    <cellStyle name="Input" xfId="2" builtinId="20"/>
    <cellStyle name="Normal" xfId="0" builtinId="0"/>
  </cellStyles>
  <dxfs count="5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4.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B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5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8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A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A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A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C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C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C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1"/>
    <tableColumn id="1" xr3:uid="{921CA10A-2901-4DAE-A530-BF0B02B224D2}" name="id" dataDxfId="50">
      <calculatedColumnFormula>LOWER(_xlfn.CONCAT("ait",LEFT(D3,1)&amp;"s"&amp;E3&amp;F3))</calculatedColumnFormula>
    </tableColumn>
    <tableColumn id="2" xr3:uid="{D9A32830-ABA6-41D5-9C8D-8A0C6682F82B}" name="Tiempo" dataDxfId="49"/>
    <tableColumn id="3" xr3:uid="{3E55F751-0E13-4158-B1E6-25386204563F}" name="semana" dataDxfId="48"/>
    <tableColumn id="4" xr3:uid="{F69152E6-D146-469B-B970-C48FBD5624DD}" name="año" dataDxfId="47"/>
    <tableColumn id="5" xr3:uid="{7B77C7B7-C297-4CE0-8ACB-FD151A4BAD8C}" name="Aleluya Año C" dataDxfId="46"/>
    <tableColumn id="6" xr3:uid="{7BBFEA5F-9E8A-4196-933B-8F9B3D50AC5C}" name="Cita" dataDxfId="45"/>
    <tableColumn id="7" xr3:uid="{7F2967E4-9E49-447A-9790-116E24674B1D}" name="Estado" dataDxfId="4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3"/>
    <tableColumn id="3" xr3:uid="{ADBA58FD-0429-4D57-B7D3-AC6D7A799AFD}" name="Cantos" dataDxfId="42"/>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1"/>
    <tableColumn id="1" xr3:uid="{969AEAEF-98E2-4256-A2BA-491C5DBB435D}" name="id" dataDxfId="40">
      <calculatedColumnFormula>LOWER(_xlfn.CONCAT("ait",LEFT(D3,1)&amp;"s"&amp;E3&amp;F3))</calculatedColumnFormula>
    </tableColumn>
    <tableColumn id="2" xr3:uid="{F6CC32E4-7E20-4D29-AB2F-9FB5AD052C81}" name="Tiempo" dataDxfId="39"/>
    <tableColumn id="3" xr3:uid="{5783091E-D235-4DCD-9210-D14137F4C255}" name="semana" dataDxfId="38"/>
    <tableColumn id="4" xr3:uid="{B3F2A1DA-849B-453B-863A-BF6F6A76200C}" name="año" dataDxfId="37"/>
    <tableColumn id="5" xr3:uid="{4DD72F58-ABDF-464B-8E5C-E8891BCF1FD6}" name="Aleluya Año C" dataDxfId="36"/>
    <tableColumn id="6" xr3:uid="{B2CC7BC9-A1BA-4A10-A086-DDA5B7B35114}" name="Cita" dataDxfId="35"/>
    <tableColumn id="7" xr3:uid="{2A5028E0-F247-4E10-BB6F-E44914E438D9}" name="Estado" dataDxfId="34"/>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3"/>
    <tableColumn id="2" xr3:uid="{61304003-6C37-4876-9E01-52AAFEE1502D}" name="ID" dataDxfId="32"/>
    <tableColumn id="3" xr3:uid="{46AD0CF9-9F35-4E11-A80E-B6931C340B6E}" name="Cantos" dataDxfId="31"/>
    <tableColumn id="14" xr3:uid="{2F838586-06C5-49D6-9770-AEF72BDBAFDF}" name="Subtitulo" dataDxfId="30"/>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9"/>
    <tableColumn id="12" xr3:uid="{FA0FAC69-D1C8-4EC4-808F-0E06F2EB0620}" name="Moments" dataDxfId="28">
      <calculatedColumnFormula>"""" &amp; _xlfn.TEXTJOIN(""",""",TRUE,Table223[[#This Row],[Categoria1]:[Categoria7]]) &amp; """"</calculatedColumnFormula>
    </tableColumn>
    <tableColumn id="15" xr3:uid="{B1CD2D35-41ED-4CB2-8C93-8B0B2DAEF2A7}" name="Content" dataDxfId="27"/>
    <tableColumn id="16" xr3:uid="{F964B80D-903A-48A9-99DB-BE282D0613F1}" name="CATEGORIA8" dataDxfId="26">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5"/>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1.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2.xml"/><Relationship Id="rId4" Type="http://schemas.openxmlformats.org/officeDocument/2006/relationships/table" Target="../tables/table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20" t="str" cm="1">
        <f t="array" aca="1" ref="C1" ca="1">MID(CELL("filename", B1), FIND("]", CELL("filename", B1)) + 1, 255)</f>
        <v>Indice</v>
      </c>
      <c r="D1" s="120"/>
      <c r="E1" s="120"/>
      <c r="F1" s="120"/>
      <c r="G1" s="120"/>
      <c r="H1" s="120"/>
    </row>
    <row r="2" spans="1:8" ht="26.1" customHeight="1" x14ac:dyDescent="0.45">
      <c r="A2" s="36" t="s">
        <v>1124</v>
      </c>
      <c r="B2" s="36"/>
      <c r="C2" s="36"/>
      <c r="D2" s="36"/>
      <c r="E2" s="36"/>
      <c r="F2" s="37"/>
      <c r="G2" s="37"/>
      <c r="H2" s="37"/>
    </row>
    <row r="3" spans="1:8" ht="26.1" customHeight="1" x14ac:dyDescent="0.45">
      <c r="A3" s="36" t="s">
        <v>2341</v>
      </c>
      <c r="B3" s="36"/>
      <c r="C3" s="36"/>
      <c r="D3" s="36"/>
      <c r="E3" s="36"/>
      <c r="F3" s="37"/>
      <c r="G3" s="37"/>
      <c r="H3" s="37"/>
    </row>
    <row r="4" spans="1:8" ht="26.1" customHeight="1" x14ac:dyDescent="0.45">
      <c r="A4" s="36" t="s">
        <v>1200</v>
      </c>
      <c r="B4" s="36"/>
      <c r="C4" s="36"/>
      <c r="D4" s="36"/>
      <c r="E4" s="36"/>
      <c r="F4" s="37"/>
      <c r="G4" s="37"/>
      <c r="H4" s="37"/>
    </row>
    <row r="5" spans="1:8" ht="26.1" customHeight="1" x14ac:dyDescent="0.45">
      <c r="A5" s="36" t="s">
        <v>2321</v>
      </c>
      <c r="B5" s="36"/>
      <c r="C5" s="36"/>
      <c r="D5" s="36"/>
      <c r="E5" s="36"/>
      <c r="F5" s="37"/>
      <c r="G5" s="37"/>
      <c r="H5" s="37"/>
    </row>
    <row r="6" spans="1:8" ht="26.1" customHeight="1" x14ac:dyDescent="0.45">
      <c r="A6" s="36" t="s">
        <v>979</v>
      </c>
      <c r="B6" s="36"/>
      <c r="C6" s="36"/>
      <c r="D6" s="36"/>
      <c r="E6" s="36"/>
      <c r="F6" s="37"/>
      <c r="G6" s="37"/>
      <c r="H6" s="37"/>
    </row>
    <row r="7" spans="1:8" ht="26.1" customHeight="1" x14ac:dyDescent="0.45">
      <c r="A7" s="36" t="s">
        <v>1448</v>
      </c>
      <c r="B7" s="36"/>
      <c r="C7" s="36"/>
      <c r="D7" s="36"/>
      <c r="E7" s="36"/>
      <c r="F7" s="37"/>
      <c r="G7" s="37"/>
      <c r="H7" s="37"/>
    </row>
    <row r="8" spans="1:8" ht="26.1" customHeight="1" x14ac:dyDescent="0.45">
      <c r="A8" s="36" t="s">
        <v>980</v>
      </c>
      <c r="B8" s="36"/>
      <c r="C8" s="36"/>
      <c r="D8" s="36"/>
      <c r="E8" s="36"/>
      <c r="F8" s="37"/>
      <c r="G8" s="37"/>
      <c r="H8" s="37"/>
    </row>
    <row r="9" spans="1:8" ht="26.1" customHeight="1" x14ac:dyDescent="0.45">
      <c r="A9" s="36" t="s">
        <v>981</v>
      </c>
      <c r="B9" s="36"/>
      <c r="C9" s="36"/>
      <c r="D9" s="36"/>
      <c r="E9" s="36"/>
      <c r="F9" s="37"/>
      <c r="G9" s="37"/>
      <c r="H9" s="37"/>
    </row>
    <row r="10" spans="1:8" ht="26.1" customHeight="1" x14ac:dyDescent="0.45">
      <c r="A10" s="36" t="s">
        <v>982</v>
      </c>
      <c r="B10" s="36"/>
      <c r="C10" s="36"/>
      <c r="D10" s="36"/>
      <c r="E10" s="37"/>
      <c r="F10" s="37"/>
      <c r="G10" s="37"/>
      <c r="H10" s="37"/>
    </row>
    <row r="11" spans="1:8" ht="26.1" customHeight="1" x14ac:dyDescent="0.45">
      <c r="A11" s="36" t="s">
        <v>1076</v>
      </c>
      <c r="B11" s="36"/>
      <c r="C11" s="36"/>
      <c r="D11" s="36"/>
      <c r="E11" s="37"/>
      <c r="F11" s="37"/>
      <c r="G11" s="37"/>
      <c r="H11" s="37"/>
    </row>
    <row r="12" spans="1:8" ht="26.1" customHeight="1" x14ac:dyDescent="0.45">
      <c r="A12" s="36" t="s">
        <v>1197</v>
      </c>
      <c r="B12" s="36"/>
      <c r="C12" s="36"/>
      <c r="D12" s="36"/>
      <c r="E12" s="37"/>
      <c r="F12" s="37"/>
      <c r="G12" s="37"/>
      <c r="H12" s="37"/>
    </row>
    <row r="13" spans="1:8" ht="26.1" customHeight="1" x14ac:dyDescent="0.45">
      <c r="A13" s="36" t="s">
        <v>1198</v>
      </c>
      <c r="B13" s="36"/>
      <c r="C13" s="36"/>
      <c r="D13" s="36"/>
      <c r="E13" s="37"/>
      <c r="F13" s="37"/>
      <c r="G13" s="37"/>
      <c r="H13" s="37"/>
    </row>
    <row r="14" spans="1:8" ht="26.1" customHeight="1" x14ac:dyDescent="0.45">
      <c r="A14" s="36" t="s">
        <v>1121</v>
      </c>
      <c r="B14" s="36"/>
      <c r="C14" s="36"/>
      <c r="D14" s="36"/>
      <c r="E14" s="37"/>
      <c r="F14" s="37"/>
      <c r="G14" s="37"/>
      <c r="H14" s="37"/>
    </row>
    <row r="15" spans="1:8" ht="26.1" customHeight="1" x14ac:dyDescent="0.45">
      <c r="A15" s="36" t="s">
        <v>1122</v>
      </c>
      <c r="B15" s="36"/>
      <c r="C15" s="36"/>
      <c r="D15" s="36"/>
      <c r="E15" s="37"/>
      <c r="F15" s="37"/>
      <c r="G15" s="37"/>
      <c r="H15" s="37"/>
    </row>
    <row r="16" spans="1:8" ht="26.1" customHeight="1" x14ac:dyDescent="0.45">
      <c r="A16" s="36" t="s">
        <v>227</v>
      </c>
      <c r="B16" s="36"/>
      <c r="C16" s="36"/>
      <c r="D16" s="36"/>
      <c r="E16" s="37"/>
      <c r="F16" s="37"/>
      <c r="G16" s="37"/>
      <c r="H16" s="37"/>
    </row>
    <row r="17" spans="1:8" ht="26.1" customHeight="1" x14ac:dyDescent="0.45">
      <c r="A17" s="36" t="s">
        <v>228</v>
      </c>
      <c r="B17" s="36"/>
      <c r="C17" s="36"/>
      <c r="D17" s="36"/>
      <c r="E17" s="37"/>
      <c r="F17" s="37"/>
      <c r="G17" s="37"/>
      <c r="H17" s="37"/>
    </row>
    <row r="18" spans="1:8" ht="26.1" customHeight="1" x14ac:dyDescent="0.45">
      <c r="A18" s="36" t="s">
        <v>1154</v>
      </c>
      <c r="B18" s="36"/>
      <c r="C18" s="36"/>
      <c r="D18" s="36"/>
      <c r="E18" s="37"/>
      <c r="F18" s="37"/>
      <c r="G18" s="37"/>
      <c r="H18" s="37"/>
    </row>
    <row r="19" spans="1:8" ht="26.1" customHeight="1" x14ac:dyDescent="0.45">
      <c r="A19" s="36" t="s">
        <v>1123</v>
      </c>
      <c r="B19" s="36"/>
      <c r="C19" s="36"/>
      <c r="D19" s="36"/>
      <c r="E19" s="37"/>
      <c r="F19" s="37"/>
      <c r="G19" s="37"/>
      <c r="H19" s="37"/>
    </row>
    <row r="20" spans="1:8" ht="24" x14ac:dyDescent="0.45">
      <c r="A20" s="36" t="s">
        <v>1077</v>
      </c>
      <c r="B20" s="36"/>
      <c r="C20" s="36"/>
      <c r="D20" s="36"/>
      <c r="E20" s="36"/>
      <c r="F20" s="36"/>
      <c r="G20" s="36"/>
      <c r="H20" s="36"/>
    </row>
    <row r="21" spans="1:8" ht="24" x14ac:dyDescent="0.45">
      <c r="A21" s="36" t="s">
        <v>1047</v>
      </c>
      <c r="B21" s="36"/>
      <c r="C21" s="36"/>
      <c r="D21" s="36"/>
      <c r="E21" s="36"/>
      <c r="F21" s="36"/>
      <c r="G21" s="36"/>
      <c r="H21" s="36"/>
    </row>
    <row r="22" spans="1:8" ht="24" x14ac:dyDescent="0.45">
      <c r="A22" s="36" t="s">
        <v>1078</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c r="B30" s="36"/>
      <c r="C30" s="36"/>
      <c r="D30" s="36"/>
      <c r="E30" s="36"/>
      <c r="F30" s="36"/>
      <c r="G30" s="36"/>
      <c r="H30" s="36"/>
    </row>
    <row r="31" spans="1:8" ht="24" x14ac:dyDescent="0.45">
      <c r="A31" s="36"/>
      <c r="B31" s="36"/>
      <c r="C31" s="36"/>
      <c r="D31" s="36"/>
      <c r="E31" s="36"/>
      <c r="F31" s="36"/>
      <c r="G31" s="36"/>
      <c r="H31" s="36"/>
    </row>
    <row r="32" spans="1:8" ht="24" x14ac:dyDescent="0.45">
      <c r="A32" s="36"/>
      <c r="B32" s="36"/>
      <c r="C32" s="36"/>
      <c r="D32" s="36"/>
      <c r="E32" s="36"/>
      <c r="F32" s="36"/>
      <c r="G32" s="36"/>
      <c r="H32" s="36"/>
    </row>
    <row r="33" spans="1:8" ht="24" x14ac:dyDescent="0.45">
      <c r="A33" s="36"/>
      <c r="B33" s="36"/>
      <c r="C33" s="36"/>
      <c r="D33" s="36"/>
      <c r="E33" s="36"/>
      <c r="F33" s="36"/>
      <c r="G33" s="36"/>
      <c r="H33" s="36"/>
    </row>
    <row r="34" spans="1:8" ht="24" x14ac:dyDescent="0.45">
      <c r="A34" s="36"/>
      <c r="B34" s="36"/>
      <c r="C34" s="36"/>
      <c r="D34" s="36"/>
      <c r="E34" s="36"/>
      <c r="F34" s="36"/>
      <c r="G34" s="36"/>
      <c r="H34" s="36"/>
    </row>
    <row r="35" spans="1:8" ht="24" x14ac:dyDescent="0.45">
      <c r="A35" s="36"/>
      <c r="B35" s="36"/>
      <c r="C35" s="36"/>
      <c r="D35" s="36"/>
      <c r="E35" s="36"/>
      <c r="F35" s="36"/>
      <c r="G35" s="36"/>
      <c r="H35" s="36"/>
    </row>
    <row r="36" spans="1:8" ht="24" x14ac:dyDescent="0.45">
      <c r="A36" s="36"/>
      <c r="B36" s="36"/>
      <c r="C36" s="36"/>
      <c r="D36" s="36"/>
      <c r="E36" s="36"/>
      <c r="F36" s="36"/>
      <c r="G36" s="36"/>
      <c r="H36" s="36"/>
    </row>
    <row r="37" spans="1:8" ht="24" x14ac:dyDescent="0.45">
      <c r="A37" s="36"/>
      <c r="B37" s="36"/>
      <c r="C37" s="36"/>
      <c r="D37" s="36"/>
      <c r="E37" s="36"/>
      <c r="F37" s="36"/>
      <c r="G37" s="36"/>
      <c r="H37" s="36"/>
    </row>
    <row r="38" spans="1:8" ht="24" x14ac:dyDescent="0.45">
      <c r="A38" s="36"/>
      <c r="B38" s="36"/>
      <c r="C38" s="36"/>
      <c r="D38" s="36"/>
      <c r="E38" s="36"/>
      <c r="F38" s="36"/>
      <c r="G38" s="36"/>
      <c r="H38" s="36"/>
    </row>
    <row r="39" spans="1:8" ht="24" x14ac:dyDescent="0.45">
      <c r="A39" s="36"/>
      <c r="B39" s="36"/>
      <c r="C39" s="36"/>
      <c r="D39" s="36"/>
      <c r="E39" s="36"/>
      <c r="F39" s="36"/>
      <c r="G39" s="36"/>
      <c r="H39" s="36"/>
    </row>
    <row r="40" spans="1:8" ht="24" x14ac:dyDescent="0.45">
      <c r="A40" s="36"/>
      <c r="B40" s="36"/>
      <c r="C40" s="36"/>
      <c r="D40" s="36"/>
      <c r="E40" s="36"/>
      <c r="F40" s="36"/>
      <c r="G40" s="36"/>
      <c r="H40" s="36"/>
    </row>
  </sheetData>
  <mergeCells count="1">
    <mergeCell ref="C1:H1"/>
  </mergeCells>
  <hyperlinks>
    <hyperlink ref="A2" location="'code'!A3" display="'code'!A3" xr:uid="{912B3F15-1B13-4489-8B64-54A9CE694BF8}"/>
    <hyperlink ref="A3" location="'Aleluya Interleccional (2)'!A3" display="'Aleluya Interleccional (2)'!A3" xr:uid="{CEA0F790-14C9-4FF4-976E-5066A71A576D}"/>
    <hyperlink ref="A4" location="'Aleluya'!A3" display="'Aleluya'!A3" xr:uid="{5DEBB4F5-72B1-4BE1-BE12-F1899D04299B}"/>
    <hyperlink ref="A5" location="'Sheet1'!A3" display="'Sheet1'!A3" xr:uid="{F5B9E21E-6C89-4C8A-92FC-55489FDB48CF}"/>
    <hyperlink ref="A6" location="'Index'!A3" display="'Index'!A3" xr:uid="{04562035-F6AB-4835-9B48-A61D0899C103}"/>
    <hyperlink ref="A7" location="'Aleluya-NoOrganizado'!A3" display="'Aleluya-NoOrganizado'!A3" xr:uid="{116B7EB7-625A-4789-A1A7-2C19DAC3371D}"/>
    <hyperlink ref="A8" location="'Index Web'!A3" display="'Index Web'!A3" xr:uid="{F65F5AED-8B4C-4492-8FBE-6C7ECE66DECE}"/>
    <hyperlink ref="A9" location="'cantosJS'!A3" display="'cantosJS'!A3" xr:uid="{1C115B22-BDB3-49FB-91A9-67E4FBB1E9C2}"/>
    <hyperlink ref="A10" location="'Find'!A3" display="'Find'!A3" xr:uid="{6D0F8949-3424-4AF5-BF42-551118A19A40}"/>
    <hyperlink ref="A11" location="'html'!A3" display="'html'!A3" xr:uid="{0E80C507-CC62-4D46-A6DC-6F3C0CFE2B4A}"/>
    <hyperlink ref="A12" location="'ALELUYA INTERLECCIONAL s22'!A3" display="'ALELUYA INTERLECCIONAL s22'!A3" xr:uid="{507FD422-2393-4E7C-96D5-1C3F9B5D74B0}"/>
    <hyperlink ref="A13" location="'GLORIA A DIOS EN LO ALTO DEL CI'!A3" display="'GLORIA A DIOS EN LO ALTO DEL CI'!A3" xr:uid="{0DB0DEE2-0DD8-4525-84F9-58FD020BAAB1}"/>
    <hyperlink ref="A14" location="'SANTO PALOMERAS 65 '!A3" display="'SANTO PALOMERAS 65 '!A3" xr:uid="{97C1D4F7-E592-483C-BD88-348A318CBC81}"/>
    <hyperlink ref="A15" location="'SANTO MELODÍA HEBRAICA'!A3" display="'SANTO MELODÍA HEBRAICA'!A3" xr:uid="{740584D7-85E8-4913-898B-7427840EC778}"/>
    <hyperlink ref="A16" location="'Santo Palestina 74'!A3" display="'Santo Palestina 74'!A3" xr:uid="{A556D6BA-2E76-40FC-A0DE-649EEC120794}"/>
    <hyperlink ref="A17" location="'Santo Roma 77'!A3" display="'Santo Roma 77'!A3" xr:uid="{D1964A6F-9EAD-450E-BC6C-E8FEE6B056F7}"/>
    <hyperlink ref="A18" location="'SANTO 1982'!A3" display="'SANTO 1982'!A3" xr:uid="{EA718845-6775-4390-8254-B1AF530F0EE7}"/>
    <hyperlink ref="A19" location="'SANTO 1988'!A3" display="'SANTO 1988'!A3" xr:uid="{89DB6A65-7101-475B-93AE-83EF47847209}"/>
    <hyperlink ref="A20" location="'DICE EL SEÑOR A MI SEÑOR'!A3" display="'DICE EL SEÑOR A MI SEÑOR'!A3" xr:uid="{03F925E8-1B32-49BC-A4D6-C4C157E16F84}"/>
    <hyperlink ref="A21" location="'DICHOSO EL HOMBRE'!A3" display="'DICHOSO EL HOMBRE'!A3" xr:uid="{9F228DA0-FCF9-40B2-B035-07BF06C5C447}"/>
    <hyperlink ref="A22" location="'MARIA, MADRE MÍA'!A3" display="'MARIA, MADRE MÍA'!A3" xr:uid="{01B02DBF-96C6-468B-9AD1-3A852820B501}"/>
    <hyperlink ref="A23" location="'OH LUZ GOZOSA'!A3" display="'OH LUZ GOZOSA'!A3" xr:uid="{3565814E-9569-4E31-B5B1-79F77250FED7}"/>
    <hyperlink ref="A24" location="'INVOCACIÓN AL ESPIRITU SANTO'!A3" display="'INVOCACIÓN AL ESPIRITU SANTO'!A3" xr:uid="{CED0E598-28D4-4EA2-953F-4B68470AFDF8}"/>
    <hyperlink ref="A25" location="'ALELUYA ADVIENTO S I-4 (2)'!A3" display="'ALELUYA ADVIENTO S I-4 (2)'!A3" xr:uid="{5F61414E-A1BE-4BA4-B770-FC1BBED53851}"/>
    <hyperlink ref="A26" location="'Aleluya Interleccional'!A3" display="'Aleluya Interleccional'!A3" xr:uid="{C7FCCF53-6A83-4BCF-8DCB-C14469F2EDBB}"/>
    <hyperlink ref="A27" location="'AInterleccional cp (2)'!A3" display="'AInterleccional cp (2)'!A3" xr:uid="{1C5B97E9-B37D-4765-BE23-0C3E9556EC64}"/>
    <hyperlink ref="A28" location="'Aleluya Interleccional'!A3" display="'Aleluya Interleccional'!A3" xr:uid="{738EAF1E-0D17-4447-8C66-4FCAF6DDD8F8}"/>
    <hyperlink ref="A29" location="'Aleluya Interleccional cp'!A3" display="'Aleluya Interleccional cp'!A3" xr:uid="{45DAC8A8-2EDE-4C4D-8A43-A5EED7E10681}"/>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VLOOKUP(B27,Table4[],13,FALSE)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21" t="s">
        <v>973</v>
      </c>
      <c r="E1" s="121"/>
      <c r="F1" s="121"/>
      <c r="G1" s="121"/>
      <c r="H1" s="121"/>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25" x14ac:dyDescent="0.25">
      <c r="B27">
        <f ca="1">+C1+1</f>
        <v>181</v>
      </c>
      <c r="C27" t="str">
        <f ca="1">VLOOKUP(B27,Table4[],13,FALSE)</f>
        <v>"/resucito/src/index.html?canto=aleluyapascual"</v>
      </c>
      <c r="L27" s="47" t="str">
        <f ca="1">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"/resucito/src/index.html?canto=credo"</v>
      </c>
      <c r="L26" s="47" t="str">
        <f>_xlfn.CONCAT("        ant: ",C26,",")</f>
        <v xml:space="preserve">        ant: "/resucito/src/index.html?canto=credo",</v>
      </c>
    </row>
    <row r="27" spans="2:40" ht="23.25" x14ac:dyDescent="0.25">
      <c r="B27">
        <f>+C1+1</f>
        <v>189</v>
      </c>
      <c r="C27" t="str">
        <f>VLOOKUP(B27,Table4[],13,FALSE)</f>
        <v>"/resucito/src/index.html?canto=letaniasdelossantos"</v>
      </c>
      <c r="L27" s="47" t="str">
        <f>_xlfn.CONCAT("        sig: ",C27,",")</f>
        <v xml:space="preserve">        sig: "/resucito/src/index.html?canto=letaniasdelossantos",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25" x14ac:dyDescent="0.25">
      <c r="C8" t="str">
        <f ca="1">PROPER(L1)</f>
        <v>Letanías De Los Santos</v>
      </c>
      <c r="L8" s="47" t="str">
        <f ca="1">_xlfn.CONCAT("        tt: ","""",C8,"""",",")</f>
        <v xml:space="preserve">        tt: "Letanías De Los Santos",</v>
      </c>
    </row>
    <row r="9" spans="2:32" ht="23.25" x14ac:dyDescent="0.25">
      <c r="C9" t="str">
        <f ca="1">PROPER(L1)</f>
        <v>Letanías De Los Santos</v>
      </c>
      <c r="L9" s="47" t="str">
        <f ca="1">_xlfn.CONCAT("        title: ","""",C9,"""",",")</f>
        <v xml:space="preserve">        title: "Letanías De Los Santos",</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189</v>
      </c>
      <c r="L16" s="47" t="str">
        <f ca="1">_xlfn.CONCAT("        dbno: ","""",C16,"""",",")</f>
        <v xml:space="preserve">        dbno: "189",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letaniasdelossantos</v>
      </c>
      <c r="L19" s="47" t="str">
        <f ca="1">_xlfn.CONCAT("        audioSrc: ","""/audio/",C19,".mp3""",",")</f>
        <v xml:space="preserve">        audioSrc: "/audio/letaniasdelossantos.mp3",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187</v>
      </c>
      <c r="C26" t="str">
        <f ca="1">VLOOKUP(B26,Table4[],13,FALSE)</f>
        <v>"/resucito/src/index.html?canto=credo"</v>
      </c>
      <c r="L26" s="47" t="str">
        <f ca="1">_xlfn.CONCAT("        ant: ",C26,",")</f>
        <v xml:space="preserve">        ant: "/resucito/src/index.html?canto=credo",</v>
      </c>
    </row>
    <row r="27" spans="2:40" ht="23.25" x14ac:dyDescent="0.25">
      <c r="B27">
        <f ca="1">+C1+1</f>
        <v>190</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LETANÍAS DE LOS SANTOS</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189</v>
      </c>
      <c r="C26" t="str">
        <f ca="1">VLOOKUP(B26,Table4[],13,FALSE)</f>
        <v>"/resucito/src/index.html?canto=letaniasdelossantos"</v>
      </c>
      <c r="L26" s="47" t="str">
        <f ca="1">_xlfn.CONCAT("        ant: ",C26,",")</f>
        <v xml:space="preserve">        ant: "/resucito/src/index.html?canto=letaniasdelossantos",</v>
      </c>
    </row>
    <row r="27" spans="2:40" ht="23.25" x14ac:dyDescent="0.25">
      <c r="B27">
        <f ca="1">+C1+1</f>
        <v>191</v>
      </c>
      <c r="C27" t="str">
        <f ca="1">VLOOKUP(B27,Table4[],13,FALSE)</f>
        <v>"/resucito/src/index.html?canto=letaniaspenitencialesi"</v>
      </c>
      <c r="L27" s="47" t="str">
        <f ca="1">_xlfn.CONCAT("        sig: ",C27,",")</f>
        <v xml:space="preserve">        sig: "/resucito/src/index.html?canto=letaniaspenitencialesi",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e">
        <f ca="1">_xlfn.CONCAT("]}, // ULTIMA LINEA DEL CANTO: ",L1)</f>
        <v>#N/A</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25" x14ac:dyDescent="0.25">
      <c r="C8" t="str">
        <f ca="1">PROPER(L1)</f>
        <v>Letanías Penitenciales I</v>
      </c>
      <c r="L8" s="47" t="str">
        <f ca="1">_xlfn.CONCAT("        tt: ","""",C8,"""",",")</f>
        <v xml:space="preserve">        tt: "Letanías Penitenciales I",</v>
      </c>
    </row>
    <row r="9" spans="2:32" ht="23.25" x14ac:dyDescent="0.25">
      <c r="C9" t="str">
        <f ca="1">PROPER(L1)</f>
        <v>Letanías Penitenciales I</v>
      </c>
      <c r="L9" s="47" t="str">
        <f ca="1">_xlfn.CONCAT("        title: ","""",C9,"""",",")</f>
        <v xml:space="preserve">        title: "Letanías Penitenciales I",</v>
      </c>
    </row>
    <row r="10" spans="2:32" ht="23.25" x14ac:dyDescent="0.25">
      <c r="C10" t="str">
        <f ca="1">VLOOKUP(C1,Table223[],4,FALSE)</f>
        <v>Letanía para la Celebración Penitencial – modelo abreviado</v>
      </c>
      <c r="L10" s="47" t="str">
        <f ca="1">_xlfn.CONCAT("        ","subtitle: ","""",C10,"""",",")</f>
        <v xml:space="preserve">        subtitle: "Letanía para la Celebración Penitencial – modelo abreviado",</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191</v>
      </c>
      <c r="L16" s="47" t="str">
        <f ca="1">_xlfn.CONCAT("        dbno: ","""",C16,"""",",")</f>
        <v xml:space="preserve">        dbno: "191",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v>
      </c>
      <c r="L19" s="47" t="str">
        <f ca="1">_xlfn.CONCAT("        audioSrc: ","""/audio/",C19,".mp3""",",")</f>
        <v xml:space="preserve">        audioSrc: "/audio/letaniaspenitencialesi.mp3",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190</v>
      </c>
      <c r="C26" t="e">
        <f ca="1">VLOOKUP(B26,Table4[],13,FALSE)</f>
        <v>#N/A</v>
      </c>
      <c r="L26" s="47" t="e">
        <f ca="1">_xlfn.CONCAT("        ant: ",C26,",")</f>
        <v>#N/A</v>
      </c>
    </row>
    <row r="27" spans="2:40" ht="23.25" x14ac:dyDescent="0.25">
      <c r="B27">
        <f ca="1">+C1+1</f>
        <v>192</v>
      </c>
      <c r="C27" t="str">
        <f ca="1">VLOOKUP(B27,Table4[],13,FALSE)</f>
        <v>"/resucito/src/index.html?canto=letaniaspenitencialesii"</v>
      </c>
      <c r="L27" s="47" t="str">
        <f ca="1">_xlfn.CONCAT("        sig: ",C27,",")</f>
        <v xml:space="preserve">        sig: "/resucito/src/index.html?canto=letaniaspenitencialesii",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LETANÍAS PENITENCIALES I</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25" x14ac:dyDescent="0.25">
      <c r="C8" t="str">
        <f ca="1">PROPER(L1)</f>
        <v>Letanías Penitenciales Ii</v>
      </c>
      <c r="L8" s="47" t="str">
        <f ca="1">_xlfn.CONCAT("        tt: ","""",C8,"""",",")</f>
        <v xml:space="preserve">        tt: "Letanías Penitenciales Ii",</v>
      </c>
    </row>
    <row r="9" spans="2:32" ht="23.25" x14ac:dyDescent="0.25">
      <c r="C9" t="str">
        <f ca="1">PROPER(L1)</f>
        <v>Letanías Penitenciales Ii</v>
      </c>
      <c r="L9" s="47" t="str">
        <f ca="1">_xlfn.CONCAT("        title: ","""",C9,"""",",")</f>
        <v xml:space="preserve">        title: "Letanías Penitenciales Ii",</v>
      </c>
    </row>
    <row r="10" spans="2:32" ht="23.25" x14ac:dyDescent="0.25">
      <c r="C10" t="str">
        <f ca="1">VLOOKUP(C1,Table223[],4,FALSE)</f>
        <v>Letanía para la Celebración Penitencial</v>
      </c>
      <c r="L10" s="47" t="str">
        <f ca="1">_xlfn.CONCAT("        ","subtitle: ","""",C10,"""",",")</f>
        <v xml:space="preserve">        subtitle: "Letanía para la Celebración Penitencial",</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192</v>
      </c>
      <c r="L16" s="47" t="str">
        <f ca="1">_xlfn.CONCAT("        dbno: ","""",C16,"""",",")</f>
        <v xml:space="preserve">        dbno: "192",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letaniaspenitencialesii</v>
      </c>
      <c r="L19" s="47" t="str">
        <f ca="1">_xlfn.CONCAT("        audioSrc: ","""/audio/",C19,".mp3""",",")</f>
        <v xml:space="preserve">        audioSrc: "/audio/letaniaspenitencialesii.mp3",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191</v>
      </c>
      <c r="C26" t="str">
        <f ca="1">VLOOKUP(B26,Table4[],13,FALSE)</f>
        <v>"/resucito/src/index.html?canto=letaniaspenitencialesi"</v>
      </c>
      <c r="L26" s="47" t="str">
        <f ca="1">_xlfn.CONCAT("        ant: ",C26,",")</f>
        <v xml:space="preserve">        ant: "/resucito/src/index.html?canto=letaniaspenitencialesi",</v>
      </c>
    </row>
    <row r="27" spans="2:40" ht="23.25" x14ac:dyDescent="0.25">
      <c r="B27">
        <f ca="1">+C1+1</f>
        <v>193</v>
      </c>
      <c r="C27" t="str">
        <f ca="1">VLOOKUP(B27,Table4[],13,FALSE)</f>
        <v>"/resucito/src/index.html?canto=padrenuestro"</v>
      </c>
      <c r="L27" s="47" t="str">
        <f ca="1">_xlfn.CONCAT("        sig: ",C27,",")</f>
        <v xml:space="preserve">        sig: "/resucito/src/index.html?canto=padrenuestro",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str">
        <f ca="1">_xlfn.CONCAT("]}, // ULTIMA LINEA DEL CANTO: ",L1)</f>
        <v>]}, // ULTIMA LINEA DEL CANTO: LETANÍAS PENITENCIALES II</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25" x14ac:dyDescent="0.25">
      <c r="C8" t="str">
        <f ca="1">PROPER(L1)</f>
        <v>Padre Nuestro</v>
      </c>
      <c r="L8" s="47" t="str">
        <f ca="1">_xlfn.CONCAT("        tt: ","""",C8,"""",",")</f>
        <v xml:space="preserve">        tt: "Padre Nuestro",</v>
      </c>
    </row>
    <row r="9" spans="2:32" ht="23.25" x14ac:dyDescent="0.25">
      <c r="C9" t="str">
        <f ca="1">PROPER(L1)</f>
        <v>Padre Nuestro</v>
      </c>
      <c r="L9" s="47" t="str">
        <f ca="1">_xlfn.CONCAT("        title: ","""",C9,"""",",")</f>
        <v xml:space="preserve">        title: "Padre Nuestro",</v>
      </c>
    </row>
    <row r="10" spans="2:32" ht="23.25" x14ac:dyDescent="0.25">
      <c r="C10" t="str">
        <f ca="1">VLOOKUP(C1,Table223[],4,FALSE)</f>
        <v>Tiempo de la Elección</v>
      </c>
      <c r="L10" s="47" t="str">
        <f ca="1">_xlfn.CONCAT("        ","subtitle: ","""",C10,"""",",")</f>
        <v xml:space="preserve">        subtitle: "Tiempo de la Elección",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193</v>
      </c>
      <c r="L16" s="47" t="str">
        <f ca="1">_xlfn.CONCAT("        dbno: ","""",C16,"""",",")</f>
        <v xml:space="preserve">        dbno: "193",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padrenuestro</v>
      </c>
      <c r="L19" s="47" t="str">
        <f ca="1">_xlfn.CONCAT("        audioSrc: ","""/audio/",C19,".mp3""",",")</f>
        <v xml:space="preserve">        audioSrc: "/audio/padrenuestro.mp3",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192</v>
      </c>
      <c r="C26" t="str">
        <f ca="1">VLOOKUP(B26,Table4[],13,FALSE)</f>
        <v>"/resucito/src/index.html?canto=letaniaspenitencialesii"</v>
      </c>
      <c r="L26" s="47" t="str">
        <f ca="1">_xlfn.CONCAT("        ant: ",C26,",")</f>
        <v xml:space="preserve">        ant: "/resucito/src/index.html?canto=letaniaspenitencialesii",</v>
      </c>
    </row>
    <row r="27" spans="2:40" ht="23.25" x14ac:dyDescent="0.25">
      <c r="B27">
        <f ca="1">+C1+1</f>
        <v>194</v>
      </c>
      <c r="C27" t="str">
        <f ca="1">VLOOKUP(B27,Table4[],13,FALSE)</f>
        <v>"/resucito/src/index.html?canto=plegariaeucaristicaiimodeloi"</v>
      </c>
      <c r="L27" s="47" t="str">
        <f ca="1">_xlfn.CONCAT("        sig: ",C27,",")</f>
        <v xml:space="preserve">        sig: "/resucito/src/index.html?canto=plegariaeucaristicaiimodeloi",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PADRE NUESTRO</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25" x14ac:dyDescent="0.25">
      <c r="C8" t="str">
        <f ca="1">PROPER(L1)</f>
        <v>Plegaria Eucarística Ii Modelo I</v>
      </c>
      <c r="L8" s="47" t="str">
        <f ca="1">_xlfn.CONCAT("        tt: ","""",C8,"""",",")</f>
        <v xml:space="preserve">        tt: "Plegaria Eucarística Ii Modelo I",</v>
      </c>
    </row>
    <row r="9" spans="2:32" ht="23.25" x14ac:dyDescent="0.25">
      <c r="C9" t="str">
        <f ca="1">PROPER(L1)</f>
        <v>Plegaria Eucarística Ii Modelo I</v>
      </c>
      <c r="L9" s="47" t="str">
        <f ca="1">_xlfn.CONCAT("        title: ","""",C9,"""",",")</f>
        <v xml:space="preserve">        title: "Plegaria Eucarística Ii Modelo I",</v>
      </c>
    </row>
    <row r="10" spans="2:32" ht="23.25" x14ac:dyDescent="0.25">
      <c r="C10" t="str">
        <f ca="1">VLOOKUP(C1,Table223[],4,FALSE)</f>
        <v>Modelo I</v>
      </c>
      <c r="L10" s="47" t="str">
        <f ca="1">_xlfn.CONCAT("        ","subtitle: ","""",C10,"""",",")</f>
        <v xml:space="preserve">        subtitle: "Modelo 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194</v>
      </c>
      <c r="L16" s="47" t="str">
        <f ca="1">_xlfn.CONCAT("        dbno: ","""",C16,"""",",")</f>
        <v xml:space="preserve">        dbno: "194",</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v>
      </c>
      <c r="L19" s="47" t="str">
        <f ca="1">_xlfn.CONCAT("        audioSrc: ","""/audio/",C19,".mp3""",",")</f>
        <v xml:space="preserve">        audioSrc: "/audio/plegariaeucaristicaiimodeloi.mp3",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193</v>
      </c>
      <c r="C26" t="str">
        <f ca="1">VLOOKUP(B26,Table4[],13,FALSE)</f>
        <v>"/resucito/src/index.html?canto=padrenuestro"</v>
      </c>
      <c r="L26" s="47" t="str">
        <f ca="1">_xlfn.CONCAT("        ant: ",C26,",")</f>
        <v xml:space="preserve">        ant: "/resucito/src/index.html?canto=padrenuestro",</v>
      </c>
    </row>
    <row r="27" spans="2:40" ht="23.25" x14ac:dyDescent="0.25">
      <c r="B27">
        <f ca="1">+C1+1</f>
        <v>195</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PLEGARIA EUCARÍSTICA II MODELO I</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194</v>
      </c>
      <c r="C26" t="str">
        <f ca="1">VLOOKUP(B26,Table4[],13,FALSE)</f>
        <v>"/resucito/src/index.html?canto=plegariaeucaristicaiimodeloi"</v>
      </c>
      <c r="L26" s="47" t="str">
        <f ca="1">_xlfn.CONCAT("        ant: ",C26,",")</f>
        <v xml:space="preserve">        ant: "/resucito/src/index.html?canto=plegariaeucaristicaiimodeloi",</v>
      </c>
    </row>
    <row r="27" spans="2:40" ht="23.25" x14ac:dyDescent="0.25">
      <c r="B27">
        <f ca="1">+C1+1</f>
        <v>196</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e">
        <f ca="1">_xlfn.CONCAT("]}, // ULTIMA LINEA DEL CANTO: ",L1)</f>
        <v>#N/A</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195</v>
      </c>
      <c r="C26" t="e">
        <f ca="1">VLOOKUP(B26,Table4[],13,FALSE)</f>
        <v>#N/A</v>
      </c>
      <c r="L26" s="47" t="e">
        <f ca="1">_xlfn.CONCAT("        ant: ",C26,",")</f>
        <v>#N/A</v>
      </c>
    </row>
    <row r="27" spans="2:40" ht="23.25" x14ac:dyDescent="0.25">
      <c r="B27">
        <f ca="1">+C1+1</f>
        <v>197</v>
      </c>
      <c r="C27" t="str">
        <f ca="1">VLOOKUP(B27,Table4[],13,FALSE)</f>
        <v>"/resucito/src/index.html?canto=plegariaeucaristicaiimodeloii"</v>
      </c>
      <c r="L27" s="47" t="str">
        <f ca="1">_xlfn.CONCAT("        sig: ",C27,",")</f>
        <v xml:space="preserve">        sig: "/resucito/src/index.html?canto=plegariaeucaristicaiimodeloii",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e">
        <f ca="1">_xlfn.CONCAT("]}, // ULTIMA LINEA DEL CANTO: ",L1)</f>
        <v>#N/A</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40" t="str">
        <f ca="1">UPPER(VLOOKUP(C1,Table223[],3,FALSE))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7" t="str">
        <f ca="1">_xlfn.CONCAT("        id: ","""",C7,"""",",")</f>
        <v xml:space="preserve">        id: "plegariaeucaristicaiimodeloii",</v>
      </c>
    </row>
    <row r="8" spans="2:32" ht="23.25" x14ac:dyDescent="0.25">
      <c r="C8" t="str">
        <f ca="1">PROPER(L1)</f>
        <v>Plegaria Eucarística Ii Modelo Ii</v>
      </c>
      <c r="L8" s="47" t="str">
        <f ca="1">_xlfn.CONCAT("        tt: ","""",C8,"""",",")</f>
        <v xml:space="preserve">        tt: "Plegaria Eucarística Ii Modelo Ii",</v>
      </c>
    </row>
    <row r="9" spans="2:32" ht="23.25" x14ac:dyDescent="0.25">
      <c r="C9" t="str">
        <f ca="1">PROPER(L1)</f>
        <v>Plegaria Eucarística Ii Modelo Ii</v>
      </c>
      <c r="L9" s="47" t="str">
        <f ca="1">_xlfn.CONCAT("        title: ","""",C9,"""",",")</f>
        <v xml:space="preserve">        title: "Plegaria Eucarística Ii Modelo Ii",</v>
      </c>
    </row>
    <row r="10" spans="2:32" ht="23.25" x14ac:dyDescent="0.25">
      <c r="C10" t="str">
        <f ca="1">VLOOKUP(C1,Table223[],4,FALSE)</f>
        <v>Modelo II (1987)</v>
      </c>
      <c r="L10" s="47" t="str">
        <f ca="1">_xlfn.CONCAT("        ","subtitle: ","""",C10,"""",",")</f>
        <v xml:space="preserve">        subtitle: "Modelo II (1987)",</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197</v>
      </c>
      <c r="L16" s="47" t="str">
        <f ca="1">_xlfn.CONCAT("        dbno: ","""",C16,"""",",")</f>
        <v xml:space="preserve">        dbno: "197",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plegariaeucaristicaiimodeloii</v>
      </c>
      <c r="L19" s="47" t="str">
        <f ca="1">_xlfn.CONCAT("        audioSrc: ","""/audio/",C19,".mp3""",",")</f>
        <v xml:space="preserve">        audioSrc: "/audio/plegariaeucaristicaiimodeloii.mp3",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196</v>
      </c>
      <c r="C26" t="e">
        <f ca="1">VLOOKUP(B26,Table4[],13,FALSE)</f>
        <v>#N/A</v>
      </c>
      <c r="L26" s="47" t="e">
        <f ca="1">_xlfn.CONCAT("        ant: ",C26,",")</f>
        <v>#N/A</v>
      </c>
    </row>
    <row r="27" spans="2:40" ht="23.25" x14ac:dyDescent="0.25">
      <c r="B27">
        <f ca="1">+C1+1</f>
        <v>198</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PLEGARIA EUCARÍSTICA II MODELO II</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"/resucito/src/index.html?canto=aclamadalsenor"</v>
      </c>
      <c r="L26" s="47" t="str">
        <f>_xlfn.CONCAT("        ant: ",C26,",")</f>
        <v xml:space="preserve">        ant: "/resucito/src/index.html?canto=aclamadalsenor",</v>
      </c>
    </row>
    <row r="27" spans="2:40" ht="23.25" x14ac:dyDescent="0.25">
      <c r="B27">
        <f>+C1+1</f>
        <v>11</v>
      </c>
      <c r="C27" t="str">
        <f>VLOOKUP(B27,Table4[],13,FALSE)</f>
        <v>"/resucito/src/index.html?canto=alabadalsenorenelcielo"</v>
      </c>
      <c r="L27" s="47" t="str">
        <f>_xlfn.CONCAT("        sig: ",C27,",")</f>
        <v xml:space="preserve">        sig: "/resucito/src/index.html?canto=alabadalsenorenelcielo",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22" t="str">
        <f>VLOOKUP(C2,Table378[],7,FALSE)</f>
        <v>En el esplendor de la nube se oyó la voz del Padre:
«Éste es mi Hijo, el amado; escuchadlo».</v>
      </c>
      <c r="E1" s="122"/>
      <c r="F1" s="122"/>
      <c r="G1" s="122"/>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22"/>
      <c r="E2" s="122"/>
      <c r="F2" s="122"/>
      <c r="G2" s="122"/>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tabSelected="1" zoomScale="160" zoomScaleNormal="160" workbookViewId="0">
      <pane xSplit="2" ySplit="2" topLeftCell="C11" activePane="bottomRight" state="frozen"/>
      <selection activeCell="A2" sqref="A2"/>
      <selection pane="topRight" activeCell="C2" sqref="C2"/>
      <selection pane="bottomLeft" activeCell="A3" sqref="A3"/>
      <selection pane="bottomRight" activeCell="B14" sqref="B14"/>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R3" s="123"/>
      <c r="S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R4" s="123"/>
      <c r="S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R5" s="123"/>
      <c r="S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R6" s="123"/>
      <c r="S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R7" s="123"/>
      <c r="S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R8" s="123"/>
      <c r="S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R9" s="123"/>
      <c r="S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R10" s="123"/>
      <c r="S1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R11" s="123"/>
      <c r="S1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R12" s="123"/>
      <c r="S1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R13" s="123"/>
      <c r="S1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R14" s="123"/>
      <c r="S1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R15" s="123"/>
      <c r="S1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R16" s="123"/>
      <c r="S1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R17" s="123"/>
      <c r="S1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R18" s="123"/>
      <c r="S1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R19" s="123"/>
      <c r="S1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R20" s="123"/>
      <c r="S2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R21" s="123"/>
      <c r="S2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R22" s="123"/>
      <c r="S2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R23" s="123"/>
      <c r="S2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R24" s="123"/>
      <c r="S2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R25" s="123"/>
      <c r="S2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R26" s="123"/>
      <c r="S2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R27" s="123"/>
      <c r="S2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R28" s="123"/>
      <c r="S2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R29" s="123"/>
      <c r="S2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R30" s="123"/>
      <c r="S3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R31" s="123"/>
      <c r="S3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R32" s="123"/>
      <c r="S3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R33" s="123"/>
      <c r="S3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R34" s="123"/>
      <c r="S3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R35" s="123"/>
      <c r="S3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R36" s="123"/>
      <c r="S3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R37" s="123"/>
      <c r="S3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R38" s="123"/>
      <c r="S3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R39" s="123"/>
      <c r="S3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R40" s="123"/>
      <c r="S4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R41" s="123"/>
      <c r="S4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R42" s="123"/>
      <c r="S4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R43" s="123"/>
      <c r="S4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R44" s="123"/>
      <c r="S4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R45" s="123"/>
      <c r="S4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R46" s="123"/>
      <c r="S4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R47" s="123"/>
      <c r="S4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R48" s="123"/>
      <c r="S4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R49" s="123"/>
      <c r="S4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R50" s="123"/>
      <c r="S5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R51" s="123"/>
      <c r="S5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R52" s="123"/>
      <c r="S5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R53" s="123"/>
      <c r="S5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R54" s="123"/>
      <c r="S5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R55" s="123"/>
      <c r="S5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R56" s="123"/>
      <c r="S5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R57" s="123"/>
      <c r="S5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R58" s="123"/>
      <c r="S5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R59" s="123"/>
      <c r="S5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R60" s="123"/>
      <c r="S6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R61" s="123"/>
      <c r="S6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R62" s="123"/>
      <c r="S6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R63" s="123"/>
      <c r="S6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R64" s="123"/>
      <c r="S6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R65" s="123"/>
      <c r="S6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R66" s="123"/>
      <c r="S6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R67" s="123"/>
      <c r="S6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R68" s="123"/>
      <c r="S6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R69" s="123"/>
      <c r="S6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R70" s="123"/>
      <c r="S7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R71" s="123"/>
      <c r="S7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R72" s="123"/>
      <c r="S7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R73" s="123"/>
      <c r="S7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R74" s="123"/>
      <c r="S7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R75" s="123"/>
      <c r="S7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R76" s="123"/>
      <c r="S7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R77" s="123"/>
      <c r="S7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R78" s="123"/>
      <c r="S7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R79" s="123"/>
      <c r="S7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R80" s="123"/>
      <c r="S8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R81" s="123"/>
      <c r="S8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R82" s="123"/>
      <c r="S8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R83" s="123"/>
      <c r="S8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R84" s="123"/>
      <c r="S8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R85" s="123"/>
      <c r="S8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R86" s="123"/>
      <c r="S8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R87" s="123"/>
      <c r="S8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R88" s="123"/>
      <c r="S8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R89" s="123"/>
      <c r="S8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R90" s="123"/>
      <c r="S9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R91" s="123"/>
      <c r="S9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R92" s="123"/>
      <c r="S9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R93" s="123"/>
      <c r="S9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R94" s="123"/>
      <c r="S9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R95" s="123"/>
      <c r="S9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R96" s="123"/>
      <c r="S9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R97" s="123"/>
      <c r="S9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R98" s="123"/>
      <c r="S9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R99" s="123"/>
      <c r="S9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R100" s="123"/>
      <c r="S10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R101" s="123"/>
      <c r="S10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R102" s="123"/>
      <c r="S10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R103" s="123"/>
      <c r="S10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R104" s="123"/>
      <c r="S10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R105" s="123"/>
      <c r="S10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R106" s="123"/>
      <c r="S10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R107" s="123"/>
      <c r="S10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R108" s="123"/>
      <c r="S10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R109" s="123"/>
      <c r="S10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R110" s="123"/>
      <c r="S11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R111" s="123"/>
      <c r="S11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R112" s="123"/>
      <c r="S11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R113" s="123"/>
      <c r="S11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R114" s="123"/>
      <c r="S11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R115" s="123"/>
      <c r="S11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R116" s="123"/>
      <c r="S11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R117" s="123"/>
      <c r="S11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R118" s="123"/>
      <c r="S11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R119" s="123"/>
      <c r="S11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R120" s="123"/>
      <c r="S12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R121" s="123"/>
      <c r="S12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R122" s="123"/>
      <c r="S12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R123" s="123"/>
      <c r="S12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R124" s="123"/>
      <c r="S12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R125" s="123"/>
      <c r="S12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R126" s="123"/>
      <c r="S12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R127" s="123"/>
      <c r="S12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R128" s="123"/>
      <c r="S12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R129" s="123"/>
      <c r="S12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R130" s="123"/>
      <c r="S13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R131" s="123"/>
      <c r="S13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R132" s="123"/>
      <c r="S13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R133" s="123"/>
      <c r="S13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R134" s="123"/>
      <c r="S13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R135" s="123"/>
      <c r="S13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R136" s="123"/>
      <c r="S13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R137" s="123"/>
      <c r="S13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R138" s="123"/>
      <c r="S13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R139" s="123"/>
      <c r="S13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R140" s="123"/>
      <c r="S14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R141" s="123"/>
      <c r="S14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R142" s="123"/>
      <c r="S14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R143" s="123"/>
      <c r="S14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R144" s="123"/>
      <c r="S14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R145" s="123"/>
      <c r="S14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R146" s="123"/>
      <c r="S14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R147" s="123"/>
      <c r="S14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R148" s="123"/>
      <c r="S14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R149" s="123"/>
      <c r="S14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R150" s="123"/>
      <c r="S15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R151" s="123"/>
      <c r="S15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R152" s="123"/>
      <c r="S15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R153" s="123"/>
      <c r="S15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R154" s="123"/>
      <c r="S15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R155" s="123"/>
      <c r="S15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R156" s="123"/>
      <c r="S15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R157" s="123"/>
      <c r="S15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R158" s="123"/>
      <c r="S15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R159" s="123"/>
      <c r="S15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R160" s="123"/>
      <c r="S16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R161" s="123"/>
      <c r="S16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R162" s="123"/>
      <c r="S16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R163" s="123"/>
      <c r="S16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R164" s="123"/>
      <c r="S16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R165" s="123"/>
      <c r="S16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R166" s="123"/>
      <c r="S16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R167" s="123"/>
      <c r="S16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R168" s="123"/>
      <c r="S16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R169" s="123"/>
      <c r="S16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R170" s="123"/>
      <c r="S17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R171" s="123"/>
      <c r="S17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R172" s="123"/>
      <c r="S17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R173" s="123"/>
      <c r="S17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R174" s="123"/>
      <c r="S17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R175" s="123"/>
      <c r="S17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R176" s="123"/>
      <c r="S17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R177" s="123"/>
      <c r="S17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R178" s="123"/>
      <c r="S17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R179" s="123"/>
      <c r="S17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R180" s="123"/>
      <c r="S18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R181" s="123"/>
      <c r="S18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R182" s="123"/>
      <c r="S18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aitosscscc</v>
      </c>
      <c r="E183" s="1" t="s">
        <v>1202</v>
      </c>
      <c r="F183" s="1" t="s">
        <v>1427</v>
      </c>
      <c r="G183" s="1" t="s">
        <v>1199</v>
      </c>
      <c r="H183" s="101" t="s">
        <v>1425</v>
      </c>
      <c r="I183" s="104" t="s">
        <v>1426</v>
      </c>
      <c r="J183" s="1" t="s">
        <v>1223</v>
      </c>
      <c r="K183" s="106" t="str">
        <f>_xlfn.CONCAT(Table378[[#This Row],[id]]," ",Table378[[#This Row],[Aleluya Año C]]," ",Table378[[#This Row],[Cita]])</f>
        <v>aitosscscc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R183" s="123"/>
      <c r="S18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"oscscc | Año C, TO, Semana: scsc, Aleluya Interleccional.","salmo": "Liturgia","letra": "oscscc","archivo":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R184" s="123"/>
      <c r="S18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R185" s="123"/>
      <c r="S18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R186" s="123"/>
      <c r="S18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R187" s="123"/>
      <c r="S18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R188" s="123"/>
      <c r="S18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R189" s="123"/>
      <c r="S18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R190" s="123"/>
      <c r="S19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R191" s="123"/>
      <c r="S19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R192" s="123"/>
      <c r="S19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R193" s="123"/>
      <c r="S19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R194" s="123"/>
      <c r="S19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R195" s="123"/>
      <c r="S195"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R196" s="123"/>
      <c r="S196"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R197" s="123"/>
      <c r="S197"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R198" s="123"/>
      <c r="S198"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R199" s="123"/>
      <c r="S199"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R200" s="123"/>
      <c r="S200"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R201" s="123"/>
      <c r="S201"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R202" s="123"/>
      <c r="S202"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R203" s="123"/>
      <c r="S203"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R204" s="123"/>
      <c r="S204" 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3" activePane="bottomRight" state="frozen"/>
      <selection pane="topRight" activeCell="C1" sqref="C1"/>
      <selection pane="bottomLeft" activeCell="A3" sqref="A3"/>
      <selection pane="bottomRight" activeCell="C2" sqref="C2"/>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22" t="str">
        <f>VLOOKUP(C2,Table378[],7,FALSE)</f>
        <v>Jesucristo, siendo rico, se hizo pobre
para enriqueceros con su pobreza.</v>
      </c>
      <c r="E1" s="122"/>
      <c r="F1" s="122"/>
      <c r="G1" s="122"/>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1623</v>
      </c>
      <c r="D2" s="122"/>
      <c r="E2" s="122"/>
      <c r="F2" s="122"/>
      <c r="G2" s="122"/>
      <c r="H2" s="117"/>
      <c r="I2" s="117"/>
      <c r="J2" s="117"/>
      <c r="K2" s="117"/>
      <c r="L2" s="45" t="s">
        <v>2366</v>
      </c>
    </row>
    <row r="3" spans="1:32" ht="23.25" x14ac:dyDescent="0.25">
      <c r="B3" t="s">
        <v>1530</v>
      </c>
      <c r="C3" t="str">
        <f>ROMAN(VLOOKUP(C2,Table378[],5,FALSE))</f>
        <v>XXV</v>
      </c>
      <c r="D3" s="117"/>
      <c r="E3" s="117"/>
      <c r="F3" s="117"/>
      <c r="G3" s="117"/>
      <c r="H3" s="117"/>
      <c r="I3" s="117"/>
      <c r="J3" s="117"/>
      <c r="K3" s="117"/>
      <c r="L3" s="45" t="str">
        <f>_xlfn.CONCAT("    ║ ",C5," AÑO B  ║")</f>
        <v xml:space="preserve">    ║ ALELUYA INTERLECCIONAL TIEMPO ORDINARIO SEMANA XXV AÑO B  ║</v>
      </c>
    </row>
    <row r="4" spans="1:32" ht="23.25" x14ac:dyDescent="0.25">
      <c r="C4">
        <f>VLOOKUP(C2,Table378[],5,FALSE)</f>
        <v>25</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XXV</v>
      </c>
      <c r="D5" s="117"/>
      <c r="E5" s="117"/>
      <c r="F5" s="117"/>
      <c r="G5" s="117"/>
      <c r="H5" s="117"/>
      <c r="I5" s="117"/>
      <c r="J5" s="117"/>
      <c r="K5" s="117"/>
      <c r="L5" s="46" t="s">
        <v>987</v>
      </c>
    </row>
    <row r="6" spans="1:32" ht="23.25" x14ac:dyDescent="0.25">
      <c r="C6" t="str">
        <f>VLOOKUP(C2,Table378[],1,FALSE)</f>
        <v>aitos25c</v>
      </c>
      <c r="D6" s="117"/>
      <c r="E6" s="117"/>
      <c r="F6" s="117"/>
      <c r="G6" s="117"/>
      <c r="H6" s="117"/>
      <c r="I6" s="117"/>
      <c r="J6" s="117"/>
      <c r="K6" s="117"/>
      <c r="L6" s="47" t="str">
        <f>_xlfn.CONCAT("        id: ","""",C6,"""",",")</f>
        <v xml:space="preserve">        id: "aitos25c",</v>
      </c>
    </row>
    <row r="7" spans="1:32" ht="23.25" x14ac:dyDescent="0.25">
      <c r="C7" t="str">
        <f>VLOOKUP(C2,Table378[],14,FALSE)</f>
        <v>aitos25</v>
      </c>
      <c r="D7" s="117"/>
      <c r="E7" s="117"/>
      <c r="F7" s="117"/>
      <c r="G7" s="117"/>
      <c r="H7" s="117"/>
      <c r="I7" s="117"/>
      <c r="J7" s="117"/>
      <c r="K7" s="117"/>
      <c r="L7" s="47" t="str">
        <f>_xlfn.CONCAT("        tt: ",C7,",")</f>
        <v xml:space="preserve">        tt: aitos25,</v>
      </c>
    </row>
    <row r="8" spans="1:32" ht="23.25" x14ac:dyDescent="0.25">
      <c r="C8" s="34" t="str">
        <f>VLOOKUP(C2,Table378[],14,FALSE)</f>
        <v>aitos25</v>
      </c>
      <c r="D8" s="117"/>
      <c r="E8" s="117"/>
      <c r="F8" s="117"/>
      <c r="G8" s="117"/>
      <c r="H8" s="117"/>
      <c r="I8" s="117"/>
      <c r="J8" s="117"/>
      <c r="K8" s="117"/>
      <c r="L8" s="47" t="str">
        <f>_xlfn.CONCAT("     title: ",C8,",")</f>
        <v xml:space="preserve">     title: aitos25,</v>
      </c>
    </row>
    <row r="9" spans="1:32" ht="23.25" x14ac:dyDescent="0.25">
      <c r="C9" t="str">
        <f>_xlfn.CONCAT("año",VLOOKUP(C2,Table378[],6,FALSE))</f>
        <v>añoc</v>
      </c>
      <c r="L9" s="47" t="str">
        <f>_xlfn.CONCAT("  ","subtitle: ",C9,"+""",", ","""","+",C6,",")</f>
        <v xml:space="preserve">  subtitle: añoc+", "+aitos25c,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aitos25c</v>
      </c>
      <c r="L18" s="47" t="s">
        <v>2382</v>
      </c>
      <c r="N18" t="str">
        <f>_xlfn.CONCAT("        audioSrc: ","""/audio/",C18,".mp3""",",")</f>
        <v xml:space="preserve">        audioSrc: "/audio/aitos25c.mp3",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24</v>
      </c>
      <c r="C25" s="111" t="str">
        <f>_xlfn.CONCAT("               ant: ","""/src/ainterleccional.html?canto=",C20,B25,C19,"""",",")</f>
        <v xml:space="preserve">               ant: "/src/ainterleccional.html?canto=aitos24c",</v>
      </c>
      <c r="L25" s="47" t="str">
        <f>C25</f>
        <v xml:space="preserve">               ant: "/src/ainterleccional.html?canto=aitos24c",</v>
      </c>
    </row>
    <row r="26" spans="1:40" ht="26.25" x14ac:dyDescent="0.4">
      <c r="B26">
        <f>C4+1</f>
        <v>26</v>
      </c>
      <c r="C26" s="111" t="str">
        <f>_xlfn.CONCAT("               sig: ","""/src/ainterleccional.html?canto=",C20,B26,C19,"""",",")</f>
        <v xml:space="preserve">               sig: "/src/ainterleccional.html?canto=aitos26c",</v>
      </c>
      <c r="L26" s="47" t="str">
        <f>C26</f>
        <v xml:space="preserve">               sig: "/src/ainterleccional.html?canto=aitos26c",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aitos25c1</v>
      </c>
      <c r="D32" s="88"/>
      <c r="E32" s="88"/>
      <c r="F32" s="88"/>
      <c r="G32" s="88"/>
      <c r="H32" s="89"/>
      <c r="I32" s="89"/>
      <c r="J32" s="89"/>
      <c r="K32" s="89"/>
      <c r="L32" s="87" t="str">
        <f>_xlfn.CONCAT("            ","{ line: `${",C32,"} (Mi,m,20)(Re,,181)(Mi,m,352)`, sC: ","""","tc","""","},")</f>
        <v xml:space="preserve">            { line: `${aitos25c1}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aitos25c2</v>
      </c>
      <c r="D33" s="85"/>
      <c r="E33" s="85"/>
      <c r="F33" s="85"/>
      <c r="G33" s="85"/>
      <c r="H33" s="86"/>
      <c r="I33" s="86"/>
      <c r="J33" s="86"/>
      <c r="K33" s="86"/>
      <c r="L33" s="87" t="str">
        <f>_xlfn.CONCAT("            ","{ line: `${",C33,"} (Re,,181)(Mi,m,352)`, sC: ","""","bg","""","},")</f>
        <v xml:space="preserve">            { line: `${aitos25c2}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aitos25c3</v>
      </c>
      <c r="D34" s="88"/>
      <c r="E34" s="88"/>
      <c r="F34" s="88"/>
      <c r="G34" s="88"/>
      <c r="H34" s="89"/>
      <c r="I34" s="89"/>
      <c r="J34" s="89"/>
      <c r="K34" s="89"/>
      <c r="L34" s="87" t="str">
        <f>_xlfn.CONCAT("            ","{ line: `${",C34,"} (Re,,181)(Mi,m,352)`, sC: ","""","bg","""","},")</f>
        <v xml:space="preserve">            { line: `${aitos25c3}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aitos25c4</v>
      </c>
      <c r="D35" s="90"/>
      <c r="E35" s="90"/>
      <c r="F35" s="90"/>
      <c r="G35" s="90"/>
      <c r="H35" s="91"/>
      <c r="I35" s="91"/>
      <c r="J35" s="91"/>
      <c r="K35" s="91"/>
      <c r="L35" s="87" t="str">
        <f>_xlfn.CONCAT("            ","{ line: `${",C35,"} (Re,,181)(Mi,m,352)`, sC: ","""","bg","""","},")</f>
        <v xml:space="preserve">            { line: `${aitos25c4}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aitos25c1</v>
      </c>
      <c r="D41" s="88"/>
      <c r="E41" s="88"/>
      <c r="F41" s="88"/>
      <c r="G41" s="88"/>
      <c r="H41" s="89"/>
      <c r="I41" s="89"/>
      <c r="J41" s="89"/>
      <c r="K41" s="89"/>
      <c r="L41" s="87" t="str">
        <f>_xlfn.CONCAT("            ","{ line: `${",C41,"} (Do,,10)(Mi,,178)(La,m,342)`, sC: ","""","tc","""","},")</f>
        <v xml:space="preserve">            { line: `${aitos25c1}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aitos25c2</v>
      </c>
      <c r="D42" s="85"/>
      <c r="E42" s="85"/>
      <c r="F42" s="85"/>
      <c r="G42" s="85"/>
      <c r="H42" s="86"/>
      <c r="I42" s="86"/>
      <c r="J42" s="86"/>
      <c r="K42" s="86"/>
      <c r="L42" s="87" t="str">
        <f>_xlfn.CONCAT("            ","{ line: `${",C42,"} (Do,,151)(Mi,,252)(La,m,350)`, sC: ","""","bg","""","},")</f>
        <v xml:space="preserve">            { line: `${aitos25c2}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aitos25c3</v>
      </c>
      <c r="D43" s="88"/>
      <c r="E43" s="88"/>
      <c r="F43" s="88"/>
      <c r="G43" s="88"/>
      <c r="H43" s="89"/>
      <c r="I43" s="89"/>
      <c r="J43" s="89"/>
      <c r="K43" s="89"/>
      <c r="L43" s="87" t="str">
        <f>_xlfn.CONCAT("            ","{ line: `${",C43,"} (Do,,151)(Mi,,252)(La,m,350)`, sC: ","""","bg","""","},")</f>
        <v xml:space="preserve">            { line: `${aitos25c3}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aitos25c4</v>
      </c>
      <c r="D44" s="90"/>
      <c r="E44" s="90"/>
      <c r="F44" s="90"/>
      <c r="G44" s="90"/>
      <c r="H44" s="91"/>
      <c r="I44" s="91"/>
      <c r="J44" s="91"/>
      <c r="K44" s="91"/>
      <c r="L44" s="87" t="str">
        <f>_xlfn.CONCAT("            ","{ line: `${",C44,"} (Do,,151)(Mi,,252)(La,m,350)`, sC: ","""","bg","""","},")</f>
        <v xml:space="preserve">            { line: `${aitos25c4}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aitos25c1</v>
      </c>
      <c r="D49" s="88"/>
      <c r="E49" s="88"/>
      <c r="F49" s="88"/>
      <c r="G49" s="88"/>
      <c r="H49" s="89"/>
      <c r="I49" s="89"/>
      <c r="J49" s="89"/>
      <c r="K49" s="89"/>
      <c r="L49" s="87" t="str">
        <f>_xlfn.CONCAT("            ","{ line: `${",C49,"} (Mi,m,20)(La,,178)(Mi,m,342)`, sC: ","""","tc","""","},")</f>
        <v xml:space="preserve">            { line: `${aitos25c1}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aitos25c2</v>
      </c>
      <c r="D50" s="85"/>
      <c r="E50" s="85"/>
      <c r="F50" s="85"/>
      <c r="G50" s="85"/>
      <c r="H50" s="86"/>
      <c r="I50" s="86"/>
      <c r="J50" s="86"/>
      <c r="K50" s="86"/>
      <c r="L50" s="87" t="str">
        <f>_xlfn.CONCAT("            ","{ line: `${",C50,"} (La,,151)(Mi,m,252)`, sC: ","""","bg","""","},")</f>
        <v xml:space="preserve">            { line: `${aitos25c2}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aitos25c3</v>
      </c>
      <c r="D51" s="88"/>
      <c r="E51" s="88"/>
      <c r="F51" s="88"/>
      <c r="G51" s="88"/>
      <c r="H51" s="89"/>
      <c r="I51" s="89"/>
      <c r="J51" s="89"/>
      <c r="K51" s="89"/>
      <c r="L51" s="87" t="str">
        <f>_xlfn.CONCAT("            ","{ line: `${",C51,"} (La,,151)(Mi,m,252)`, sC: ","""","bg","""","},")</f>
        <v xml:space="preserve">            { line: `${aitos25c3}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aitos25c4</v>
      </c>
      <c r="D52" s="90"/>
      <c r="E52" s="90"/>
      <c r="F52" s="90"/>
      <c r="G52" s="90"/>
      <c r="H52" s="91"/>
      <c r="I52" s="91"/>
      <c r="J52" s="91"/>
      <c r="K52" s="91"/>
      <c r="L52" s="87" t="str">
        <f>_xlfn.CONCAT("            ","{ line: `${",C52,"} (Do,,151)(Mi,,252)(La,m,350)`, sC: ","""","bg","""","},")</f>
        <v xml:space="preserve">            { line: `${aitos25c4}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code</vt:lpstr>
      <vt:lpstr>Indice</vt:lpstr>
      <vt:lpstr>Aleluya Interleccional (2)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ALELUYA ADVIENTO S I-4 (2)</vt:lpstr>
      <vt:lpstr>Aleluya Interleccional</vt:lpstr>
      <vt:lpstr>AInterleccional cp (2)</vt:lpstr>
      <vt:lpstr>Aleluya Interleccional</vt:lpstr>
      <vt:lpstr>Aleluya Interleccional cp</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2025-09-18T21:30:17Z</dcterms:modified>
</cp:coreProperties>
</file>