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adevecseri\Desktop\"/>
    </mc:Choice>
  </mc:AlternateContent>
  <xr:revisionPtr revIDLastSave="0" documentId="13_ncr:1_{3BF77B8E-38E5-4F3B-A1A4-B24A3796C19D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42" i="1" l="1"/>
  <c r="O43" i="1"/>
  <c r="E35" i="1"/>
  <c r="M37" i="1"/>
  <c r="H35" i="1"/>
  <c r="J35" i="1"/>
  <c r="H34" i="1"/>
  <c r="J34" i="1"/>
  <c r="H33" i="1"/>
  <c r="J33" i="1"/>
  <c r="H32" i="1"/>
  <c r="J32" i="1"/>
  <c r="H31" i="1"/>
  <c r="J31" i="1"/>
  <c r="H30" i="1"/>
  <c r="J30" i="1"/>
  <c r="H29" i="1"/>
  <c r="J29" i="1"/>
  <c r="H28" i="1"/>
  <c r="J28" i="1"/>
  <c r="H27" i="1"/>
  <c r="J27" i="1"/>
  <c r="H38" i="1"/>
  <c r="J38" i="1"/>
  <c r="H36" i="1"/>
  <c r="J36" i="1"/>
  <c r="H37" i="1"/>
  <c r="J37" i="1"/>
  <c r="D39" i="1"/>
  <c r="E39" i="1"/>
  <c r="I31" i="1"/>
  <c r="I32" i="1"/>
  <c r="I33" i="1"/>
  <c r="I34" i="1"/>
  <c r="I35" i="1"/>
  <c r="I36" i="1"/>
  <c r="I37" i="1"/>
  <c r="I38" i="1"/>
  <c r="E38" i="1"/>
  <c r="E24" i="1"/>
  <c r="E27" i="1"/>
  <c r="E28" i="1"/>
  <c r="E29" i="1"/>
  <c r="E30" i="1"/>
  <c r="E32" i="1"/>
  <c r="E33" i="1"/>
  <c r="E19" i="1"/>
  <c r="E10" i="1"/>
  <c r="M36" i="1"/>
  <c r="E34" i="1"/>
  <c r="C1" i="1"/>
  <c r="B1" i="1"/>
  <c r="Q72" i="1"/>
  <c r="P72" i="1"/>
  <c r="M77" i="1"/>
  <c r="P77" i="1"/>
  <c r="O77" i="1"/>
  <c r="M74" i="1"/>
  <c r="I30" i="1"/>
  <c r="P74" i="1"/>
  <c r="O74" i="1"/>
  <c r="E21" i="1"/>
  <c r="O34" i="1"/>
  <c r="P33" i="1"/>
  <c r="XFC33" i="1"/>
  <c r="M31" i="1"/>
  <c r="I29" i="1"/>
  <c r="P36" i="1"/>
  <c r="O36" i="1"/>
  <c r="I28" i="1"/>
  <c r="E25" i="1"/>
  <c r="E23" i="1"/>
  <c r="E22" i="1"/>
  <c r="E20" i="1"/>
  <c r="E18" i="1"/>
  <c r="E17" i="1"/>
  <c r="E16" i="1"/>
  <c r="E15" i="1"/>
  <c r="E14" i="1"/>
  <c r="E13" i="1"/>
  <c r="E12" i="1"/>
  <c r="E11" i="1"/>
  <c r="E9" i="1"/>
  <c r="E8" i="1"/>
  <c r="E7" i="1"/>
  <c r="E6" i="1"/>
  <c r="E5" i="1"/>
  <c r="E4" i="1"/>
</calcChain>
</file>

<file path=xl/sharedStrings.xml><?xml version="1.0" encoding="utf-8"?>
<sst xmlns="http://schemas.openxmlformats.org/spreadsheetml/2006/main" count="78" uniqueCount="58">
  <si>
    <t>Days Since 1st Case</t>
  </si>
  <si>
    <t>Deaths</t>
  </si>
  <si>
    <t>Date</t>
  </si>
  <si>
    <t>Positive</t>
  </si>
  <si>
    <t>Under Investigation</t>
  </si>
  <si>
    <t>Negative</t>
  </si>
  <si>
    <t>Resolved</t>
  </si>
  <si>
    <t>Total Tests</t>
  </si>
  <si>
    <t>Deceased</t>
  </si>
  <si>
    <t>Trend Series</t>
  </si>
  <si>
    <t>Italy has made 3.6x the tests, but has found 33x the positive cases compared to Ontario.</t>
  </si>
  <si>
    <t>China</t>
  </si>
  <si>
    <t>Italy</t>
  </si>
  <si>
    <t>Iran</t>
  </si>
  <si>
    <t>Spain</t>
  </si>
  <si>
    <t>Germany</t>
  </si>
  <si>
    <t>https://www.worldometers.info/coronavirus/#countries</t>
  </si>
  <si>
    <t>~Days between ~50 cases/day to ~1000 cases/day</t>
  </si>
  <si>
    <t>USA</t>
  </si>
  <si>
    <t>France</t>
  </si>
  <si>
    <t>SK</t>
  </si>
  <si>
    <t>11 days but peaked @ 851</t>
  </si>
  <si>
    <t>12 days from peak to &lt;100</t>
  </si>
  <si>
    <t>&lt; This is the best response worldwide so far. This is what we want.</t>
  </si>
  <si>
    <t>~Days between ~50 cases/day to peak</t>
  </si>
  <si>
    <t>As of March 19:</t>
  </si>
  <si>
    <t>South Korea has made ~5200 tests/million, Ontario ~1140 tests/million.</t>
  </si>
  <si>
    <t>~28</t>
  </si>
  <si>
    <t>e</t>
  </si>
  <si>
    <t>x</t>
  </si>
  <si>
    <t>est day</t>
  </si>
  <si>
    <t># cases/day</t>
  </si>
  <si>
    <t>=</t>
  </si>
  <si>
    <t>days</t>
  </si>
  <si>
    <t>Today is day:</t>
  </si>
  <si>
    <t>hard to define because the peak is a big backlog spike and there was a slow start</t>
  </si>
  <si>
    <t>Exponential equation from trendline (update daily)</t>
  </si>
  <si>
    <t>update manually</t>
  </si>
  <si>
    <t>As of March 10, Italy reported 60761 total tests, finding 8514 positive:</t>
  </si>
  <si>
    <t>8514 / 60761 =</t>
  </si>
  <si>
    <t>Tests +/-</t>
  </si>
  <si>
    <t>ON</t>
  </si>
  <si>
    <t>Positive per Test</t>
  </si>
  <si>
    <t>Daily New Tests</t>
  </si>
  <si>
    <t>Trying to predict when Ontario will peak:</t>
  </si>
  <si>
    <t>y =</t>
  </si>
  <si>
    <t>Ontario was at ~50 cases/day on Mar 19, + 27 days = Apr 15</t>
  </si>
  <si>
    <t>Ontario was at ~50 cases/day on Mar 19, + 9 to 14 days = Mar 28 - Apr 2</t>
  </si>
  <si>
    <t>New Cases</t>
  </si>
  <si>
    <t>Total Cases</t>
  </si>
  <si>
    <t>(test results take 5-7 days)</t>
  </si>
  <si>
    <t>UK</t>
  </si>
  <si>
    <t>Peak: 3076</t>
  </si>
  <si>
    <t>no longer reported</t>
  </si>
  <si>
    <t>https://files.ontario.ca/moh-covid-19-report-en-2020-03-29.pdf</t>
  </si>
  <si>
    <t>https://covid-19.ontario.ca/</t>
  </si>
  <si>
    <t>Test/M</t>
  </si>
  <si>
    <t>https://www.cdc.go.kr/board/board.es?mid=a20501000000&amp;bid=0015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</si>
</sst>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/mm/dd;@"/>
    <numFmt numFmtId="165" formatCode="0.0"/>
    <numFmt numFmtId="166" formatCode="[$-F800]dddd\,\ mmmm\ dd\,\ yyyy"/>
    <numFmt numFmtId="167" formatCode="[$-1009]mmmm\ d\,\ yyyy;@"/>
  </numFmts>
  <fonts count="10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222222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u/>
      <sz val="10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83A2D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09">
    <xf numFmtId="0" fontId="0" fillId="0" borderId="0" xfId="0"/>
    <xf numFmtId="0" fontId="0" fillId="0" borderId="1" xfId="0" applyBorder="1"/>
    <xf numFmtId="3" fontId="0" fillId="0" borderId="1" xfId="0" applyNumberFormat="1" applyBorder="1"/>
    <xf numFmtId="0" fontId="2" fillId="0" borderId="1" xfId="0" applyFont="1" applyBorder="1"/>
    <xf numFmtId="0" fontId="0" fillId="0" borderId="0" xfId="0" applyBorder="1"/>
    <xf numFmtId="0" fontId="3" fillId="0" borderId="0" xfId="1" applyFill="1" applyBorder="1"/>
    <xf numFmtId="0" fontId="4" fillId="0" borderId="0" xfId="0" applyFont="1"/>
    <xf numFmtId="0" fontId="0" fillId="2" borderId="0" xfId="0" applyFill="1"/>
    <xf numFmtId="0" fontId="0" fillId="2" borderId="4" xfId="0" applyFill="1" applyBorder="1"/>
    <xf numFmtId="3" fontId="0" fillId="0" borderId="0" xfId="0" applyNumberFormat="1"/>
    <xf numFmtId="0" fontId="2" fillId="0" borderId="0" xfId="0" applyFont="1" applyAlignment="1">
      <alignment horizontal="center" vertical="center" wrapText="1"/>
    </xf>
    <xf numFmtId="0" fontId="0" fillId="0" borderId="0" xfId="0" applyBorder="1" applyAlignment="1">
      <alignment horizontal="center"/>
    </xf>
    <xf numFmtId="3" fontId="0" fillId="0" borderId="0" xfId="0" applyNumberFormat="1" applyBorder="1"/>
    <xf numFmtId="0" fontId="0" fillId="0" borderId="7" xfId="0" applyBorder="1"/>
    <xf numFmtId="3" fontId="0" fillId="0" borderId="7" xfId="0" applyNumberFormat="1" applyBorder="1"/>
    <xf numFmtId="164" fontId="2" fillId="0" borderId="6" xfId="0" applyNumberFormat="1" applyFont="1" applyBorder="1" applyAlignment="1">
      <alignment horizontal="right"/>
    </xf>
    <xf numFmtId="0" fontId="0" fillId="0" borderId="6" xfId="0" applyBorder="1" applyAlignment="1">
      <alignment horizontal="center"/>
    </xf>
    <xf numFmtId="0" fontId="0" fillId="0" borderId="6" xfId="0" applyBorder="1"/>
    <xf numFmtId="3" fontId="0" fillId="0" borderId="6" xfId="0" applyNumberFormat="1" applyBorder="1"/>
    <xf numFmtId="164" fontId="2" fillId="0" borderId="8" xfId="0" applyNumberFormat="1" applyFont="1" applyBorder="1" applyAlignment="1">
      <alignment horizontal="center" vertical="center"/>
    </xf>
    <xf numFmtId="49" fontId="2" fillId="0" borderId="8" xfId="0" applyNumberFormat="1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14" fontId="5" fillId="0" borderId="1" xfId="0" applyNumberFormat="1" applyFont="1" applyBorder="1" applyAlignment="1">
      <alignment horizontal="center" vertical="center"/>
    </xf>
    <xf numFmtId="10" fontId="0" fillId="0" borderId="0" xfId="0" applyNumberFormat="1" applyBorder="1"/>
    <xf numFmtId="10" fontId="2" fillId="0" borderId="9" xfId="0" applyNumberFormat="1" applyFont="1" applyBorder="1" applyAlignment="1">
      <alignment horizontal="center" vertical="center" wrapText="1"/>
    </xf>
    <xf numFmtId="10" fontId="0" fillId="0" borderId="7" xfId="0" applyNumberFormat="1" applyBorder="1"/>
    <xf numFmtId="0" fontId="2" fillId="0" borderId="7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2" xfId="0" applyFont="1" applyBorder="1"/>
    <xf numFmtId="0" fontId="0" fillId="0" borderId="10" xfId="0" applyBorder="1"/>
    <xf numFmtId="0" fontId="0" fillId="0" borderId="3" xfId="0" applyBorder="1"/>
    <xf numFmtId="0" fontId="8" fillId="0" borderId="5" xfId="0" applyFont="1" applyBorder="1" applyAlignment="1">
      <alignment horizontal="left" vertical="center" wrapText="1"/>
    </xf>
    <xf numFmtId="10" fontId="8" fillId="0" borderId="0" xfId="0" applyNumberFormat="1" applyFont="1" applyBorder="1" applyAlignment="1">
      <alignment horizontal="center" vertical="center" wrapText="1"/>
    </xf>
    <xf numFmtId="0" fontId="8" fillId="0" borderId="0" xfId="0" applyFont="1" applyBorder="1" applyAlignment="1">
      <alignment horizontal="left" vertical="center" wrapText="1"/>
    </xf>
    <xf numFmtId="0" fontId="8" fillId="0" borderId="5" xfId="0" applyFont="1" applyFill="1" applyBorder="1" applyAlignment="1">
      <alignment horizontal="left" vertical="center" wrapText="1"/>
    </xf>
    <xf numFmtId="10" fontId="8" fillId="0" borderId="0" xfId="0" applyNumberFormat="1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left" vertical="center" wrapText="1"/>
    </xf>
    <xf numFmtId="0" fontId="8" fillId="2" borderId="0" xfId="0" applyFont="1" applyFill="1" applyBorder="1" applyAlignment="1">
      <alignment vertical="center" wrapText="1"/>
    </xf>
    <xf numFmtId="0" fontId="6" fillId="0" borderId="5" xfId="0" applyFont="1" applyBorder="1"/>
    <xf numFmtId="0" fontId="0" fillId="0" borderId="11" xfId="0" applyBorder="1"/>
    <xf numFmtId="0" fontId="0" fillId="2" borderId="12" xfId="0" applyFill="1" applyBorder="1"/>
    <xf numFmtId="0" fontId="4" fillId="0" borderId="6" xfId="0" applyFont="1" applyFill="1" applyBorder="1"/>
    <xf numFmtId="0" fontId="9" fillId="0" borderId="0" xfId="1" applyFont="1" applyFill="1"/>
    <xf numFmtId="0" fontId="0" fillId="0" borderId="0" xfId="0" applyAlignment="1">
      <alignment horizontal="center"/>
    </xf>
    <xf numFmtId="165" fontId="0" fillId="0" borderId="0" xfId="0" applyNumberFormat="1"/>
    <xf numFmtId="0" fontId="0" fillId="0" borderId="7" xfId="0" applyBorder="1" applyAlignment="1">
      <alignment horizontal="right"/>
    </xf>
    <xf numFmtId="0" fontId="0" fillId="0" borderId="13" xfId="0" applyBorder="1"/>
    <xf numFmtId="0" fontId="0" fillId="0" borderId="12" xfId="0" applyBorder="1"/>
    <xf numFmtId="0" fontId="0" fillId="0" borderId="14" xfId="0" applyBorder="1"/>
    <xf numFmtId="0" fontId="0" fillId="0" borderId="5" xfId="0" applyBorder="1"/>
    <xf numFmtId="0" fontId="0" fillId="0" borderId="5" xfId="0" applyBorder="1" applyAlignment="1">
      <alignment horizontal="right"/>
    </xf>
    <xf numFmtId="1" fontId="0" fillId="0" borderId="0" xfId="0" applyNumberFormat="1" applyBorder="1" applyAlignment="1">
      <alignment horizontal="center"/>
    </xf>
    <xf numFmtId="1" fontId="0" fillId="0" borderId="0" xfId="0" applyNumberFormat="1" applyBorder="1"/>
    <xf numFmtId="0" fontId="0" fillId="0" borderId="15" xfId="0" applyBorder="1" applyAlignment="1">
      <alignment horizontal="right"/>
    </xf>
    <xf numFmtId="1" fontId="0" fillId="0" borderId="16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1" fontId="0" fillId="0" borderId="16" xfId="0" applyNumberFormat="1" applyBorder="1"/>
    <xf numFmtId="0" fontId="0" fillId="0" borderId="4" xfId="0" applyBorder="1"/>
    <xf numFmtId="0" fontId="0" fillId="3" borderId="7" xfId="0" applyFill="1" applyBorder="1"/>
    <xf numFmtId="3" fontId="0" fillId="3" borderId="1" xfId="0" applyNumberFormat="1" applyFill="1" applyBorder="1"/>
    <xf numFmtId="3" fontId="2" fillId="3" borderId="1" xfId="0" applyNumberFormat="1" applyFont="1" applyFill="1" applyBorder="1"/>
    <xf numFmtId="0" fontId="0" fillId="3" borderId="17" xfId="0" applyFill="1" applyBorder="1"/>
    <xf numFmtId="49" fontId="2" fillId="3" borderId="8" xfId="0" applyNumberFormat="1" applyFont="1" applyFill="1" applyBorder="1" applyAlignment="1">
      <alignment horizontal="center" vertical="center"/>
    </xf>
    <xf numFmtId="49" fontId="2" fillId="3" borderId="8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6" fontId="0" fillId="0" borderId="0" xfId="0" applyNumberFormat="1"/>
    <xf numFmtId="49" fontId="2" fillId="0" borderId="8" xfId="0" applyNumberFormat="1" applyFont="1" applyFill="1" applyBorder="1" applyAlignment="1">
      <alignment horizontal="center" vertical="center" wrapText="1"/>
    </xf>
    <xf numFmtId="0" fontId="2" fillId="3" borderId="0" xfId="0" applyFont="1" applyFill="1" applyBorder="1"/>
    <xf numFmtId="0" fontId="2" fillId="0" borderId="0" xfId="0" applyFont="1" applyBorder="1"/>
    <xf numFmtId="0" fontId="2" fillId="3" borderId="5" xfId="0" applyFont="1" applyFill="1" applyBorder="1"/>
    <xf numFmtId="0" fontId="2" fillId="0" borderId="0" xfId="0" applyFont="1" applyBorder="1" applyAlignment="1">
      <alignment horizontal="center"/>
    </xf>
    <xf numFmtId="166" fontId="2" fillId="0" borderId="7" xfId="0" applyNumberFormat="1" applyFont="1" applyFill="1" applyBorder="1"/>
    <xf numFmtId="1" fontId="2" fillId="0" borderId="0" xfId="0" applyNumberFormat="1" applyFont="1" applyFill="1" applyBorder="1" applyAlignment="1">
      <alignment horizontal="center"/>
    </xf>
    <xf numFmtId="164" fontId="2" fillId="4" borderId="3" xfId="0" applyNumberFormat="1" applyFont="1" applyFill="1" applyBorder="1" applyAlignment="1">
      <alignment wrapText="1"/>
    </xf>
    <xf numFmtId="0" fontId="2" fillId="4" borderId="1" xfId="0" applyFont="1" applyFill="1" applyBorder="1" applyAlignment="1">
      <alignment horizontal="center"/>
    </xf>
    <xf numFmtId="1" fontId="2" fillId="4" borderId="1" xfId="0" applyNumberFormat="1" applyFont="1" applyFill="1" applyBorder="1" applyAlignment="1">
      <alignment horizontal="center"/>
    </xf>
    <xf numFmtId="166" fontId="0" fillId="0" borderId="16" xfId="0" applyNumberFormat="1" applyBorder="1" applyAlignment="1">
      <alignment horizontal="center"/>
    </xf>
    <xf numFmtId="0" fontId="0" fillId="3" borderId="0" xfId="0" applyFill="1"/>
    <xf numFmtId="3" fontId="0" fillId="3" borderId="0" xfId="0" applyNumberFormat="1" applyFill="1"/>
    <xf numFmtId="0" fontId="2" fillId="0" borderId="5" xfId="0" applyFont="1" applyBorder="1" applyAlignment="1">
      <alignment horizontal="center"/>
    </xf>
    <xf numFmtId="0" fontId="2" fillId="0" borderId="5" xfId="0" applyFont="1" applyFill="1" applyBorder="1"/>
    <xf numFmtId="3" fontId="0" fillId="0" borderId="0" xfId="0" applyNumberFormat="1" applyFill="1"/>
    <xf numFmtId="167" fontId="2" fillId="0" borderId="7" xfId="0" applyNumberFormat="1" applyFont="1" applyFill="1" applyBorder="1"/>
    <xf numFmtId="167" fontId="0" fillId="0" borderId="0" xfId="0" applyNumberFormat="1" applyBorder="1" applyAlignment="1">
      <alignment horizontal="center"/>
    </xf>
    <xf numFmtId="3" fontId="2" fillId="0" borderId="0" xfId="0" applyNumberFormat="1" applyFont="1" applyFill="1" applyBorder="1" applyAlignment="1">
      <alignment horizontal="center"/>
    </xf>
    <xf numFmtId="3" fontId="0" fillId="0" borderId="6" xfId="0" applyNumberFormat="1" applyBorder="1" applyAlignment="1">
      <alignment horizontal="center"/>
    </xf>
    <xf numFmtId="3" fontId="2" fillId="0" borderId="6" xfId="0" applyNumberFormat="1" applyFont="1" applyBorder="1"/>
    <xf numFmtId="3" fontId="0" fillId="5" borderId="6" xfId="0" applyNumberFormat="1" applyFill="1" applyBorder="1"/>
    <xf numFmtId="0" fontId="0" fillId="5" borderId="1" xfId="0" applyFill="1" applyBorder="1"/>
    <xf numFmtId="0" fontId="0" fillId="5" borderId="2" xfId="0" applyFill="1" applyBorder="1"/>
    <xf numFmtId="3" fontId="0" fillId="5" borderId="1" xfId="0" applyNumberFormat="1" applyFill="1" applyBorder="1" applyAlignment="1">
      <alignment horizontal="right"/>
    </xf>
    <xf numFmtId="3" fontId="0" fillId="0" borderId="6" xfId="0" applyNumberFormat="1" applyFill="1" applyBorder="1"/>
    <xf numFmtId="3" fontId="0" fillId="0" borderId="6" xfId="0" applyNumberFormat="1" applyBorder="1" applyAlignment="1">
      <alignment horizontal="right"/>
    </xf>
    <xf numFmtId="0" fontId="2" fillId="6" borderId="6" xfId="0" applyFont="1" applyFill="1" applyBorder="1"/>
    <xf numFmtId="0" fontId="0" fillId="0" borderId="6" xfId="0" applyFill="1" applyBorder="1"/>
    <xf numFmtId="49" fontId="2" fillId="0" borderId="8" xfId="0" applyNumberFormat="1" applyFont="1" applyFill="1" applyBorder="1" applyAlignment="1">
      <alignment horizontal="center" vertical="center"/>
    </xf>
    <xf numFmtId="3" fontId="2" fillId="3" borderId="8" xfId="0" applyNumberFormat="1" applyFont="1" applyFill="1" applyBorder="1" applyAlignment="1">
      <alignment horizontal="center" vertical="center" wrapText="1"/>
    </xf>
    <xf numFmtId="3" fontId="0" fillId="6" borderId="6" xfId="0" applyNumberFormat="1" applyFill="1" applyBorder="1"/>
    <xf numFmtId="0" fontId="0" fillId="6" borderId="7" xfId="0" applyFill="1" applyBorder="1"/>
    <xf numFmtId="10" fontId="0" fillId="6" borderId="7" xfId="0" applyNumberFormat="1" applyFill="1" applyBorder="1"/>
    <xf numFmtId="0" fontId="3" fillId="0" borderId="0" xfId="1"/>
    <xf numFmtId="0" fontId="0" fillId="0" borderId="0" xfId="0" applyAlignment="1">
      <alignment horizontal="right"/>
    </xf>
    <xf numFmtId="0" fontId="6" fillId="2" borderId="0" xfId="0" applyFont="1" applyFill="1" applyBorder="1" applyAlignment="1">
      <alignment horizontal="left" vertical="center"/>
    </xf>
    <xf numFmtId="0" fontId="7" fillId="0" borderId="5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2" borderId="5" xfId="0" applyFont="1" applyFill="1" applyBorder="1" applyAlignment="1">
      <alignment horizontal="left" vertical="center" wrapText="1"/>
    </xf>
    <xf numFmtId="0" fontId="7" fillId="2" borderId="0" xfId="0" applyFont="1" applyFill="1" applyBorder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83A2D9"/>
      <color rgb="FF324D1F"/>
      <color rgb="FF4F4F4F"/>
      <color rgb="FF5E913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2000"/>
              <a:t>Ontario COVID-19</a:t>
            </a:r>
            <a:r>
              <a:rPr lang="en-CA" sz="2000" baseline="0"/>
              <a:t> Daily Confirmed Cases </a:t>
            </a:r>
          </a:p>
          <a:p>
            <a:pPr>
              <a:defRPr/>
            </a:pPr>
            <a:r>
              <a:rPr lang="en-CA" sz="1600" baseline="0"/>
              <a:t>03/30/2020</a:t>
            </a:r>
            <a:r>
              <a:rPr lang="en-CA" sz="2000" baseline="0"/>
              <a:t> </a:t>
            </a:r>
          </a:p>
          <a:p>
            <a:pPr>
              <a:defRPr/>
            </a:pPr>
            <a:r>
              <a:rPr lang="en-CA" sz="1400" b="0" i="0" u="none" strike="noStrike" baseline="0"/>
              <a:t>https://news.ontario.ca/mohltc</a:t>
            </a:r>
          </a:p>
          <a:p>
            <a:pPr>
              <a:defRPr/>
            </a:pPr>
            <a:r>
              <a:rPr lang="en-CA" sz="1400" b="0" i="0" u="none" strike="noStrike" baseline="0"/>
              <a:t>https://covid-19.ontario.ca/</a:t>
            </a:r>
          </a:p>
          <a:p>
            <a:pPr>
              <a:defRPr/>
            </a:pPr>
            <a:r>
              <a:rPr lang="en-CA" sz="1400" b="0" i="0" u="none" strike="noStrike" baseline="0"/>
              <a:t>https://www.ontario.ca/page/2019-novel-coronavirus#section-0 </a:t>
            </a:r>
          </a:p>
          <a:p>
            <a:pPr>
              <a:defRPr/>
            </a:pPr>
            <a:r>
              <a:rPr lang="en-CA" sz="1400" b="0" i="0" u="none" strike="noStrike" baseline="0"/>
              <a:t>Ontario Gov updates numbers daily @ 10:30am &amp; 5:30pm EST</a:t>
            </a:r>
          </a:p>
        </c:rich>
      </c:tx>
      <c:layout>
        <c:manualLayout>
          <c:xMode val="edge"/>
          <c:yMode val="edge"/>
          <c:x val="0.18250214094560699"/>
          <c:y val="1.12987297992433E-2"/>
        </c:manualLayout>
      </c:layout>
      <c:overlay val="0"/>
      <c:spPr>
        <a:noFill/>
        <a:ln w="0">
          <a:solidFill>
            <a:schemeClr val="accent1">
              <a:alpha val="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0731299281432699E-2"/>
          <c:y val="0.25959423349011002"/>
          <c:w val="0.84378313532091198"/>
          <c:h val="0.57463911598798667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Sheet1!$D$3</c:f>
              <c:strCache>
                <c:ptCount val="1"/>
                <c:pt idx="0">
                  <c:v>New Cases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83A2D9"/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Sheet1!$B$4:$B$70</c:f>
              <c:numCache>
                <c:formatCode>General</c:formatCode>
                <c:ptCount val="67"/>
                <c:pt idx="0">
                  <c:v>30</c:v>
                </c:pt>
                <c:pt idx="1">
                  <c:v>31</c:v>
                </c:pt>
                <c:pt idx="2">
                  <c:v>32</c:v>
                </c:pt>
                <c:pt idx="3">
                  <c:v>33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50</c:v>
                </c:pt>
                <c:pt idx="21">
                  <c:v>51</c:v>
                </c:pt>
                <c:pt idx="22">
                  <c:v>52</c:v>
                </c:pt>
                <c:pt idx="23">
                  <c:v>53</c:v>
                </c:pt>
                <c:pt idx="24">
                  <c:v>54</c:v>
                </c:pt>
                <c:pt idx="25">
                  <c:v>55</c:v>
                </c:pt>
                <c:pt idx="26">
                  <c:v>56</c:v>
                </c:pt>
                <c:pt idx="27">
                  <c:v>57</c:v>
                </c:pt>
                <c:pt idx="28">
                  <c:v>58</c:v>
                </c:pt>
                <c:pt idx="29">
                  <c:v>59</c:v>
                </c:pt>
                <c:pt idx="30">
                  <c:v>60</c:v>
                </c:pt>
                <c:pt idx="31">
                  <c:v>61</c:v>
                </c:pt>
                <c:pt idx="32">
                  <c:v>62</c:v>
                </c:pt>
                <c:pt idx="33">
                  <c:v>63</c:v>
                </c:pt>
                <c:pt idx="34">
                  <c:v>64</c:v>
                </c:pt>
                <c:pt idx="35">
                  <c:v>65</c:v>
                </c:pt>
                <c:pt idx="36">
                  <c:v>66</c:v>
                </c:pt>
                <c:pt idx="37">
                  <c:v>67</c:v>
                </c:pt>
                <c:pt idx="38">
                  <c:v>68</c:v>
                </c:pt>
                <c:pt idx="39">
                  <c:v>69</c:v>
                </c:pt>
                <c:pt idx="40">
                  <c:v>70</c:v>
                </c:pt>
                <c:pt idx="41">
                  <c:v>71</c:v>
                </c:pt>
                <c:pt idx="42">
                  <c:v>72</c:v>
                </c:pt>
                <c:pt idx="43">
                  <c:v>73</c:v>
                </c:pt>
                <c:pt idx="44">
                  <c:v>74</c:v>
                </c:pt>
                <c:pt idx="45">
                  <c:v>75</c:v>
                </c:pt>
                <c:pt idx="46">
                  <c:v>76</c:v>
                </c:pt>
                <c:pt idx="47">
                  <c:v>77</c:v>
                </c:pt>
                <c:pt idx="48">
                  <c:v>78</c:v>
                </c:pt>
                <c:pt idx="49">
                  <c:v>79</c:v>
                </c:pt>
                <c:pt idx="50">
                  <c:v>80</c:v>
                </c:pt>
                <c:pt idx="51">
                  <c:v>81</c:v>
                </c:pt>
                <c:pt idx="52">
                  <c:v>82</c:v>
                </c:pt>
                <c:pt idx="53">
                  <c:v>83</c:v>
                </c:pt>
                <c:pt idx="54">
                  <c:v>84</c:v>
                </c:pt>
                <c:pt idx="55">
                  <c:v>85</c:v>
                </c:pt>
                <c:pt idx="56">
                  <c:v>86</c:v>
                </c:pt>
                <c:pt idx="57">
                  <c:v>87</c:v>
                </c:pt>
                <c:pt idx="58">
                  <c:v>88</c:v>
                </c:pt>
                <c:pt idx="59">
                  <c:v>89</c:v>
                </c:pt>
                <c:pt idx="60">
                  <c:v>90</c:v>
                </c:pt>
                <c:pt idx="61">
                  <c:v>91</c:v>
                </c:pt>
                <c:pt idx="62">
                  <c:v>92</c:v>
                </c:pt>
                <c:pt idx="63">
                  <c:v>93</c:v>
                </c:pt>
                <c:pt idx="64">
                  <c:v>94</c:v>
                </c:pt>
                <c:pt idx="65">
                  <c:v>95</c:v>
                </c:pt>
                <c:pt idx="66">
                  <c:v>96</c:v>
                </c:pt>
              </c:numCache>
            </c:numRef>
          </c:xVal>
          <c:yVal>
            <c:numRef>
              <c:f>Sheet1!$D$4:$D$70</c:f>
              <c:numCache>
                <c:formatCode>General</c:formatCode>
                <c:ptCount val="67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2</c:v>
                </c:pt>
                <c:pt idx="12">
                  <c:v>2</c:v>
                </c:pt>
                <c:pt idx="13">
                  <c:v>4</c:v>
                </c:pt>
                <c:pt idx="14">
                  <c:v>4</c:v>
                </c:pt>
                <c:pt idx="15">
                  <c:v>2</c:v>
                </c:pt>
                <c:pt idx="16">
                  <c:v>5</c:v>
                </c:pt>
                <c:pt idx="17">
                  <c:v>18</c:v>
                </c:pt>
                <c:pt idx="18">
                  <c:v>19</c:v>
                </c:pt>
                <c:pt idx="19">
                  <c:v>24</c:v>
                </c:pt>
                <c:pt idx="20">
                  <c:v>43</c:v>
                </c:pt>
                <c:pt idx="21">
                  <c:v>32</c:v>
                </c:pt>
                <c:pt idx="22">
                  <c:v>12</c:v>
                </c:pt>
                <c:pt idx="23">
                  <c:v>25</c:v>
                </c:pt>
                <c:pt idx="24">
                  <c:v>44</c:v>
                </c:pt>
                <c:pt idx="25">
                  <c:v>60</c:v>
                </c:pt>
                <c:pt idx="26">
                  <c:v>59</c:v>
                </c:pt>
                <c:pt idx="27">
                  <c:v>48</c:v>
                </c:pt>
                <c:pt idx="28">
                  <c:v>78</c:v>
                </c:pt>
                <c:pt idx="29">
                  <c:v>85</c:v>
                </c:pt>
                <c:pt idx="30">
                  <c:v>100</c:v>
                </c:pt>
                <c:pt idx="31">
                  <c:v>170</c:v>
                </c:pt>
                <c:pt idx="32">
                  <c:v>132</c:v>
                </c:pt>
                <c:pt idx="33">
                  <c:v>150</c:v>
                </c:pt>
                <c:pt idx="34">
                  <c:v>207</c:v>
                </c:pt>
                <c:pt idx="35" formatCode="#,##0">
                  <c:v>382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BE-453D-90F4-BD091619B5BE}"/>
            </c:ext>
          </c:extLst>
        </c:ser>
        <c:ser>
          <c:idx val="1"/>
          <c:order val="3"/>
          <c:tx>
            <c:v>Trendline Data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forward val="1"/>
            <c:backward val="10"/>
            <c:dispRSqr val="0"/>
            <c:dispEq val="1"/>
            <c:trendlineLbl>
              <c:layout>
                <c:manualLayout>
                  <c:x val="-4.5524434447643071E-2"/>
                  <c:y val="-1.537407829613089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Sheet1!$B$14:$B$70</c:f>
              <c:numCache>
                <c:formatCode>General</c:formatCode>
                <c:ptCount val="57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57</c:v>
                </c:pt>
                <c:pt idx="18">
                  <c:v>58</c:v>
                </c:pt>
                <c:pt idx="19">
                  <c:v>59</c:v>
                </c:pt>
                <c:pt idx="20">
                  <c:v>60</c:v>
                </c:pt>
                <c:pt idx="21">
                  <c:v>61</c:v>
                </c:pt>
                <c:pt idx="22">
                  <c:v>62</c:v>
                </c:pt>
                <c:pt idx="23">
                  <c:v>63</c:v>
                </c:pt>
                <c:pt idx="24">
                  <c:v>64</c:v>
                </c:pt>
                <c:pt idx="25">
                  <c:v>65</c:v>
                </c:pt>
                <c:pt idx="26">
                  <c:v>66</c:v>
                </c:pt>
                <c:pt idx="27">
                  <c:v>67</c:v>
                </c:pt>
                <c:pt idx="28">
                  <c:v>68</c:v>
                </c:pt>
                <c:pt idx="29">
                  <c:v>69</c:v>
                </c:pt>
                <c:pt idx="30">
                  <c:v>70</c:v>
                </c:pt>
                <c:pt idx="31">
                  <c:v>71</c:v>
                </c:pt>
                <c:pt idx="32">
                  <c:v>72</c:v>
                </c:pt>
                <c:pt idx="33">
                  <c:v>73</c:v>
                </c:pt>
                <c:pt idx="34">
                  <c:v>74</c:v>
                </c:pt>
                <c:pt idx="35">
                  <c:v>75</c:v>
                </c:pt>
                <c:pt idx="36">
                  <c:v>76</c:v>
                </c:pt>
                <c:pt idx="37">
                  <c:v>77</c:v>
                </c:pt>
                <c:pt idx="38">
                  <c:v>78</c:v>
                </c:pt>
                <c:pt idx="39">
                  <c:v>79</c:v>
                </c:pt>
                <c:pt idx="40">
                  <c:v>80</c:v>
                </c:pt>
                <c:pt idx="41">
                  <c:v>81</c:v>
                </c:pt>
                <c:pt idx="42">
                  <c:v>82</c:v>
                </c:pt>
                <c:pt idx="43">
                  <c:v>83</c:v>
                </c:pt>
                <c:pt idx="44">
                  <c:v>84</c:v>
                </c:pt>
                <c:pt idx="45">
                  <c:v>85</c:v>
                </c:pt>
                <c:pt idx="46">
                  <c:v>86</c:v>
                </c:pt>
                <c:pt idx="47">
                  <c:v>87</c:v>
                </c:pt>
                <c:pt idx="48">
                  <c:v>88</c:v>
                </c:pt>
                <c:pt idx="49">
                  <c:v>89</c:v>
                </c:pt>
                <c:pt idx="50">
                  <c:v>90</c:v>
                </c:pt>
                <c:pt idx="51">
                  <c:v>91</c:v>
                </c:pt>
                <c:pt idx="52">
                  <c:v>92</c:v>
                </c:pt>
                <c:pt idx="53">
                  <c:v>93</c:v>
                </c:pt>
                <c:pt idx="54">
                  <c:v>94</c:v>
                </c:pt>
                <c:pt idx="55">
                  <c:v>95</c:v>
                </c:pt>
                <c:pt idx="56">
                  <c:v>96</c:v>
                </c:pt>
              </c:numCache>
            </c:numRef>
          </c:xVal>
          <c:yVal>
            <c:numRef>
              <c:f>Sheet1!$E$14:$E$39</c:f>
              <c:numCache>
                <c:formatCode>General</c:formatCode>
                <c:ptCount val="26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4</c:v>
                </c:pt>
                <c:pt idx="4">
                  <c:v>4</c:v>
                </c:pt>
                <c:pt idx="5">
                  <c:v>2</c:v>
                </c:pt>
                <c:pt idx="6">
                  <c:v>5</c:v>
                </c:pt>
                <c:pt idx="7">
                  <c:v>18</c:v>
                </c:pt>
                <c:pt idx="8">
                  <c:v>19</c:v>
                </c:pt>
                <c:pt idx="9">
                  <c:v>24</c:v>
                </c:pt>
                <c:pt idx="10">
                  <c:v>43</c:v>
                </c:pt>
                <c:pt idx="11">
                  <c:v>32</c:v>
                </c:pt>
                <c:pt idx="13">
                  <c:v>25</c:v>
                </c:pt>
                <c:pt idx="14">
                  <c:v>44</c:v>
                </c:pt>
                <c:pt idx="15">
                  <c:v>60</c:v>
                </c:pt>
                <c:pt idx="16">
                  <c:v>59</c:v>
                </c:pt>
                <c:pt idx="18">
                  <c:v>78</c:v>
                </c:pt>
                <c:pt idx="19">
                  <c:v>85</c:v>
                </c:pt>
                <c:pt idx="20">
                  <c:v>100</c:v>
                </c:pt>
                <c:pt idx="21">
                  <c:v>170</c:v>
                </c:pt>
                <c:pt idx="24">
                  <c:v>207</c:v>
                </c:pt>
                <c:pt idx="25">
                  <c:v>382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ABE-453D-90F4-BD091619B5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0919400"/>
        <c:axId val="2112135048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v>Deaths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noFill/>
                    <a:ln w="9525">
                      <a:noFill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Sheet1!$B$4:$B$70</c15:sqref>
                        </c15:formulaRef>
                      </c:ext>
                    </c:extLst>
                    <c:numCache>
                      <c:formatCode>General</c:formatCode>
                      <c:ptCount val="67"/>
                      <c:pt idx="0">
                        <c:v>30</c:v>
                      </c:pt>
                      <c:pt idx="1">
                        <c:v>31</c:v>
                      </c:pt>
                      <c:pt idx="2">
                        <c:v>32</c:v>
                      </c:pt>
                      <c:pt idx="3">
                        <c:v>33</c:v>
                      </c:pt>
                      <c:pt idx="4">
                        <c:v>34</c:v>
                      </c:pt>
                      <c:pt idx="5">
                        <c:v>35</c:v>
                      </c:pt>
                      <c:pt idx="6">
                        <c:v>36</c:v>
                      </c:pt>
                      <c:pt idx="7">
                        <c:v>37</c:v>
                      </c:pt>
                      <c:pt idx="8">
                        <c:v>38</c:v>
                      </c:pt>
                      <c:pt idx="9">
                        <c:v>39</c:v>
                      </c:pt>
                      <c:pt idx="10">
                        <c:v>40</c:v>
                      </c:pt>
                      <c:pt idx="11">
                        <c:v>41</c:v>
                      </c:pt>
                      <c:pt idx="12">
                        <c:v>42</c:v>
                      </c:pt>
                      <c:pt idx="13">
                        <c:v>43</c:v>
                      </c:pt>
                      <c:pt idx="14">
                        <c:v>44</c:v>
                      </c:pt>
                      <c:pt idx="15">
                        <c:v>45</c:v>
                      </c:pt>
                      <c:pt idx="16">
                        <c:v>46</c:v>
                      </c:pt>
                      <c:pt idx="17">
                        <c:v>47</c:v>
                      </c:pt>
                      <c:pt idx="18">
                        <c:v>48</c:v>
                      </c:pt>
                      <c:pt idx="19">
                        <c:v>49</c:v>
                      </c:pt>
                      <c:pt idx="20">
                        <c:v>50</c:v>
                      </c:pt>
                      <c:pt idx="21">
                        <c:v>51</c:v>
                      </c:pt>
                      <c:pt idx="22">
                        <c:v>52</c:v>
                      </c:pt>
                      <c:pt idx="23">
                        <c:v>53</c:v>
                      </c:pt>
                      <c:pt idx="24">
                        <c:v>54</c:v>
                      </c:pt>
                      <c:pt idx="25">
                        <c:v>55</c:v>
                      </c:pt>
                      <c:pt idx="26">
                        <c:v>56</c:v>
                      </c:pt>
                      <c:pt idx="27">
                        <c:v>57</c:v>
                      </c:pt>
                      <c:pt idx="28">
                        <c:v>58</c:v>
                      </c:pt>
                      <c:pt idx="29">
                        <c:v>59</c:v>
                      </c:pt>
                      <c:pt idx="30">
                        <c:v>60</c:v>
                      </c:pt>
                      <c:pt idx="31">
                        <c:v>61</c:v>
                      </c:pt>
                      <c:pt idx="32">
                        <c:v>62</c:v>
                      </c:pt>
                      <c:pt idx="33">
                        <c:v>63</c:v>
                      </c:pt>
                      <c:pt idx="34">
                        <c:v>64</c:v>
                      </c:pt>
                      <c:pt idx="35">
                        <c:v>65</c:v>
                      </c:pt>
                      <c:pt idx="36">
                        <c:v>66</c:v>
                      </c:pt>
                      <c:pt idx="37">
                        <c:v>67</c:v>
                      </c:pt>
                      <c:pt idx="38">
                        <c:v>68</c:v>
                      </c:pt>
                      <c:pt idx="39">
                        <c:v>69</c:v>
                      </c:pt>
                      <c:pt idx="40">
                        <c:v>70</c:v>
                      </c:pt>
                      <c:pt idx="41">
                        <c:v>71</c:v>
                      </c:pt>
                      <c:pt idx="42">
                        <c:v>72</c:v>
                      </c:pt>
                      <c:pt idx="43">
                        <c:v>73</c:v>
                      </c:pt>
                      <c:pt idx="44">
                        <c:v>74</c:v>
                      </c:pt>
                      <c:pt idx="45">
                        <c:v>75</c:v>
                      </c:pt>
                      <c:pt idx="46">
                        <c:v>76</c:v>
                      </c:pt>
                      <c:pt idx="47">
                        <c:v>77</c:v>
                      </c:pt>
                      <c:pt idx="48">
                        <c:v>78</c:v>
                      </c:pt>
                      <c:pt idx="49">
                        <c:v>79</c:v>
                      </c:pt>
                      <c:pt idx="50">
                        <c:v>80</c:v>
                      </c:pt>
                      <c:pt idx="51">
                        <c:v>81</c:v>
                      </c:pt>
                      <c:pt idx="52">
                        <c:v>82</c:v>
                      </c:pt>
                      <c:pt idx="53">
                        <c:v>83</c:v>
                      </c:pt>
                      <c:pt idx="54">
                        <c:v>84</c:v>
                      </c:pt>
                      <c:pt idx="55">
                        <c:v>85</c:v>
                      </c:pt>
                      <c:pt idx="56">
                        <c:v>86</c:v>
                      </c:pt>
                      <c:pt idx="57">
                        <c:v>87</c:v>
                      </c:pt>
                      <c:pt idx="58">
                        <c:v>88</c:v>
                      </c:pt>
                      <c:pt idx="59">
                        <c:v>89</c:v>
                      </c:pt>
                      <c:pt idx="60">
                        <c:v>90</c:v>
                      </c:pt>
                      <c:pt idx="61">
                        <c:v>91</c:v>
                      </c:pt>
                      <c:pt idx="62">
                        <c:v>92</c:v>
                      </c:pt>
                      <c:pt idx="63">
                        <c:v>93</c:v>
                      </c:pt>
                      <c:pt idx="64">
                        <c:v>94</c:v>
                      </c:pt>
                      <c:pt idx="65">
                        <c:v>95</c:v>
                      </c:pt>
                      <c:pt idx="66">
                        <c:v>96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Sheet1!$F$4:$F$70</c15:sqref>
                        </c15:formulaRef>
                      </c:ext>
                    </c:extLst>
                    <c:numCache>
                      <c:formatCode>General</c:formatCode>
                      <c:ptCount val="6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1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1</c:v>
                      </c:pt>
                      <c:pt idx="27">
                        <c:v>2</c:v>
                      </c:pt>
                      <c:pt idx="28">
                        <c:v>1</c:v>
                      </c:pt>
                      <c:pt idx="29">
                        <c:v>2</c:v>
                      </c:pt>
                      <c:pt idx="30">
                        <c:v>1</c:v>
                      </c:pt>
                      <c:pt idx="31">
                        <c:v>6</c:v>
                      </c:pt>
                      <c:pt idx="32">
                        <c:v>3</c:v>
                      </c:pt>
                      <c:pt idx="33">
                        <c:v>1</c:v>
                      </c:pt>
                      <c:pt idx="34">
                        <c:v>4</c:v>
                      </c:pt>
                      <c:pt idx="35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DA02-4DE1-8CAE-C0FEDE2A2A7A}"/>
                  </c:ext>
                </c:extLst>
              </c15:ser>
            </c15:filteredScatterSeries>
          </c:ext>
        </c:extLst>
      </c:scatterChart>
      <c:scatterChart>
        <c:scatterStyle val="lineMarker"/>
        <c:varyColors val="0"/>
        <c:ser>
          <c:idx val="3"/>
          <c:order val="1"/>
          <c:tx>
            <c:v>Daily Tests</c:v>
          </c:tx>
          <c:spPr>
            <a:ln w="2540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5E913B"/>
              </a:solidFill>
              <a:ln w="9525">
                <a:solidFill>
                  <a:srgbClr val="324D1F"/>
                </a:solidFill>
              </a:ln>
              <a:effectLst/>
            </c:spPr>
          </c:marker>
          <c:xVal>
            <c:numRef>
              <c:f>Sheet1!$B$27:$B$70</c:f>
              <c:numCache>
                <c:formatCode>General</c:formatCode>
                <c:ptCount val="44"/>
                <c:pt idx="0">
                  <c:v>53</c:v>
                </c:pt>
                <c:pt idx="1">
                  <c:v>54</c:v>
                </c:pt>
                <c:pt idx="2">
                  <c:v>55</c:v>
                </c:pt>
                <c:pt idx="3">
                  <c:v>56</c:v>
                </c:pt>
                <c:pt idx="4">
                  <c:v>57</c:v>
                </c:pt>
                <c:pt idx="5">
                  <c:v>58</c:v>
                </c:pt>
                <c:pt idx="6">
                  <c:v>59</c:v>
                </c:pt>
                <c:pt idx="7">
                  <c:v>60</c:v>
                </c:pt>
                <c:pt idx="8">
                  <c:v>61</c:v>
                </c:pt>
                <c:pt idx="9">
                  <c:v>62</c:v>
                </c:pt>
                <c:pt idx="10">
                  <c:v>63</c:v>
                </c:pt>
                <c:pt idx="11">
                  <c:v>64</c:v>
                </c:pt>
                <c:pt idx="12">
                  <c:v>65</c:v>
                </c:pt>
                <c:pt idx="13">
                  <c:v>66</c:v>
                </c:pt>
                <c:pt idx="14">
                  <c:v>67</c:v>
                </c:pt>
                <c:pt idx="15">
                  <c:v>68</c:v>
                </c:pt>
                <c:pt idx="16">
                  <c:v>69</c:v>
                </c:pt>
                <c:pt idx="17">
                  <c:v>70</c:v>
                </c:pt>
                <c:pt idx="18">
                  <c:v>71</c:v>
                </c:pt>
                <c:pt idx="19">
                  <c:v>72</c:v>
                </c:pt>
                <c:pt idx="20">
                  <c:v>73</c:v>
                </c:pt>
                <c:pt idx="21">
                  <c:v>74</c:v>
                </c:pt>
                <c:pt idx="22">
                  <c:v>75</c:v>
                </c:pt>
                <c:pt idx="23">
                  <c:v>76</c:v>
                </c:pt>
                <c:pt idx="24">
                  <c:v>77</c:v>
                </c:pt>
                <c:pt idx="25">
                  <c:v>78</c:v>
                </c:pt>
                <c:pt idx="26">
                  <c:v>79</c:v>
                </c:pt>
                <c:pt idx="27">
                  <c:v>80</c:v>
                </c:pt>
                <c:pt idx="28">
                  <c:v>81</c:v>
                </c:pt>
                <c:pt idx="29">
                  <c:v>82</c:v>
                </c:pt>
                <c:pt idx="30">
                  <c:v>83</c:v>
                </c:pt>
                <c:pt idx="31">
                  <c:v>84</c:v>
                </c:pt>
                <c:pt idx="32">
                  <c:v>85</c:v>
                </c:pt>
                <c:pt idx="33">
                  <c:v>86</c:v>
                </c:pt>
                <c:pt idx="34">
                  <c:v>87</c:v>
                </c:pt>
                <c:pt idx="35">
                  <c:v>88</c:v>
                </c:pt>
                <c:pt idx="36">
                  <c:v>89</c:v>
                </c:pt>
                <c:pt idx="37">
                  <c:v>90</c:v>
                </c:pt>
                <c:pt idx="38">
                  <c:v>91</c:v>
                </c:pt>
                <c:pt idx="39">
                  <c:v>92</c:v>
                </c:pt>
                <c:pt idx="40">
                  <c:v>93</c:v>
                </c:pt>
                <c:pt idx="41">
                  <c:v>94</c:v>
                </c:pt>
                <c:pt idx="42">
                  <c:v>95</c:v>
                </c:pt>
                <c:pt idx="43">
                  <c:v>96</c:v>
                </c:pt>
              </c:numCache>
            </c:numRef>
          </c:xVal>
          <c:yVal>
            <c:numRef>
              <c:f>Sheet1!$H$27:$H$70</c:f>
              <c:numCache>
                <c:formatCode>#,##0</c:formatCode>
                <c:ptCount val="44"/>
                <c:pt idx="0">
                  <c:v>2730</c:v>
                </c:pt>
                <c:pt idx="1">
                  <c:v>2753</c:v>
                </c:pt>
                <c:pt idx="2">
                  <c:v>2861</c:v>
                </c:pt>
                <c:pt idx="3">
                  <c:v>3873</c:v>
                </c:pt>
                <c:pt idx="4">
                  <c:v>3036</c:v>
                </c:pt>
                <c:pt idx="5">
                  <c:v>2086</c:v>
                </c:pt>
                <c:pt idx="6">
                  <c:v>3951</c:v>
                </c:pt>
                <c:pt idx="7">
                  <c:v>3178</c:v>
                </c:pt>
                <c:pt idx="8">
                  <c:v>2915</c:v>
                </c:pt>
                <c:pt idx="9">
                  <c:v>2482</c:v>
                </c:pt>
                <c:pt idx="10">
                  <c:v>2040</c:v>
                </c:pt>
                <c:pt idx="11">
                  <c:v>6114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9E-4CA3-B26E-7E17F3938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2122072"/>
        <c:axId val="2112128328"/>
      </c:scatterChart>
      <c:valAx>
        <c:axId val="2110919400"/>
        <c:scaling>
          <c:orientation val="minMax"/>
          <c:max val="68"/>
          <c:min val="33"/>
        </c:scaling>
        <c:delete val="0"/>
        <c:axPos val="b"/>
        <c:majorGridlines>
          <c:spPr>
            <a:ln w="12700" cap="flat" cmpd="sng" algn="ctr">
              <a:solidFill>
                <a:schemeClr val="tx1">
                  <a:alpha val="36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/>
                  <a:t>Days Since 1st Case (Jan 25)</a:t>
                </a:r>
              </a:p>
            </c:rich>
          </c:tx>
          <c:layout>
            <c:manualLayout>
              <c:xMode val="edge"/>
              <c:yMode val="edge"/>
              <c:x val="6.5652000792486107E-2"/>
              <c:y val="0.871296290094993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135048"/>
        <c:crossesAt val="0"/>
        <c:crossBetween val="midCat"/>
        <c:majorUnit val="1"/>
      </c:valAx>
      <c:valAx>
        <c:axId val="2112135048"/>
        <c:scaling>
          <c:orientation val="minMax"/>
          <c:max val="500.1"/>
          <c:min val="0.1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alpha val="36000"/>
                </a:schemeClr>
              </a:solidFill>
              <a:round/>
            </a:ln>
            <a:effectLst/>
          </c:spPr>
        </c:majorGridlines>
        <c:title>
          <c:tx>
            <c:rich>
              <a:bodyPr rot="5400000" spcFirstLastPara="1" vertOverflow="ellipsis" wrap="square" anchor="t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200" b="1">
                    <a:solidFill>
                      <a:schemeClr val="accent1">
                        <a:lumMod val="50000"/>
                      </a:schemeClr>
                    </a:solidFill>
                  </a:rPr>
                  <a:t>Daily</a:t>
                </a:r>
                <a:r>
                  <a:rPr lang="en-CA" sz="1200" b="1" baseline="0">
                    <a:solidFill>
                      <a:schemeClr val="accent1">
                        <a:lumMod val="50000"/>
                      </a:schemeClr>
                    </a:solidFill>
                  </a:rPr>
                  <a:t> Cases</a:t>
                </a:r>
              </a:p>
            </c:rich>
          </c:tx>
          <c:layout>
            <c:manualLayout>
              <c:xMode val="edge"/>
              <c:yMode val="edge"/>
              <c:x val="0.89056312566578"/>
              <c:y val="0.460492060873868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anchor="t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919400"/>
        <c:crossesAt val="10000"/>
        <c:crossBetween val="midCat"/>
        <c:majorUnit val="50"/>
      </c:valAx>
      <c:valAx>
        <c:axId val="2112128328"/>
        <c:scaling>
          <c:orientation val="minMax"/>
          <c:max val="30000"/>
          <c:min val="1000"/>
        </c:scaling>
        <c:delete val="0"/>
        <c:axPos val="r"/>
        <c:title>
          <c:tx>
            <c:rich>
              <a:bodyPr rot="540000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accent6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200" b="1">
                    <a:solidFill>
                      <a:schemeClr val="accent6">
                        <a:lumMod val="50000"/>
                      </a:schemeClr>
                    </a:solidFill>
                  </a:rPr>
                  <a:t>Daily Tests</a:t>
                </a:r>
              </a:p>
            </c:rich>
          </c:tx>
          <c:layout>
            <c:manualLayout>
              <c:xMode val="edge"/>
              <c:yMode val="edge"/>
              <c:x val="0.96233252341212272"/>
              <c:y val="0.464120035338783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accent6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122072"/>
        <c:crosses val="max"/>
        <c:crossBetween val="midCat"/>
        <c:majorUnit val="2000"/>
      </c:valAx>
      <c:valAx>
        <c:axId val="21121220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12128328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28629257113961049"/>
          <c:y val="0.95135541071720098"/>
          <c:w val="0.59069004658806812"/>
          <c:h val="3.588541862889148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0731299281432699E-2"/>
          <c:y val="0.25959423349011002"/>
          <c:w val="0.84378313532091198"/>
          <c:h val="0.57463911598798667"/>
        </c:manualLayout>
      </c:layout>
      <c:scatterChart>
        <c:scatterStyle val="lineMarker"/>
        <c:varyColors val="0"/>
        <c:ser>
          <c:idx val="2"/>
          <c:order val="2"/>
          <c:tx>
            <c:v>Deaths</c:v>
          </c:tx>
          <c:spPr>
            <a:ln w="19050" cap="rnd">
              <a:solidFill>
                <a:schemeClr val="tx1">
                  <a:alpha val="4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4F4F4F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Sheet1!$B$4:$B$70</c:f>
              <c:numCache>
                <c:formatCode>General</c:formatCode>
                <c:ptCount val="67"/>
                <c:pt idx="0">
                  <c:v>30</c:v>
                </c:pt>
                <c:pt idx="1">
                  <c:v>31</c:v>
                </c:pt>
                <c:pt idx="2">
                  <c:v>32</c:v>
                </c:pt>
                <c:pt idx="3">
                  <c:v>33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50</c:v>
                </c:pt>
                <c:pt idx="21">
                  <c:v>51</c:v>
                </c:pt>
                <c:pt idx="22">
                  <c:v>52</c:v>
                </c:pt>
                <c:pt idx="23">
                  <c:v>53</c:v>
                </c:pt>
                <c:pt idx="24">
                  <c:v>54</c:v>
                </c:pt>
                <c:pt idx="25">
                  <c:v>55</c:v>
                </c:pt>
                <c:pt idx="26">
                  <c:v>56</c:v>
                </c:pt>
                <c:pt idx="27">
                  <c:v>57</c:v>
                </c:pt>
                <c:pt idx="28">
                  <c:v>58</c:v>
                </c:pt>
                <c:pt idx="29">
                  <c:v>59</c:v>
                </c:pt>
                <c:pt idx="30">
                  <c:v>60</c:v>
                </c:pt>
                <c:pt idx="31">
                  <c:v>61</c:v>
                </c:pt>
                <c:pt idx="32">
                  <c:v>62</c:v>
                </c:pt>
                <c:pt idx="33">
                  <c:v>63</c:v>
                </c:pt>
                <c:pt idx="34">
                  <c:v>64</c:v>
                </c:pt>
                <c:pt idx="35">
                  <c:v>65</c:v>
                </c:pt>
                <c:pt idx="36">
                  <c:v>66</c:v>
                </c:pt>
                <c:pt idx="37">
                  <c:v>67</c:v>
                </c:pt>
                <c:pt idx="38">
                  <c:v>68</c:v>
                </c:pt>
                <c:pt idx="39">
                  <c:v>69</c:v>
                </c:pt>
                <c:pt idx="40">
                  <c:v>70</c:v>
                </c:pt>
                <c:pt idx="41">
                  <c:v>71</c:v>
                </c:pt>
                <c:pt idx="42">
                  <c:v>72</c:v>
                </c:pt>
                <c:pt idx="43">
                  <c:v>73</c:v>
                </c:pt>
                <c:pt idx="44">
                  <c:v>74</c:v>
                </c:pt>
                <c:pt idx="45">
                  <c:v>75</c:v>
                </c:pt>
                <c:pt idx="46">
                  <c:v>76</c:v>
                </c:pt>
                <c:pt idx="47">
                  <c:v>77</c:v>
                </c:pt>
                <c:pt idx="48">
                  <c:v>78</c:v>
                </c:pt>
                <c:pt idx="49">
                  <c:v>79</c:v>
                </c:pt>
                <c:pt idx="50">
                  <c:v>80</c:v>
                </c:pt>
                <c:pt idx="51">
                  <c:v>81</c:v>
                </c:pt>
                <c:pt idx="52">
                  <c:v>82</c:v>
                </c:pt>
                <c:pt idx="53">
                  <c:v>83</c:v>
                </c:pt>
                <c:pt idx="54">
                  <c:v>84</c:v>
                </c:pt>
                <c:pt idx="55">
                  <c:v>85</c:v>
                </c:pt>
                <c:pt idx="56">
                  <c:v>86</c:v>
                </c:pt>
                <c:pt idx="57">
                  <c:v>87</c:v>
                </c:pt>
                <c:pt idx="58">
                  <c:v>88</c:v>
                </c:pt>
                <c:pt idx="59">
                  <c:v>89</c:v>
                </c:pt>
                <c:pt idx="60">
                  <c:v>90</c:v>
                </c:pt>
                <c:pt idx="61">
                  <c:v>91</c:v>
                </c:pt>
                <c:pt idx="62">
                  <c:v>92</c:v>
                </c:pt>
                <c:pt idx="63">
                  <c:v>93</c:v>
                </c:pt>
                <c:pt idx="64">
                  <c:v>94</c:v>
                </c:pt>
                <c:pt idx="65">
                  <c:v>95</c:v>
                </c:pt>
                <c:pt idx="66">
                  <c:v>96</c:v>
                </c:pt>
              </c:numCache>
            </c:numRef>
          </c:xVal>
          <c:yVal>
            <c:numRef>
              <c:f>Sheet1!$F$4:$F$70</c:f>
              <c:numCache>
                <c:formatCode>General</c:formatCode>
                <c:ptCount val="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  <c:pt idx="27">
                  <c:v>2</c:v>
                </c:pt>
                <c:pt idx="28">
                  <c:v>1</c:v>
                </c:pt>
                <c:pt idx="29">
                  <c:v>2</c:v>
                </c:pt>
                <c:pt idx="30">
                  <c:v>1</c:v>
                </c:pt>
                <c:pt idx="31">
                  <c:v>6</c:v>
                </c:pt>
                <c:pt idx="32">
                  <c:v>3</c:v>
                </c:pt>
                <c:pt idx="33">
                  <c:v>1</c:v>
                </c:pt>
                <c:pt idx="34">
                  <c:v>4</c:v>
                </c:pt>
                <c:pt idx="3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A02-4DE1-8CAE-C0FEDE2A2A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0919400"/>
        <c:axId val="211213504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Sheet1!$D$3</c15:sqref>
                        </c15:formulaRef>
                      </c:ext>
                    </c:extLst>
                    <c:strCache>
                      <c:ptCount val="1"/>
                      <c:pt idx="0">
                        <c:v>New Cases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noFill/>
                    <a:ln w="9525">
                      <a:noFill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Sheet1!$B$4:$B$70</c15:sqref>
                        </c15:formulaRef>
                      </c:ext>
                    </c:extLst>
                    <c:numCache>
                      <c:formatCode>General</c:formatCode>
                      <c:ptCount val="67"/>
                      <c:pt idx="0">
                        <c:v>30</c:v>
                      </c:pt>
                      <c:pt idx="1">
                        <c:v>31</c:v>
                      </c:pt>
                      <c:pt idx="2">
                        <c:v>32</c:v>
                      </c:pt>
                      <c:pt idx="3">
                        <c:v>33</c:v>
                      </c:pt>
                      <c:pt idx="4">
                        <c:v>34</c:v>
                      </c:pt>
                      <c:pt idx="5">
                        <c:v>35</c:v>
                      </c:pt>
                      <c:pt idx="6">
                        <c:v>36</c:v>
                      </c:pt>
                      <c:pt idx="7">
                        <c:v>37</c:v>
                      </c:pt>
                      <c:pt idx="8">
                        <c:v>38</c:v>
                      </c:pt>
                      <c:pt idx="9">
                        <c:v>39</c:v>
                      </c:pt>
                      <c:pt idx="10">
                        <c:v>40</c:v>
                      </c:pt>
                      <c:pt idx="11">
                        <c:v>41</c:v>
                      </c:pt>
                      <c:pt idx="12">
                        <c:v>42</c:v>
                      </c:pt>
                      <c:pt idx="13">
                        <c:v>43</c:v>
                      </c:pt>
                      <c:pt idx="14">
                        <c:v>44</c:v>
                      </c:pt>
                      <c:pt idx="15">
                        <c:v>45</c:v>
                      </c:pt>
                      <c:pt idx="16">
                        <c:v>46</c:v>
                      </c:pt>
                      <c:pt idx="17">
                        <c:v>47</c:v>
                      </c:pt>
                      <c:pt idx="18">
                        <c:v>48</c:v>
                      </c:pt>
                      <c:pt idx="19">
                        <c:v>49</c:v>
                      </c:pt>
                      <c:pt idx="20">
                        <c:v>50</c:v>
                      </c:pt>
                      <c:pt idx="21">
                        <c:v>51</c:v>
                      </c:pt>
                      <c:pt idx="22">
                        <c:v>52</c:v>
                      </c:pt>
                      <c:pt idx="23">
                        <c:v>53</c:v>
                      </c:pt>
                      <c:pt idx="24">
                        <c:v>54</c:v>
                      </c:pt>
                      <c:pt idx="25">
                        <c:v>55</c:v>
                      </c:pt>
                      <c:pt idx="26">
                        <c:v>56</c:v>
                      </c:pt>
                      <c:pt idx="27">
                        <c:v>57</c:v>
                      </c:pt>
                      <c:pt idx="28">
                        <c:v>58</c:v>
                      </c:pt>
                      <c:pt idx="29">
                        <c:v>59</c:v>
                      </c:pt>
                      <c:pt idx="30">
                        <c:v>60</c:v>
                      </c:pt>
                      <c:pt idx="31">
                        <c:v>61</c:v>
                      </c:pt>
                      <c:pt idx="32">
                        <c:v>62</c:v>
                      </c:pt>
                      <c:pt idx="33">
                        <c:v>63</c:v>
                      </c:pt>
                      <c:pt idx="34">
                        <c:v>64</c:v>
                      </c:pt>
                      <c:pt idx="35">
                        <c:v>65</c:v>
                      </c:pt>
                      <c:pt idx="36">
                        <c:v>66</c:v>
                      </c:pt>
                      <c:pt idx="37">
                        <c:v>67</c:v>
                      </c:pt>
                      <c:pt idx="38">
                        <c:v>68</c:v>
                      </c:pt>
                      <c:pt idx="39">
                        <c:v>69</c:v>
                      </c:pt>
                      <c:pt idx="40">
                        <c:v>70</c:v>
                      </c:pt>
                      <c:pt idx="41">
                        <c:v>71</c:v>
                      </c:pt>
                      <c:pt idx="42">
                        <c:v>72</c:v>
                      </c:pt>
                      <c:pt idx="43">
                        <c:v>73</c:v>
                      </c:pt>
                      <c:pt idx="44">
                        <c:v>74</c:v>
                      </c:pt>
                      <c:pt idx="45">
                        <c:v>75</c:v>
                      </c:pt>
                      <c:pt idx="46">
                        <c:v>76</c:v>
                      </c:pt>
                      <c:pt idx="47">
                        <c:v>77</c:v>
                      </c:pt>
                      <c:pt idx="48">
                        <c:v>78</c:v>
                      </c:pt>
                      <c:pt idx="49">
                        <c:v>79</c:v>
                      </c:pt>
                      <c:pt idx="50">
                        <c:v>80</c:v>
                      </c:pt>
                      <c:pt idx="51">
                        <c:v>81</c:v>
                      </c:pt>
                      <c:pt idx="52">
                        <c:v>82</c:v>
                      </c:pt>
                      <c:pt idx="53">
                        <c:v>83</c:v>
                      </c:pt>
                      <c:pt idx="54">
                        <c:v>84</c:v>
                      </c:pt>
                      <c:pt idx="55">
                        <c:v>85</c:v>
                      </c:pt>
                      <c:pt idx="56">
                        <c:v>86</c:v>
                      </c:pt>
                      <c:pt idx="57">
                        <c:v>87</c:v>
                      </c:pt>
                      <c:pt idx="58">
                        <c:v>88</c:v>
                      </c:pt>
                      <c:pt idx="59">
                        <c:v>89</c:v>
                      </c:pt>
                      <c:pt idx="60">
                        <c:v>90</c:v>
                      </c:pt>
                      <c:pt idx="61">
                        <c:v>91</c:v>
                      </c:pt>
                      <c:pt idx="62">
                        <c:v>92</c:v>
                      </c:pt>
                      <c:pt idx="63">
                        <c:v>93</c:v>
                      </c:pt>
                      <c:pt idx="64">
                        <c:v>94</c:v>
                      </c:pt>
                      <c:pt idx="65">
                        <c:v>95</c:v>
                      </c:pt>
                      <c:pt idx="66">
                        <c:v>96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Sheet1!$D$4:$D$70</c15:sqref>
                        </c15:formulaRef>
                      </c:ext>
                    </c:extLst>
                    <c:numCache>
                      <c:formatCode>General</c:formatCode>
                      <c:ptCount val="67"/>
                      <c:pt idx="0">
                        <c:v>0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3</c:v>
                      </c:pt>
                      <c:pt idx="6">
                        <c:v>4</c:v>
                      </c:pt>
                      <c:pt idx="7">
                        <c:v>3</c:v>
                      </c:pt>
                      <c:pt idx="8">
                        <c:v>2</c:v>
                      </c:pt>
                      <c:pt idx="9">
                        <c:v>2</c:v>
                      </c:pt>
                      <c:pt idx="10">
                        <c:v>3</c:v>
                      </c:pt>
                      <c:pt idx="11">
                        <c:v>2</c:v>
                      </c:pt>
                      <c:pt idx="12">
                        <c:v>2</c:v>
                      </c:pt>
                      <c:pt idx="13">
                        <c:v>4</c:v>
                      </c:pt>
                      <c:pt idx="14">
                        <c:v>4</c:v>
                      </c:pt>
                      <c:pt idx="15">
                        <c:v>2</c:v>
                      </c:pt>
                      <c:pt idx="16">
                        <c:v>5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24</c:v>
                      </c:pt>
                      <c:pt idx="20">
                        <c:v>43</c:v>
                      </c:pt>
                      <c:pt idx="21">
                        <c:v>32</c:v>
                      </c:pt>
                      <c:pt idx="22">
                        <c:v>12</c:v>
                      </c:pt>
                      <c:pt idx="23">
                        <c:v>25</c:v>
                      </c:pt>
                      <c:pt idx="24">
                        <c:v>44</c:v>
                      </c:pt>
                      <c:pt idx="25">
                        <c:v>60</c:v>
                      </c:pt>
                      <c:pt idx="26">
                        <c:v>59</c:v>
                      </c:pt>
                      <c:pt idx="27">
                        <c:v>48</c:v>
                      </c:pt>
                      <c:pt idx="28">
                        <c:v>78</c:v>
                      </c:pt>
                      <c:pt idx="29">
                        <c:v>85</c:v>
                      </c:pt>
                      <c:pt idx="30">
                        <c:v>100</c:v>
                      </c:pt>
                      <c:pt idx="31">
                        <c:v>170</c:v>
                      </c:pt>
                      <c:pt idx="32">
                        <c:v>132</c:v>
                      </c:pt>
                      <c:pt idx="33">
                        <c:v>150</c:v>
                      </c:pt>
                      <c:pt idx="34">
                        <c:v>207</c:v>
                      </c:pt>
                      <c:pt idx="35" formatCode="#,##0">
                        <c:v>382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9ABE-453D-90F4-BD091619B5BE}"/>
                  </c:ext>
                </c:extLst>
              </c15:ser>
            </c15:filteredScatterSeries>
            <c15:filteredScatterSeries>
              <c15:ser>
                <c:idx val="1"/>
                <c:order val="3"/>
                <c:tx>
                  <c:v>Trendline Data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noFill/>
                    <a:ln w="9525">
                      <a:noFill/>
                    </a:ln>
                    <a:effectLst/>
                  </c:spPr>
                </c:marker>
                <c:trendline>
                  <c:spPr>
                    <a:ln w="19050" cap="rnd">
                      <a:noFill/>
                      <a:prstDash val="sysDot"/>
                    </a:ln>
                    <a:effectLst/>
                  </c:spPr>
                  <c:trendlineType val="exp"/>
                  <c:forward val="1"/>
                  <c:backward val="10"/>
                  <c:dispRSqr val="0"/>
                  <c:dispEq val="1"/>
                  <c:trendlineLbl>
                    <c:layout>
                      <c:manualLayout>
                        <c:x val="-4.5524434447643071E-2"/>
                        <c:y val="-1.5374078296130899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14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Sheet1!$B$14:$B$70</c15:sqref>
                        </c15:formulaRef>
                      </c:ext>
                    </c:extLst>
                    <c:numCache>
                      <c:formatCode>General</c:formatCode>
                      <c:ptCount val="57"/>
                      <c:pt idx="0">
                        <c:v>40</c:v>
                      </c:pt>
                      <c:pt idx="1">
                        <c:v>41</c:v>
                      </c:pt>
                      <c:pt idx="2">
                        <c:v>42</c:v>
                      </c:pt>
                      <c:pt idx="3">
                        <c:v>43</c:v>
                      </c:pt>
                      <c:pt idx="4">
                        <c:v>44</c:v>
                      </c:pt>
                      <c:pt idx="5">
                        <c:v>45</c:v>
                      </c:pt>
                      <c:pt idx="6">
                        <c:v>46</c:v>
                      </c:pt>
                      <c:pt idx="7">
                        <c:v>47</c:v>
                      </c:pt>
                      <c:pt idx="8">
                        <c:v>48</c:v>
                      </c:pt>
                      <c:pt idx="9">
                        <c:v>49</c:v>
                      </c:pt>
                      <c:pt idx="10">
                        <c:v>50</c:v>
                      </c:pt>
                      <c:pt idx="11">
                        <c:v>51</c:v>
                      </c:pt>
                      <c:pt idx="12">
                        <c:v>52</c:v>
                      </c:pt>
                      <c:pt idx="13">
                        <c:v>53</c:v>
                      </c:pt>
                      <c:pt idx="14">
                        <c:v>54</c:v>
                      </c:pt>
                      <c:pt idx="15">
                        <c:v>55</c:v>
                      </c:pt>
                      <c:pt idx="16">
                        <c:v>56</c:v>
                      </c:pt>
                      <c:pt idx="17">
                        <c:v>57</c:v>
                      </c:pt>
                      <c:pt idx="18">
                        <c:v>58</c:v>
                      </c:pt>
                      <c:pt idx="19">
                        <c:v>59</c:v>
                      </c:pt>
                      <c:pt idx="20">
                        <c:v>60</c:v>
                      </c:pt>
                      <c:pt idx="21">
                        <c:v>61</c:v>
                      </c:pt>
                      <c:pt idx="22">
                        <c:v>62</c:v>
                      </c:pt>
                      <c:pt idx="23">
                        <c:v>63</c:v>
                      </c:pt>
                      <c:pt idx="24">
                        <c:v>64</c:v>
                      </c:pt>
                      <c:pt idx="25">
                        <c:v>65</c:v>
                      </c:pt>
                      <c:pt idx="26">
                        <c:v>66</c:v>
                      </c:pt>
                      <c:pt idx="27">
                        <c:v>67</c:v>
                      </c:pt>
                      <c:pt idx="28">
                        <c:v>68</c:v>
                      </c:pt>
                      <c:pt idx="29">
                        <c:v>69</c:v>
                      </c:pt>
                      <c:pt idx="30">
                        <c:v>70</c:v>
                      </c:pt>
                      <c:pt idx="31">
                        <c:v>71</c:v>
                      </c:pt>
                      <c:pt idx="32">
                        <c:v>72</c:v>
                      </c:pt>
                      <c:pt idx="33">
                        <c:v>73</c:v>
                      </c:pt>
                      <c:pt idx="34">
                        <c:v>74</c:v>
                      </c:pt>
                      <c:pt idx="35">
                        <c:v>75</c:v>
                      </c:pt>
                      <c:pt idx="36">
                        <c:v>76</c:v>
                      </c:pt>
                      <c:pt idx="37">
                        <c:v>77</c:v>
                      </c:pt>
                      <c:pt idx="38">
                        <c:v>78</c:v>
                      </c:pt>
                      <c:pt idx="39">
                        <c:v>79</c:v>
                      </c:pt>
                      <c:pt idx="40">
                        <c:v>80</c:v>
                      </c:pt>
                      <c:pt idx="41">
                        <c:v>81</c:v>
                      </c:pt>
                      <c:pt idx="42">
                        <c:v>82</c:v>
                      </c:pt>
                      <c:pt idx="43">
                        <c:v>83</c:v>
                      </c:pt>
                      <c:pt idx="44">
                        <c:v>84</c:v>
                      </c:pt>
                      <c:pt idx="45">
                        <c:v>85</c:v>
                      </c:pt>
                      <c:pt idx="46">
                        <c:v>86</c:v>
                      </c:pt>
                      <c:pt idx="47">
                        <c:v>87</c:v>
                      </c:pt>
                      <c:pt idx="48">
                        <c:v>88</c:v>
                      </c:pt>
                      <c:pt idx="49">
                        <c:v>89</c:v>
                      </c:pt>
                      <c:pt idx="50">
                        <c:v>90</c:v>
                      </c:pt>
                      <c:pt idx="51">
                        <c:v>91</c:v>
                      </c:pt>
                      <c:pt idx="52">
                        <c:v>92</c:v>
                      </c:pt>
                      <c:pt idx="53">
                        <c:v>93</c:v>
                      </c:pt>
                      <c:pt idx="54">
                        <c:v>94</c:v>
                      </c:pt>
                      <c:pt idx="55">
                        <c:v>95</c:v>
                      </c:pt>
                      <c:pt idx="56">
                        <c:v>96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Sheet1!$E$14:$E$39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3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4</c:v>
                      </c:pt>
                      <c:pt idx="4">
                        <c:v>4</c:v>
                      </c:pt>
                      <c:pt idx="5">
                        <c:v>2</c:v>
                      </c:pt>
                      <c:pt idx="6">
                        <c:v>5</c:v>
                      </c:pt>
                      <c:pt idx="7">
                        <c:v>18</c:v>
                      </c:pt>
                      <c:pt idx="8">
                        <c:v>19</c:v>
                      </c:pt>
                      <c:pt idx="9">
                        <c:v>24</c:v>
                      </c:pt>
                      <c:pt idx="10">
                        <c:v>43</c:v>
                      </c:pt>
                      <c:pt idx="11">
                        <c:v>32</c:v>
                      </c:pt>
                      <c:pt idx="13">
                        <c:v>25</c:v>
                      </c:pt>
                      <c:pt idx="14">
                        <c:v>44</c:v>
                      </c:pt>
                      <c:pt idx="15">
                        <c:v>60</c:v>
                      </c:pt>
                      <c:pt idx="16">
                        <c:v>59</c:v>
                      </c:pt>
                      <c:pt idx="18">
                        <c:v>78</c:v>
                      </c:pt>
                      <c:pt idx="19">
                        <c:v>85</c:v>
                      </c:pt>
                      <c:pt idx="20">
                        <c:v>100</c:v>
                      </c:pt>
                      <c:pt idx="21">
                        <c:v>170</c:v>
                      </c:pt>
                      <c:pt idx="24">
                        <c:v>207</c:v>
                      </c:pt>
                      <c:pt idx="25">
                        <c:v>382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8-9ABE-453D-90F4-BD091619B5BE}"/>
                  </c:ext>
                </c:extLst>
              </c15:ser>
            </c15:filteredScatterSeries>
          </c:ext>
        </c:extLst>
      </c:scatterChart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2112122072"/>
        <c:axId val="2112128328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1"/>
                <c:tx>
                  <c:v>Daily Tests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noFill/>
                    <a:ln w="9525">
                      <a:noFill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Sheet1!$B$27:$B$70</c15:sqref>
                        </c15:formulaRef>
                      </c:ext>
                    </c:extLst>
                    <c:numCache>
                      <c:formatCode>General</c:formatCode>
                      <c:ptCount val="44"/>
                      <c:pt idx="0">
                        <c:v>53</c:v>
                      </c:pt>
                      <c:pt idx="1">
                        <c:v>54</c:v>
                      </c:pt>
                      <c:pt idx="2">
                        <c:v>55</c:v>
                      </c:pt>
                      <c:pt idx="3">
                        <c:v>56</c:v>
                      </c:pt>
                      <c:pt idx="4">
                        <c:v>57</c:v>
                      </c:pt>
                      <c:pt idx="5">
                        <c:v>58</c:v>
                      </c:pt>
                      <c:pt idx="6">
                        <c:v>59</c:v>
                      </c:pt>
                      <c:pt idx="7">
                        <c:v>60</c:v>
                      </c:pt>
                      <c:pt idx="8">
                        <c:v>61</c:v>
                      </c:pt>
                      <c:pt idx="9">
                        <c:v>62</c:v>
                      </c:pt>
                      <c:pt idx="10">
                        <c:v>63</c:v>
                      </c:pt>
                      <c:pt idx="11">
                        <c:v>64</c:v>
                      </c:pt>
                      <c:pt idx="12">
                        <c:v>65</c:v>
                      </c:pt>
                      <c:pt idx="13">
                        <c:v>66</c:v>
                      </c:pt>
                      <c:pt idx="14">
                        <c:v>67</c:v>
                      </c:pt>
                      <c:pt idx="15">
                        <c:v>68</c:v>
                      </c:pt>
                      <c:pt idx="16">
                        <c:v>69</c:v>
                      </c:pt>
                      <c:pt idx="17">
                        <c:v>70</c:v>
                      </c:pt>
                      <c:pt idx="18">
                        <c:v>71</c:v>
                      </c:pt>
                      <c:pt idx="19">
                        <c:v>72</c:v>
                      </c:pt>
                      <c:pt idx="20">
                        <c:v>73</c:v>
                      </c:pt>
                      <c:pt idx="21">
                        <c:v>74</c:v>
                      </c:pt>
                      <c:pt idx="22">
                        <c:v>75</c:v>
                      </c:pt>
                      <c:pt idx="23">
                        <c:v>76</c:v>
                      </c:pt>
                      <c:pt idx="24">
                        <c:v>77</c:v>
                      </c:pt>
                      <c:pt idx="25">
                        <c:v>78</c:v>
                      </c:pt>
                      <c:pt idx="26">
                        <c:v>79</c:v>
                      </c:pt>
                      <c:pt idx="27">
                        <c:v>80</c:v>
                      </c:pt>
                      <c:pt idx="28">
                        <c:v>81</c:v>
                      </c:pt>
                      <c:pt idx="29">
                        <c:v>82</c:v>
                      </c:pt>
                      <c:pt idx="30">
                        <c:v>83</c:v>
                      </c:pt>
                      <c:pt idx="31">
                        <c:v>84</c:v>
                      </c:pt>
                      <c:pt idx="32">
                        <c:v>85</c:v>
                      </c:pt>
                      <c:pt idx="33">
                        <c:v>86</c:v>
                      </c:pt>
                      <c:pt idx="34">
                        <c:v>87</c:v>
                      </c:pt>
                      <c:pt idx="35">
                        <c:v>88</c:v>
                      </c:pt>
                      <c:pt idx="36">
                        <c:v>89</c:v>
                      </c:pt>
                      <c:pt idx="37">
                        <c:v>90</c:v>
                      </c:pt>
                      <c:pt idx="38">
                        <c:v>91</c:v>
                      </c:pt>
                      <c:pt idx="39">
                        <c:v>92</c:v>
                      </c:pt>
                      <c:pt idx="40">
                        <c:v>93</c:v>
                      </c:pt>
                      <c:pt idx="41">
                        <c:v>94</c:v>
                      </c:pt>
                      <c:pt idx="42">
                        <c:v>95</c:v>
                      </c:pt>
                      <c:pt idx="43">
                        <c:v>96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Sheet1!$H$27:$H$70</c15:sqref>
                        </c15:formulaRef>
                      </c:ext>
                    </c:extLst>
                    <c:numCache>
                      <c:formatCode>#,##0</c:formatCode>
                      <c:ptCount val="44"/>
                      <c:pt idx="0">
                        <c:v>2730</c:v>
                      </c:pt>
                      <c:pt idx="1">
                        <c:v>2753</c:v>
                      </c:pt>
                      <c:pt idx="2">
                        <c:v>2861</c:v>
                      </c:pt>
                      <c:pt idx="3">
                        <c:v>3873</c:v>
                      </c:pt>
                      <c:pt idx="4">
                        <c:v>3036</c:v>
                      </c:pt>
                      <c:pt idx="5">
                        <c:v>2086</c:v>
                      </c:pt>
                      <c:pt idx="6">
                        <c:v>3951</c:v>
                      </c:pt>
                      <c:pt idx="7">
                        <c:v>3178</c:v>
                      </c:pt>
                      <c:pt idx="8">
                        <c:v>2915</c:v>
                      </c:pt>
                      <c:pt idx="9">
                        <c:v>2482</c:v>
                      </c:pt>
                      <c:pt idx="10">
                        <c:v>2040</c:v>
                      </c:pt>
                      <c:pt idx="11">
                        <c:v>6114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0F9E-4CA3-B26E-7E17F3938924}"/>
                  </c:ext>
                </c:extLst>
              </c15:ser>
            </c15:filteredScatterSeries>
          </c:ext>
        </c:extLst>
      </c:scatterChart>
      <c:valAx>
        <c:axId val="2110919400"/>
        <c:scaling>
          <c:orientation val="minMax"/>
          <c:max val="68"/>
          <c:min val="33"/>
        </c:scaling>
        <c:delete val="0"/>
        <c:axPos val="b"/>
        <c:majorGridlines>
          <c:spPr>
            <a:ln w="12700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/>
                  <a:t>Days Since 1st Case (Jan 25)</a:t>
                </a:r>
              </a:p>
            </c:rich>
          </c:tx>
          <c:layout>
            <c:manualLayout>
              <c:xMode val="edge"/>
              <c:yMode val="edge"/>
              <c:x val="6.5652000792486107E-2"/>
              <c:y val="0.871296290094993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135048"/>
        <c:crossesAt val="0"/>
        <c:crossBetween val="midCat"/>
        <c:majorUnit val="1"/>
        <c:minorUnit val="1"/>
      </c:valAx>
      <c:valAx>
        <c:axId val="2112135048"/>
        <c:scaling>
          <c:orientation val="minMax"/>
          <c:max val="50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5400000" spcFirstLastPara="1" vertOverflow="ellipsis" wrap="square" anchor="t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200" b="1" baseline="0">
                    <a:solidFill>
                      <a:sysClr val="windowText" lastClr="000000"/>
                    </a:solidFill>
                  </a:rPr>
                  <a:t>Daily Deaths</a:t>
                </a:r>
              </a:p>
            </c:rich>
          </c:tx>
          <c:layout>
            <c:manualLayout>
              <c:xMode val="edge"/>
              <c:yMode val="edge"/>
              <c:x val="4.3406872625286396E-4"/>
              <c:y val="0.458365503355142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anchor="t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919400"/>
        <c:crossesAt val="0"/>
        <c:crossBetween val="midCat"/>
        <c:majorUnit val="5"/>
      </c:valAx>
      <c:valAx>
        <c:axId val="2112128328"/>
        <c:scaling>
          <c:orientation val="minMax"/>
          <c:max val="30000"/>
          <c:min val="1000"/>
        </c:scaling>
        <c:delete val="1"/>
        <c:axPos val="r"/>
        <c:numFmt formatCode="#,##0" sourceLinked="1"/>
        <c:majorTickMark val="out"/>
        <c:minorTickMark val="none"/>
        <c:tickLblPos val="nextTo"/>
        <c:crossAx val="2112122072"/>
        <c:crosses val="max"/>
        <c:crossBetween val="midCat"/>
        <c:majorUnit val="2000"/>
      </c:valAx>
      <c:valAx>
        <c:axId val="21121220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12128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9917040474127951"/>
          <c:y val="0.95135541071720098"/>
          <c:w val="0.10128073726553052"/>
          <c:h val="3.5885418628891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35089</xdr:colOff>
      <xdr:row>0</xdr:row>
      <xdr:rowOff>8504</xdr:rowOff>
    </xdr:from>
    <xdr:to>
      <xdr:col>19</xdr:col>
      <xdr:colOff>34637</xdr:colOff>
      <xdr:row>29</xdr:row>
      <xdr:rowOff>179954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E214DC-0EE4-40AE-B9B8-4B3DD3AB72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42883</xdr:colOff>
      <xdr:row>0</xdr:row>
      <xdr:rowOff>9525</xdr:rowOff>
    </xdr:from>
    <xdr:to>
      <xdr:col>19</xdr:col>
      <xdr:colOff>37235</xdr:colOff>
      <xdr:row>29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939A149-340F-44B0-BFAA-DCA073DFBE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0.87485</cdr:y>
    </cdr:from>
    <cdr:to>
      <cdr:x>0.15368</cdr:x>
      <cdr:y>0.96459</cdr:y>
    </cdr:to>
    <cdr:grpSp>
      <cdr:nvGrpSpPr>
        <cdr:cNvPr id="7" name="Group 6">
          <a:extLst xmlns:a="http://schemas.openxmlformats.org/drawingml/2006/main">
            <a:ext uri="{FF2B5EF4-FFF2-40B4-BE49-F238E27FC236}">
              <a16:creationId xmlns:a16="http://schemas.microsoft.com/office/drawing/2014/main" id="{25F107B8-46BB-4401-AC67-1A91B962BB66}"/>
            </a:ext>
          </a:extLst>
        </cdr:cNvPr>
        <cdr:cNvGrpSpPr/>
      </cdr:nvGrpSpPr>
      <cdr:grpSpPr>
        <a:xfrm xmlns:a="http://schemas.openxmlformats.org/drawingml/2006/main">
          <a:off x="0" y="5224757"/>
          <a:ext cx="1147551" cy="535943"/>
          <a:chOff x="-98425" y="0"/>
          <a:chExt cx="920752" cy="533400"/>
        </a:xfrm>
      </cdr:grpSpPr>
      <cdr:sp macro="" textlink="">
        <cdr:nvSpPr>
          <cdr:cNvPr id="8" name="TextBox 2">
            <a:extLst xmlns:a="http://schemas.openxmlformats.org/drawingml/2006/main">
              <a:ext uri="{FF2B5EF4-FFF2-40B4-BE49-F238E27FC236}">
                <a16:creationId xmlns:a16="http://schemas.microsoft.com/office/drawing/2014/main" id="{7D9AC2C2-927E-460A-8D4E-51108B1586E6}"/>
              </a:ext>
            </a:extLst>
          </cdr:cNvPr>
          <cdr:cNvSpPr txBox="1"/>
        </cdr:nvSpPr>
        <cdr:spPr>
          <a:xfrm xmlns:a="http://schemas.openxmlformats.org/drawingml/2006/main">
            <a:off x="-98425" y="171450"/>
            <a:ext cx="920752" cy="361950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en-CA" sz="1100"/>
              <a:t>27-Feb-2020</a:t>
            </a:r>
          </a:p>
          <a:p xmlns:a="http://schemas.openxmlformats.org/drawingml/2006/main">
            <a:endParaRPr lang="en-CA" sz="1100"/>
          </a:p>
        </cdr:txBody>
      </cdr:sp>
      <cdr:cxnSp macro="">
        <cdr:nvCxnSpPr>
          <cdr:cNvPr id="9" name="Straight Connector 8">
            <a:extLst xmlns:a="http://schemas.openxmlformats.org/drawingml/2006/main">
              <a:ext uri="{FF2B5EF4-FFF2-40B4-BE49-F238E27FC236}">
                <a16:creationId xmlns:a16="http://schemas.microsoft.com/office/drawing/2014/main" id="{3827D673-01B5-4B4A-BD1E-55B47915711F}"/>
              </a:ext>
            </a:extLst>
          </cdr:cNvPr>
          <cdr:cNvCxnSpPr/>
        </cdr:nvCxnSpPr>
        <cdr:spPr>
          <a:xfrm xmlns:a="http://schemas.openxmlformats.org/drawingml/2006/main">
            <a:off x="257174" y="0"/>
            <a:ext cx="0" cy="219075"/>
          </a:xfrm>
          <a:prstGeom xmlns:a="http://schemas.openxmlformats.org/drawingml/2006/main" prst="line">
            <a:avLst/>
          </a:prstGeom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</cdr:grpSp>
  </cdr:relSizeAnchor>
  <cdr:relSizeAnchor xmlns:cdr="http://schemas.openxmlformats.org/drawingml/2006/chartDrawing">
    <cdr:from>
      <cdr:x>0.33895</cdr:x>
      <cdr:y>0.86768</cdr:y>
    </cdr:from>
    <cdr:to>
      <cdr:x>0.5027</cdr:x>
      <cdr:y>0.95743</cdr:y>
    </cdr:to>
    <cdr:grpSp>
      <cdr:nvGrpSpPr>
        <cdr:cNvPr id="13" name="Group 12">
          <a:extLst xmlns:a="http://schemas.openxmlformats.org/drawingml/2006/main">
            <a:ext uri="{FF2B5EF4-FFF2-40B4-BE49-F238E27FC236}">
              <a16:creationId xmlns:a16="http://schemas.microsoft.com/office/drawing/2014/main" id="{E0824A2B-C99A-46CE-8BC3-444E1092098C}"/>
            </a:ext>
          </a:extLst>
        </cdr:cNvPr>
        <cdr:cNvGrpSpPr/>
      </cdr:nvGrpSpPr>
      <cdr:grpSpPr>
        <a:xfrm xmlns:a="http://schemas.openxmlformats.org/drawingml/2006/main">
          <a:off x="2530990" y="5181937"/>
          <a:ext cx="1222745" cy="536003"/>
          <a:chOff x="-98426" y="0"/>
          <a:chExt cx="981077" cy="533400"/>
        </a:xfrm>
      </cdr:grpSpPr>
      <cdr:sp macro="" textlink="">
        <cdr:nvSpPr>
          <cdr:cNvPr id="14" name="TextBox 2">
            <a:extLst xmlns:a="http://schemas.openxmlformats.org/drawingml/2006/main">
              <a:ext uri="{FF2B5EF4-FFF2-40B4-BE49-F238E27FC236}">
                <a16:creationId xmlns:a16="http://schemas.microsoft.com/office/drawing/2014/main" id="{33EA23D1-4581-4012-A558-92CC0C465CD9}"/>
              </a:ext>
            </a:extLst>
          </cdr:cNvPr>
          <cdr:cNvSpPr txBox="1"/>
        </cdr:nvSpPr>
        <cdr:spPr>
          <a:xfrm xmlns:a="http://schemas.openxmlformats.org/drawingml/2006/main">
            <a:off x="-98426" y="171450"/>
            <a:ext cx="981077" cy="361950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en-CA" sz="1100"/>
              <a:t>12-Mar-2020</a:t>
            </a:r>
          </a:p>
          <a:p xmlns:a="http://schemas.openxmlformats.org/drawingml/2006/main">
            <a:endParaRPr lang="en-CA" sz="1100"/>
          </a:p>
        </cdr:txBody>
      </cdr:sp>
      <cdr:cxnSp macro="">
        <cdr:nvCxnSpPr>
          <cdr:cNvPr id="15" name="Straight Connector 14">
            <a:extLst xmlns:a="http://schemas.openxmlformats.org/drawingml/2006/main">
              <a:ext uri="{FF2B5EF4-FFF2-40B4-BE49-F238E27FC236}">
                <a16:creationId xmlns:a16="http://schemas.microsoft.com/office/drawing/2014/main" id="{0D264BD3-4391-4C3D-91CE-20FA038FA4A7}"/>
              </a:ext>
            </a:extLst>
          </cdr:cNvPr>
          <cdr:cNvCxnSpPr/>
        </cdr:nvCxnSpPr>
        <cdr:spPr>
          <a:xfrm xmlns:a="http://schemas.openxmlformats.org/drawingml/2006/main">
            <a:off x="257174" y="0"/>
            <a:ext cx="0" cy="219075"/>
          </a:xfrm>
          <a:prstGeom xmlns:a="http://schemas.openxmlformats.org/drawingml/2006/main" prst="line">
            <a:avLst/>
          </a:prstGeom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</cdr:grpSp>
  </cdr:relSizeAnchor>
  <cdr:relSizeAnchor xmlns:cdr="http://schemas.openxmlformats.org/drawingml/2006/chartDrawing">
    <cdr:from>
      <cdr:x>0.79822</cdr:x>
      <cdr:y>0.86877</cdr:y>
    </cdr:from>
    <cdr:to>
      <cdr:x>0.92141</cdr:x>
      <cdr:y>0.96052</cdr:y>
    </cdr:to>
    <cdr:grpSp>
      <cdr:nvGrpSpPr>
        <cdr:cNvPr id="22" name="Group 21">
          <a:extLst xmlns:a="http://schemas.openxmlformats.org/drawingml/2006/main">
            <a:ext uri="{FF2B5EF4-FFF2-40B4-BE49-F238E27FC236}">
              <a16:creationId xmlns:a16="http://schemas.microsoft.com/office/drawing/2014/main" id="{BC43EB90-B5A7-4C7C-8658-B6AA0D39751F}"/>
            </a:ext>
          </a:extLst>
        </cdr:cNvPr>
        <cdr:cNvGrpSpPr/>
      </cdr:nvGrpSpPr>
      <cdr:grpSpPr>
        <a:xfrm xmlns:a="http://schemas.openxmlformats.org/drawingml/2006/main">
          <a:off x="5960427" y="5188446"/>
          <a:ext cx="919878" cy="547948"/>
          <a:chOff x="49163" y="0"/>
          <a:chExt cx="738012" cy="545390"/>
        </a:xfrm>
      </cdr:grpSpPr>
      <cdr:sp macro="" textlink="">
        <cdr:nvSpPr>
          <cdr:cNvPr id="23" name="TextBox 2">
            <a:extLst xmlns:a="http://schemas.openxmlformats.org/drawingml/2006/main">
              <a:ext uri="{FF2B5EF4-FFF2-40B4-BE49-F238E27FC236}">
                <a16:creationId xmlns:a16="http://schemas.microsoft.com/office/drawing/2014/main" id="{07120820-EFB4-4B27-8139-703BA371CAB9}"/>
              </a:ext>
            </a:extLst>
          </cdr:cNvPr>
          <cdr:cNvSpPr txBox="1"/>
        </cdr:nvSpPr>
        <cdr:spPr>
          <a:xfrm xmlns:a="http://schemas.openxmlformats.org/drawingml/2006/main">
            <a:off x="49163" y="167678"/>
            <a:ext cx="738012" cy="377712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en-CA" sz="1100"/>
              <a:t>Today</a:t>
            </a:r>
          </a:p>
        </cdr:txBody>
      </cdr:sp>
      <cdr:cxnSp macro="">
        <cdr:nvCxnSpPr>
          <cdr:cNvPr id="24" name="Straight Connector 23">
            <a:extLst xmlns:a="http://schemas.openxmlformats.org/drawingml/2006/main">
              <a:ext uri="{FF2B5EF4-FFF2-40B4-BE49-F238E27FC236}">
                <a16:creationId xmlns:a16="http://schemas.microsoft.com/office/drawing/2014/main" id="{6850518F-1263-43CF-8C42-21A1BACE3201}"/>
              </a:ext>
            </a:extLst>
          </cdr:cNvPr>
          <cdr:cNvCxnSpPr/>
        </cdr:nvCxnSpPr>
        <cdr:spPr>
          <a:xfrm xmlns:a="http://schemas.openxmlformats.org/drawingml/2006/main">
            <a:off x="246004" y="0"/>
            <a:ext cx="0" cy="228615"/>
          </a:xfrm>
          <a:prstGeom xmlns:a="http://schemas.openxmlformats.org/drawingml/2006/main" prst="line">
            <a:avLst/>
          </a:prstGeom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</cdr:grpSp>
  </cdr:relSizeAnchor>
  <cdr:relSizeAnchor xmlns:cdr="http://schemas.openxmlformats.org/drawingml/2006/chartDrawing">
    <cdr:from>
      <cdr:x>0.50787</cdr:x>
      <cdr:y>0.8676</cdr:y>
    </cdr:from>
    <cdr:to>
      <cdr:x>0.67162</cdr:x>
      <cdr:y>0.95735</cdr:y>
    </cdr:to>
    <cdr:grpSp>
      <cdr:nvGrpSpPr>
        <cdr:cNvPr id="16" name="Group 15">
          <a:extLst xmlns:a="http://schemas.openxmlformats.org/drawingml/2006/main">
            <a:ext uri="{FF2B5EF4-FFF2-40B4-BE49-F238E27FC236}">
              <a16:creationId xmlns:a16="http://schemas.microsoft.com/office/drawing/2014/main" id="{EC1A4C6E-3C6F-4025-B829-0C68F16F5033}"/>
            </a:ext>
          </a:extLst>
        </cdr:cNvPr>
        <cdr:cNvGrpSpPr/>
      </cdr:nvGrpSpPr>
      <cdr:grpSpPr>
        <a:xfrm xmlns:a="http://schemas.openxmlformats.org/drawingml/2006/main">
          <a:off x="3792340" y="5181459"/>
          <a:ext cx="1222746" cy="536003"/>
          <a:chOff x="-98426" y="0"/>
          <a:chExt cx="981077" cy="533400"/>
        </a:xfrm>
      </cdr:grpSpPr>
      <cdr:sp macro="" textlink="">
        <cdr:nvSpPr>
          <cdr:cNvPr id="17" name="TextBox 2">
            <a:extLst xmlns:a="http://schemas.openxmlformats.org/drawingml/2006/main">
              <a:ext uri="{FF2B5EF4-FFF2-40B4-BE49-F238E27FC236}">
                <a16:creationId xmlns:a16="http://schemas.microsoft.com/office/drawing/2014/main" id="{FA4CC128-501F-4C41-8146-7E7DDCFCE59F}"/>
              </a:ext>
            </a:extLst>
          </cdr:cNvPr>
          <cdr:cNvSpPr txBox="1"/>
        </cdr:nvSpPr>
        <cdr:spPr>
          <a:xfrm xmlns:a="http://schemas.openxmlformats.org/drawingml/2006/main">
            <a:off x="-98426" y="171450"/>
            <a:ext cx="981077" cy="361950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en-CA" sz="1100"/>
              <a:t>19-Mar-2020</a:t>
            </a:r>
          </a:p>
          <a:p xmlns:a="http://schemas.openxmlformats.org/drawingml/2006/main">
            <a:endParaRPr lang="en-CA" sz="1100"/>
          </a:p>
        </cdr:txBody>
      </cdr:sp>
      <cdr:cxnSp macro="">
        <cdr:nvCxnSpPr>
          <cdr:cNvPr id="18" name="Straight Connector 17">
            <a:extLst xmlns:a="http://schemas.openxmlformats.org/drawingml/2006/main">
              <a:ext uri="{FF2B5EF4-FFF2-40B4-BE49-F238E27FC236}">
                <a16:creationId xmlns:a16="http://schemas.microsoft.com/office/drawing/2014/main" id="{3E1089D6-9659-4320-8079-62E08D3CA16D}"/>
              </a:ext>
            </a:extLst>
          </cdr:cNvPr>
          <cdr:cNvCxnSpPr/>
        </cdr:nvCxnSpPr>
        <cdr:spPr>
          <a:xfrm xmlns:a="http://schemas.openxmlformats.org/drawingml/2006/main">
            <a:off x="257174" y="0"/>
            <a:ext cx="0" cy="219075"/>
          </a:xfrm>
          <a:prstGeom xmlns:a="http://schemas.openxmlformats.org/drawingml/2006/main" prst="line">
            <a:avLst/>
          </a:prstGeom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</cdr:grp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files.ontario.ca/moh-covid-19-report-en-2020-03-29.pdf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www.worldometers.info/coronavirus/" TargetMode="External"/><Relationship Id="rId1" Type="http://schemas.openxmlformats.org/officeDocument/2006/relationships/hyperlink" Target="https://www.worldometers.info/coronavirus/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cdc.go.kr/board/board.es?mid=a20501000000&amp;bid=0015" TargetMode="External"/><Relationship Id="rId4" Type="http://schemas.openxmlformats.org/officeDocument/2006/relationships/hyperlink" Target="https://covid-19.ontario.c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XFC81"/>
  <sheetViews>
    <sheetView tabSelected="1" topLeftCell="G1" zoomScaleNormal="100" zoomScalePageLayoutView="150" workbookViewId="0">
      <selection activeCell="U24" sqref="U24"/>
    </sheetView>
  </sheetViews>
  <sheetFormatPr defaultColWidth="8.85546875" defaultRowHeight="15" x14ac:dyDescent="0.25"/>
  <cols>
    <col min="1" max="1" width="15.140625" style="15" customWidth="1"/>
    <col min="2" max="2" width="11.140625" style="16" customWidth="1"/>
    <col min="3" max="3" width="11.140625" style="87" customWidth="1"/>
    <col min="4" max="4" width="11.5703125" style="29" customWidth="1"/>
    <col min="5" max="6" width="8.85546875" style="17"/>
    <col min="7" max="7" width="8.7109375" style="18" customWidth="1"/>
    <col min="8" max="8" width="11.28515625" style="17" customWidth="1"/>
    <col min="9" max="9" width="8.7109375" style="13" customWidth="1"/>
    <col min="10" max="10" width="9.42578125" style="26" customWidth="1"/>
    <col min="11" max="11" width="5.85546875" customWidth="1"/>
    <col min="12" max="12" width="22" customWidth="1"/>
    <col min="13" max="13" width="23.42578125" customWidth="1"/>
    <col min="14" max="14" width="9" customWidth="1"/>
    <col min="15" max="15" width="12.85546875" customWidth="1"/>
    <col min="16" max="16" width="8" customWidth="1"/>
    <col min="17" max="17" width="14.7109375" customWidth="1"/>
    <col min="19" max="19" width="13.140625" customWidth="1"/>
    <col min="20" max="20" width="9.85546875" customWidth="1"/>
    <col min="21" max="21" width="17" customWidth="1"/>
  </cols>
  <sheetData>
    <row r="1" spans="1:21" x14ac:dyDescent="0.25">
      <c r="A1" s="76" t="s">
        <v>34</v>
      </c>
      <c r="B1" s="77">
        <f ca="1">TODAY()-43855</f>
        <v>65</v>
      </c>
      <c r="C1" s="75">
        <f ca="1">TODAY()</f>
        <v>43920</v>
      </c>
      <c r="E1" s="4"/>
      <c r="F1" s="4"/>
      <c r="G1" s="12"/>
      <c r="H1" s="4"/>
      <c r="I1" s="4"/>
      <c r="J1" s="24"/>
    </row>
    <row r="2" spans="1:21" x14ac:dyDescent="0.25">
      <c r="A2" s="72"/>
      <c r="B2" s="74"/>
      <c r="C2" s="86"/>
      <c r="D2" s="73"/>
      <c r="E2" s="4"/>
      <c r="F2" s="4"/>
      <c r="G2" s="12"/>
      <c r="H2" s="4"/>
      <c r="I2" s="4"/>
      <c r="J2" s="24"/>
    </row>
    <row r="3" spans="1:21" ht="35.25" customHeight="1" thickBot="1" x14ac:dyDescent="0.3">
      <c r="A3" s="19" t="s">
        <v>2</v>
      </c>
      <c r="B3" s="20" t="s">
        <v>0</v>
      </c>
      <c r="C3" s="98" t="s">
        <v>49</v>
      </c>
      <c r="D3" s="97" t="s">
        <v>48</v>
      </c>
      <c r="E3" s="68" t="s">
        <v>9</v>
      </c>
      <c r="F3" s="64" t="s">
        <v>1</v>
      </c>
      <c r="G3" s="65" t="s">
        <v>7</v>
      </c>
      <c r="H3" s="21" t="s">
        <v>43</v>
      </c>
      <c r="I3" s="22" t="s">
        <v>40</v>
      </c>
      <c r="J3" s="25" t="s">
        <v>42</v>
      </c>
      <c r="K3" s="10"/>
    </row>
    <row r="4" spans="1:21" x14ac:dyDescent="0.25">
      <c r="A4" s="15">
        <v>43885</v>
      </c>
      <c r="B4" s="16">
        <v>30</v>
      </c>
      <c r="D4" s="29">
        <v>0</v>
      </c>
      <c r="E4" s="17">
        <f>D4</f>
        <v>0</v>
      </c>
      <c r="F4" s="17">
        <v>0</v>
      </c>
    </row>
    <row r="5" spans="1:21" ht="15.75" thickBot="1" x14ac:dyDescent="0.3">
      <c r="A5" s="15">
        <v>43886</v>
      </c>
      <c r="B5" s="16">
        <v>31</v>
      </c>
      <c r="D5" s="29">
        <v>1</v>
      </c>
      <c r="E5" s="17">
        <f t="shared" ref="E5:E33" si="0">D5</f>
        <v>1</v>
      </c>
      <c r="F5" s="17">
        <v>0</v>
      </c>
    </row>
    <row r="6" spans="1:21" ht="15.75" thickBot="1" x14ac:dyDescent="0.3">
      <c r="A6" s="15">
        <v>43887</v>
      </c>
      <c r="B6" s="16">
        <v>32</v>
      </c>
      <c r="D6" s="29">
        <v>1</v>
      </c>
      <c r="E6" s="17">
        <f t="shared" si="0"/>
        <v>1</v>
      </c>
      <c r="F6" s="17">
        <v>0</v>
      </c>
      <c r="U6" s="63" t="s">
        <v>37</v>
      </c>
    </row>
    <row r="7" spans="1:21" x14ac:dyDescent="0.25">
      <c r="A7" s="15">
        <v>43888</v>
      </c>
      <c r="B7" s="16">
        <v>33</v>
      </c>
      <c r="D7" s="29">
        <v>1</v>
      </c>
      <c r="E7" s="17">
        <f t="shared" si="0"/>
        <v>1</v>
      </c>
      <c r="F7" s="17">
        <v>0</v>
      </c>
    </row>
    <row r="8" spans="1:21" x14ac:dyDescent="0.25">
      <c r="A8" s="15">
        <v>43889</v>
      </c>
      <c r="B8" s="16">
        <v>34</v>
      </c>
      <c r="D8" s="29">
        <v>1</v>
      </c>
      <c r="E8" s="17">
        <f t="shared" si="0"/>
        <v>1</v>
      </c>
      <c r="F8" s="17">
        <v>0</v>
      </c>
    </row>
    <row r="9" spans="1:21" x14ac:dyDescent="0.25">
      <c r="A9" s="15">
        <v>43890</v>
      </c>
      <c r="B9" s="16">
        <v>35</v>
      </c>
      <c r="D9" s="29">
        <v>3</v>
      </c>
      <c r="E9" s="17">
        <f t="shared" si="0"/>
        <v>3</v>
      </c>
      <c r="F9" s="17">
        <v>0</v>
      </c>
    </row>
    <row r="10" spans="1:21" x14ac:dyDescent="0.25">
      <c r="A10" s="15">
        <v>43891</v>
      </c>
      <c r="B10" s="16">
        <v>36</v>
      </c>
      <c r="D10" s="29">
        <v>4</v>
      </c>
      <c r="E10" s="17">
        <f t="shared" si="0"/>
        <v>4</v>
      </c>
      <c r="F10" s="17">
        <v>0</v>
      </c>
      <c r="T10" s="4"/>
      <c r="U10" s="4"/>
    </row>
    <row r="11" spans="1:21" x14ac:dyDescent="0.25">
      <c r="A11" s="15">
        <v>43892</v>
      </c>
      <c r="B11" s="16">
        <v>37</v>
      </c>
      <c r="D11" s="29">
        <v>3</v>
      </c>
      <c r="E11" s="17">
        <f t="shared" si="0"/>
        <v>3</v>
      </c>
      <c r="F11" s="17">
        <v>0</v>
      </c>
    </row>
    <row r="12" spans="1:21" x14ac:dyDescent="0.25">
      <c r="A12" s="15">
        <v>43893</v>
      </c>
      <c r="B12" s="16">
        <v>38</v>
      </c>
      <c r="D12" s="29">
        <v>2</v>
      </c>
      <c r="E12" s="17">
        <f t="shared" si="0"/>
        <v>2</v>
      </c>
      <c r="F12" s="17">
        <v>0</v>
      </c>
    </row>
    <row r="13" spans="1:21" x14ac:dyDescent="0.25">
      <c r="A13" s="15">
        <v>43894</v>
      </c>
      <c r="B13" s="16">
        <v>39</v>
      </c>
      <c r="D13" s="29">
        <v>2</v>
      </c>
      <c r="E13" s="17">
        <f t="shared" si="0"/>
        <v>2</v>
      </c>
      <c r="F13" s="17">
        <v>0</v>
      </c>
    </row>
    <row r="14" spans="1:21" x14ac:dyDescent="0.25">
      <c r="A14" s="15">
        <v>43895</v>
      </c>
      <c r="B14" s="16">
        <v>40</v>
      </c>
      <c r="D14" s="29">
        <v>3</v>
      </c>
      <c r="E14" s="17">
        <f t="shared" si="0"/>
        <v>3</v>
      </c>
      <c r="F14" s="17">
        <v>0</v>
      </c>
    </row>
    <row r="15" spans="1:21" x14ac:dyDescent="0.25">
      <c r="A15" s="15">
        <v>43896</v>
      </c>
      <c r="B15" s="16">
        <v>41</v>
      </c>
      <c r="D15" s="29">
        <v>2</v>
      </c>
      <c r="E15" s="17">
        <f t="shared" si="0"/>
        <v>2</v>
      </c>
      <c r="F15" s="17">
        <v>0</v>
      </c>
    </row>
    <row r="16" spans="1:21" x14ac:dyDescent="0.25">
      <c r="A16" s="15">
        <v>43897</v>
      </c>
      <c r="B16" s="16">
        <v>42</v>
      </c>
      <c r="D16" s="29">
        <v>2</v>
      </c>
      <c r="E16" s="17">
        <f t="shared" si="0"/>
        <v>2</v>
      </c>
      <c r="F16" s="17">
        <v>0</v>
      </c>
    </row>
    <row r="17" spans="1:21" x14ac:dyDescent="0.25">
      <c r="A17" s="15">
        <v>43898</v>
      </c>
      <c r="B17" s="16">
        <v>43</v>
      </c>
      <c r="D17" s="29">
        <v>4</v>
      </c>
      <c r="E17" s="17">
        <f t="shared" si="0"/>
        <v>4</v>
      </c>
      <c r="F17" s="17">
        <v>0</v>
      </c>
    </row>
    <row r="18" spans="1:21" x14ac:dyDescent="0.25">
      <c r="A18" s="15">
        <v>43899</v>
      </c>
      <c r="B18" s="16">
        <v>44</v>
      </c>
      <c r="D18" s="29">
        <v>4</v>
      </c>
      <c r="E18" s="17">
        <f t="shared" si="0"/>
        <v>4</v>
      </c>
      <c r="F18" s="17">
        <v>0</v>
      </c>
    </row>
    <row r="19" spans="1:21" x14ac:dyDescent="0.25">
      <c r="A19" s="15">
        <v>43900</v>
      </c>
      <c r="B19" s="16">
        <v>45</v>
      </c>
      <c r="D19" s="29">
        <v>2</v>
      </c>
      <c r="E19" s="17">
        <f t="shared" si="0"/>
        <v>2</v>
      </c>
      <c r="F19" s="17">
        <v>0</v>
      </c>
    </row>
    <row r="20" spans="1:21" x14ac:dyDescent="0.25">
      <c r="A20" s="15">
        <v>43901</v>
      </c>
      <c r="B20" s="16">
        <v>46</v>
      </c>
      <c r="D20" s="29">
        <v>5</v>
      </c>
      <c r="E20" s="17">
        <f t="shared" si="0"/>
        <v>5</v>
      </c>
      <c r="F20" s="17">
        <v>0</v>
      </c>
    </row>
    <row r="21" spans="1:21" x14ac:dyDescent="0.25">
      <c r="A21" s="15">
        <v>43902</v>
      </c>
      <c r="B21" s="16">
        <v>47</v>
      </c>
      <c r="D21" s="29">
        <v>18</v>
      </c>
      <c r="E21" s="17">
        <f t="shared" si="0"/>
        <v>18</v>
      </c>
      <c r="F21" s="17">
        <v>0</v>
      </c>
    </row>
    <row r="22" spans="1:21" x14ac:dyDescent="0.25">
      <c r="A22" s="15">
        <v>43903</v>
      </c>
      <c r="B22" s="16">
        <v>48</v>
      </c>
      <c r="D22" s="29">
        <v>19</v>
      </c>
      <c r="E22" s="17">
        <f t="shared" si="0"/>
        <v>19</v>
      </c>
      <c r="F22" s="17">
        <v>0</v>
      </c>
    </row>
    <row r="23" spans="1:21" x14ac:dyDescent="0.25">
      <c r="A23" s="15">
        <v>43904</v>
      </c>
      <c r="B23" s="16">
        <v>49</v>
      </c>
      <c r="D23" s="29">
        <v>24</v>
      </c>
      <c r="E23" s="17">
        <f t="shared" si="0"/>
        <v>24</v>
      </c>
      <c r="F23" s="17">
        <v>0</v>
      </c>
      <c r="T23" s="4"/>
      <c r="U23" s="4"/>
    </row>
    <row r="24" spans="1:21" x14ac:dyDescent="0.25">
      <c r="A24" s="15">
        <v>43905</v>
      </c>
      <c r="B24" s="16">
        <v>50</v>
      </c>
      <c r="D24" s="29">
        <v>43</v>
      </c>
      <c r="E24" s="17">
        <f t="shared" si="0"/>
        <v>43</v>
      </c>
      <c r="F24" s="96">
        <v>0</v>
      </c>
      <c r="T24" s="5"/>
      <c r="U24" s="4"/>
    </row>
    <row r="25" spans="1:21" x14ac:dyDescent="0.25">
      <c r="A25" s="15">
        <v>43906</v>
      </c>
      <c r="B25" s="16">
        <v>51</v>
      </c>
      <c r="D25" s="29">
        <v>32</v>
      </c>
      <c r="E25" s="17">
        <f>D25</f>
        <v>32</v>
      </c>
      <c r="F25" s="17">
        <v>0</v>
      </c>
    </row>
    <row r="26" spans="1:21" x14ac:dyDescent="0.25">
      <c r="A26" s="15">
        <v>43907</v>
      </c>
      <c r="B26" s="16">
        <v>52</v>
      </c>
      <c r="D26" s="29">
        <v>12</v>
      </c>
      <c r="F26" s="17">
        <v>1</v>
      </c>
      <c r="G26" s="18">
        <v>11167</v>
      </c>
    </row>
    <row r="27" spans="1:21" x14ac:dyDescent="0.25">
      <c r="A27" s="15">
        <v>43908</v>
      </c>
      <c r="B27" s="16">
        <v>53</v>
      </c>
      <c r="D27" s="29">
        <v>25</v>
      </c>
      <c r="E27" s="17">
        <f t="shared" si="0"/>
        <v>25</v>
      </c>
      <c r="F27" s="17">
        <v>0</v>
      </c>
      <c r="G27" s="18">
        <v>13897</v>
      </c>
      <c r="H27" s="18">
        <f>G27-G26</f>
        <v>2730</v>
      </c>
      <c r="I27" s="14"/>
      <c r="J27" s="26">
        <f t="shared" ref="J27:J35" si="1">D27/H27</f>
        <v>9.1575091575091579E-3</v>
      </c>
      <c r="K27" s="9"/>
    </row>
    <row r="28" spans="1:21" x14ac:dyDescent="0.25">
      <c r="A28" s="15">
        <v>43909</v>
      </c>
      <c r="B28" s="16">
        <v>54</v>
      </c>
      <c r="D28" s="29">
        <v>44</v>
      </c>
      <c r="E28" s="17">
        <f t="shared" si="0"/>
        <v>44</v>
      </c>
      <c r="F28" s="17">
        <v>1</v>
      </c>
      <c r="G28" s="18">
        <v>16650</v>
      </c>
      <c r="H28" s="18">
        <f>G28-G27</f>
        <v>2753</v>
      </c>
      <c r="I28" s="14">
        <f>H28-H27</f>
        <v>23</v>
      </c>
      <c r="J28" s="26">
        <f t="shared" si="1"/>
        <v>1.5982564475118054E-2</v>
      </c>
    </row>
    <row r="29" spans="1:21" x14ac:dyDescent="0.25">
      <c r="A29" s="15">
        <v>43910</v>
      </c>
      <c r="B29" s="16">
        <v>55</v>
      </c>
      <c r="D29" s="29">
        <v>60</v>
      </c>
      <c r="E29" s="17">
        <f t="shared" si="0"/>
        <v>60</v>
      </c>
      <c r="F29" s="17">
        <v>0</v>
      </c>
      <c r="G29" s="18">
        <v>19511</v>
      </c>
      <c r="H29" s="18">
        <f>G29-G28</f>
        <v>2861</v>
      </c>
      <c r="I29" s="14">
        <f>H29-H28</f>
        <v>108</v>
      </c>
      <c r="J29" s="26">
        <f t="shared" si="1"/>
        <v>2.0971688220901782E-2</v>
      </c>
    </row>
    <row r="30" spans="1:21" x14ac:dyDescent="0.25">
      <c r="A30" s="15">
        <v>43911</v>
      </c>
      <c r="B30" s="16">
        <v>56</v>
      </c>
      <c r="D30" s="29">
        <v>59</v>
      </c>
      <c r="E30" s="17">
        <f t="shared" si="0"/>
        <v>59</v>
      </c>
      <c r="F30" s="17">
        <v>1</v>
      </c>
      <c r="G30" s="18">
        <v>23384</v>
      </c>
      <c r="H30" s="18">
        <f t="shared" ref="H30:I38" si="2">G30-G29</f>
        <v>3873</v>
      </c>
      <c r="I30" s="14">
        <f t="shared" si="2"/>
        <v>1012</v>
      </c>
      <c r="J30" s="26">
        <f t="shared" si="1"/>
        <v>1.5233668990446682E-2</v>
      </c>
    </row>
    <row r="31" spans="1:21" ht="15" customHeight="1" x14ac:dyDescent="0.25">
      <c r="A31" s="15">
        <v>43912</v>
      </c>
      <c r="B31" s="16">
        <v>57</v>
      </c>
      <c r="D31" s="29">
        <v>48</v>
      </c>
      <c r="F31" s="17">
        <v>2</v>
      </c>
      <c r="G31" s="18">
        <v>26420</v>
      </c>
      <c r="H31" s="18">
        <f t="shared" si="2"/>
        <v>3036</v>
      </c>
      <c r="I31" s="14">
        <f t="shared" si="2"/>
        <v>-837</v>
      </c>
      <c r="J31" s="26">
        <f t="shared" si="1"/>
        <v>1.5810276679841896E-2</v>
      </c>
      <c r="L31" s="8"/>
      <c r="M31" s="23" t="str">
        <f ca="1">"Tests as of" &amp;  TEXT(TODAY()," mm-dd-yyyy")</f>
        <v>Tests as of 03-30-2020</v>
      </c>
      <c r="N31" s="7"/>
      <c r="O31" s="105" t="s">
        <v>38</v>
      </c>
      <c r="P31" s="106"/>
      <c r="Q31" s="106"/>
      <c r="R31" s="106"/>
      <c r="S31" s="106"/>
    </row>
    <row r="32" spans="1:21" x14ac:dyDescent="0.25">
      <c r="A32" s="15">
        <v>43913</v>
      </c>
      <c r="B32" s="16">
        <v>58</v>
      </c>
      <c r="D32" s="29">
        <v>78</v>
      </c>
      <c r="E32" s="17">
        <f t="shared" si="0"/>
        <v>78</v>
      </c>
      <c r="F32" s="17">
        <v>1</v>
      </c>
      <c r="G32" s="18">
        <v>28506</v>
      </c>
      <c r="H32" s="18">
        <f t="shared" si="2"/>
        <v>2086</v>
      </c>
      <c r="I32" s="14">
        <f t="shared" si="2"/>
        <v>-950</v>
      </c>
      <c r="J32" s="26">
        <f t="shared" si="1"/>
        <v>3.7392138063279005E-2</v>
      </c>
      <c r="L32" s="91" t="s">
        <v>5</v>
      </c>
      <c r="M32" s="92" t="s">
        <v>53</v>
      </c>
      <c r="N32" s="7"/>
      <c r="O32" s="105"/>
      <c r="P32" s="106"/>
      <c r="Q32" s="106"/>
      <c r="R32" s="106"/>
      <c r="S32" s="106"/>
    </row>
    <row r="33" spans="1:19 16383:16383" ht="15" customHeight="1" x14ac:dyDescent="0.25">
      <c r="A33" s="15">
        <v>43914</v>
      </c>
      <c r="B33" s="16">
        <v>59</v>
      </c>
      <c r="D33" s="29">
        <v>85</v>
      </c>
      <c r="E33" s="17">
        <f t="shared" si="0"/>
        <v>85</v>
      </c>
      <c r="F33" s="17">
        <v>2</v>
      </c>
      <c r="G33" s="18">
        <v>32457</v>
      </c>
      <c r="H33" s="18">
        <f t="shared" si="2"/>
        <v>3951</v>
      </c>
      <c r="I33" s="14">
        <f t="shared" si="2"/>
        <v>1865</v>
      </c>
      <c r="J33" s="26">
        <f t="shared" si="1"/>
        <v>2.1513540875727665E-2</v>
      </c>
      <c r="L33" s="90" t="s">
        <v>4</v>
      </c>
      <c r="M33" s="92" t="s">
        <v>53</v>
      </c>
      <c r="N33" s="7"/>
      <c r="O33" s="33" t="s">
        <v>39</v>
      </c>
      <c r="P33" s="34">
        <f>8514/60761</f>
        <v>0.14012277612284196</v>
      </c>
      <c r="Q33" s="35"/>
      <c r="R33" s="35"/>
      <c r="S33" s="35"/>
      <c r="XFC33">
        <f>SUM(B33:XFB33)</f>
        <v>38504.161636316996</v>
      </c>
    </row>
    <row r="34" spans="1:19 16383:16383" x14ac:dyDescent="0.25">
      <c r="A34" s="15">
        <v>43915</v>
      </c>
      <c r="B34" s="16">
        <v>60</v>
      </c>
      <c r="D34" s="29">
        <v>100</v>
      </c>
      <c r="E34" s="17">
        <f t="shared" ref="E34:E39" si="3">D34</f>
        <v>100</v>
      </c>
      <c r="F34" s="17">
        <v>1</v>
      </c>
      <c r="G34" s="18">
        <v>35635</v>
      </c>
      <c r="H34" s="18">
        <f t="shared" si="2"/>
        <v>3178</v>
      </c>
      <c r="I34" s="14">
        <f t="shared" si="2"/>
        <v>-773</v>
      </c>
      <c r="J34" s="26">
        <f t="shared" si="1"/>
        <v>3.1466331025802388E-2</v>
      </c>
      <c r="L34" s="3" t="s">
        <v>3</v>
      </c>
      <c r="M34" s="62">
        <v>1706</v>
      </c>
      <c r="N34" s="7"/>
      <c r="O34" s="105" t="str">
        <f ca="1">"As of" &amp;  TEXT(TODAY()," mmmm dd")&amp;", Ontario reported "&amp;M37&amp;" total tests, finding "&amp;(M34+M35+M36)&amp;" positive:"</f>
        <v>As of March 30, Ontario reported 48461 total tests, finding 2160 positive:</v>
      </c>
      <c r="P34" s="106"/>
      <c r="Q34" s="106"/>
      <c r="R34" s="106"/>
      <c r="S34" s="106"/>
    </row>
    <row r="35" spans="1:19 16383:16383" x14ac:dyDescent="0.25">
      <c r="A35" s="15">
        <v>43916</v>
      </c>
      <c r="B35" s="16">
        <v>61</v>
      </c>
      <c r="D35" s="29">
        <v>170</v>
      </c>
      <c r="E35" s="17">
        <f t="shared" si="3"/>
        <v>170</v>
      </c>
      <c r="F35" s="17">
        <v>6</v>
      </c>
      <c r="G35" s="18">
        <v>38550</v>
      </c>
      <c r="H35" s="18">
        <f t="shared" si="2"/>
        <v>2915</v>
      </c>
      <c r="I35" s="14">
        <f t="shared" si="2"/>
        <v>-263</v>
      </c>
      <c r="J35" s="26">
        <f t="shared" si="1"/>
        <v>5.8319039451114926E-2</v>
      </c>
      <c r="L35" s="1" t="s">
        <v>6</v>
      </c>
      <c r="M35" s="61">
        <v>431</v>
      </c>
      <c r="N35" s="7"/>
      <c r="O35" s="105"/>
      <c r="P35" s="106"/>
      <c r="Q35" s="106"/>
      <c r="R35" s="106"/>
      <c r="S35" s="106"/>
    </row>
    <row r="36" spans="1:19 16383:16383" ht="14.25" customHeight="1" x14ac:dyDescent="0.25">
      <c r="A36" s="15">
        <v>43917</v>
      </c>
      <c r="B36" s="16">
        <v>62</v>
      </c>
      <c r="D36" s="29">
        <v>132</v>
      </c>
      <c r="F36" s="17">
        <v>3</v>
      </c>
      <c r="G36" s="18">
        <v>41032</v>
      </c>
      <c r="H36" s="18">
        <f t="shared" si="2"/>
        <v>2482</v>
      </c>
      <c r="I36" s="14">
        <f t="shared" si="2"/>
        <v>-433</v>
      </c>
      <c r="J36" s="26">
        <f>D36/H36</f>
        <v>5.3182917002417403E-2</v>
      </c>
      <c r="L36" s="1" t="s">
        <v>8</v>
      </c>
      <c r="M36" s="2">
        <f>SUM(F4:F424)</f>
        <v>23</v>
      </c>
      <c r="N36" s="7"/>
      <c r="O36" s="36" t="str">
        <f>(M34+M35+M36)&amp;" / "&amp;M37&amp;" ="</f>
        <v>2160 / 48461 =</v>
      </c>
      <c r="P36" s="37">
        <f>($M34+$M35+$M36)/(M37)</f>
        <v>4.4571923815026518E-2</v>
      </c>
      <c r="Q36" s="38"/>
      <c r="R36" s="38"/>
      <c r="S36" s="38"/>
    </row>
    <row r="37" spans="1:19 16383:16383" x14ac:dyDescent="0.25">
      <c r="A37" s="15">
        <v>43918</v>
      </c>
      <c r="B37" s="16">
        <v>63</v>
      </c>
      <c r="C37"/>
      <c r="D37" s="29">
        <v>150</v>
      </c>
      <c r="F37" s="17">
        <v>1</v>
      </c>
      <c r="G37" s="18">
        <v>43072</v>
      </c>
      <c r="H37" s="18">
        <f t="shared" si="2"/>
        <v>2040</v>
      </c>
      <c r="I37" s="14">
        <f t="shared" si="2"/>
        <v>-442</v>
      </c>
      <c r="J37" s="26">
        <f>D37/H37</f>
        <v>7.3529411764705885E-2</v>
      </c>
      <c r="L37" s="1" t="s">
        <v>7</v>
      </c>
      <c r="M37" s="2">
        <f>MAX(G4:G37,G39:G70)</f>
        <v>48461</v>
      </c>
      <c r="N37" s="7"/>
      <c r="O37" s="40" t="s">
        <v>25</v>
      </c>
      <c r="P37" s="39"/>
      <c r="Q37" s="39"/>
      <c r="R37" s="39"/>
      <c r="S37" s="39"/>
    </row>
    <row r="38" spans="1:19 16383:16383" ht="15" customHeight="1" x14ac:dyDescent="0.25">
      <c r="A38" s="15">
        <v>43919</v>
      </c>
      <c r="B38" s="16">
        <v>64</v>
      </c>
      <c r="C38" s="9">
        <v>1324</v>
      </c>
      <c r="D38" s="95">
        <v>207</v>
      </c>
      <c r="E38" s="17">
        <f t="shared" si="3"/>
        <v>207</v>
      </c>
      <c r="F38" s="17">
        <v>4</v>
      </c>
      <c r="G38" s="89">
        <v>49186</v>
      </c>
      <c r="H38" s="18">
        <f t="shared" si="2"/>
        <v>6114</v>
      </c>
      <c r="I38" s="14">
        <f t="shared" si="2"/>
        <v>4074</v>
      </c>
      <c r="J38" s="26">
        <f>D38/H38</f>
        <v>3.3856722276741906E-2</v>
      </c>
      <c r="L38" s="102" t="s">
        <v>55</v>
      </c>
      <c r="N38" s="7"/>
      <c r="O38" s="107" t="s">
        <v>10</v>
      </c>
      <c r="P38" s="108"/>
      <c r="Q38" s="108"/>
      <c r="R38" s="108"/>
      <c r="S38" s="108"/>
    </row>
    <row r="39" spans="1:19 16383:16383" x14ac:dyDescent="0.25">
      <c r="A39" s="15">
        <v>43920</v>
      </c>
      <c r="B39" s="16">
        <v>65</v>
      </c>
      <c r="C39" s="94">
        <v>1706</v>
      </c>
      <c r="D39" s="88">
        <f>C39-C38</f>
        <v>382</v>
      </c>
      <c r="E39" s="17">
        <f t="shared" si="3"/>
        <v>382</v>
      </c>
      <c r="F39" s="17">
        <v>0</v>
      </c>
      <c r="G39" s="93">
        <v>48461</v>
      </c>
      <c r="H39" s="99"/>
      <c r="I39" s="100"/>
      <c r="J39" s="101"/>
      <c r="L39" s="44" t="s">
        <v>16</v>
      </c>
      <c r="M39" s="7"/>
      <c r="N39" s="7"/>
      <c r="O39" s="107"/>
      <c r="P39" s="108"/>
      <c r="Q39" s="108"/>
      <c r="R39" s="108"/>
      <c r="S39" s="108"/>
    </row>
    <row r="40" spans="1:19 16383:16383" x14ac:dyDescent="0.25">
      <c r="A40" s="15">
        <v>43921</v>
      </c>
      <c r="B40" s="16">
        <v>66</v>
      </c>
      <c r="H40" s="18"/>
      <c r="L40" s="102" t="s">
        <v>54</v>
      </c>
      <c r="M40" s="42"/>
      <c r="N40" s="42"/>
      <c r="O40" s="104" t="s">
        <v>26</v>
      </c>
      <c r="P40" s="104"/>
      <c r="Q40" s="104"/>
      <c r="R40" s="104"/>
      <c r="S40" s="104"/>
    </row>
    <row r="41" spans="1:19 16383:16383" ht="15" customHeight="1" x14ac:dyDescent="0.25">
      <c r="A41" s="15">
        <v>43922</v>
      </c>
      <c r="B41" s="16">
        <v>67</v>
      </c>
      <c r="H41" s="18"/>
      <c r="L41" s="44" t="s">
        <v>16</v>
      </c>
      <c r="O41" s="103" t="s">
        <v>56</v>
      </c>
      <c r="P41" s="67">
        <v>43920</v>
      </c>
    </row>
    <row r="42" spans="1:19 16383:16383" x14ac:dyDescent="0.25">
      <c r="A42" s="15">
        <v>43923</v>
      </c>
      <c r="B42" s="16">
        <v>68</v>
      </c>
      <c r="H42" s="18"/>
      <c r="L42" s="31" t="s">
        <v>17</v>
      </c>
      <c r="M42" s="32"/>
      <c r="O42" s="66">
        <f>395194/51.47</f>
        <v>7678.1426073440844</v>
      </c>
      <c r="P42" s="103" t="s">
        <v>20</v>
      </c>
      <c r="Q42" s="102" t="s">
        <v>57</v>
      </c>
    </row>
    <row r="43" spans="1:19 16383:16383" x14ac:dyDescent="0.25">
      <c r="A43" s="15">
        <v>43924</v>
      </c>
      <c r="B43" s="16">
        <v>69</v>
      </c>
      <c r="H43" s="18"/>
      <c r="L43" s="17" t="s">
        <v>11</v>
      </c>
      <c r="M43" s="13">
        <v>13</v>
      </c>
      <c r="O43" s="66">
        <f>48461/14.57</f>
        <v>3326.0809883321895</v>
      </c>
      <c r="P43" s="103" t="s">
        <v>41</v>
      </c>
    </row>
    <row r="44" spans="1:19 16383:16383" x14ac:dyDescent="0.25">
      <c r="A44" s="15">
        <v>43925</v>
      </c>
      <c r="B44" s="16">
        <v>70</v>
      </c>
      <c r="L44" s="17" t="s">
        <v>12</v>
      </c>
      <c r="M44" s="13">
        <v>14</v>
      </c>
    </row>
    <row r="45" spans="1:19 16383:16383" x14ac:dyDescent="0.25">
      <c r="A45" s="15">
        <v>43926</v>
      </c>
      <c r="B45" s="16">
        <v>71</v>
      </c>
      <c r="L45" s="17" t="s">
        <v>13</v>
      </c>
      <c r="M45" s="13">
        <v>8</v>
      </c>
    </row>
    <row r="46" spans="1:19 16383:16383" x14ac:dyDescent="0.25">
      <c r="A46" s="15">
        <v>43927</v>
      </c>
      <c r="B46" s="16">
        <v>72</v>
      </c>
      <c r="L46" s="17" t="s">
        <v>14</v>
      </c>
      <c r="M46" s="13">
        <v>9</v>
      </c>
    </row>
    <row r="47" spans="1:19 16383:16383" x14ac:dyDescent="0.25">
      <c r="A47" s="15">
        <v>43928</v>
      </c>
      <c r="B47" s="16">
        <v>73</v>
      </c>
      <c r="L47" s="17" t="s">
        <v>15</v>
      </c>
      <c r="M47" s="13">
        <v>11</v>
      </c>
    </row>
    <row r="48" spans="1:19 16383:16383" x14ac:dyDescent="0.25">
      <c r="A48" s="15">
        <v>43929</v>
      </c>
      <c r="B48" s="16">
        <v>74</v>
      </c>
      <c r="L48" s="17" t="s">
        <v>18</v>
      </c>
      <c r="M48" s="13">
        <v>11</v>
      </c>
    </row>
    <row r="49" spans="1:15" x14ac:dyDescent="0.25">
      <c r="A49" s="15">
        <v>43930</v>
      </c>
      <c r="B49" s="16">
        <v>75</v>
      </c>
      <c r="L49" s="17" t="s">
        <v>19</v>
      </c>
      <c r="M49" s="13">
        <v>12</v>
      </c>
    </row>
    <row r="50" spans="1:15" x14ac:dyDescent="0.25">
      <c r="A50" s="15">
        <v>43931</v>
      </c>
      <c r="B50" s="16">
        <v>76</v>
      </c>
      <c r="L50" s="29" t="s">
        <v>20</v>
      </c>
      <c r="M50" s="27" t="s">
        <v>21</v>
      </c>
    </row>
    <row r="51" spans="1:15" x14ac:dyDescent="0.25">
      <c r="A51" s="15">
        <v>43932</v>
      </c>
      <c r="B51" s="16">
        <v>77</v>
      </c>
      <c r="L51" s="30" t="s">
        <v>20</v>
      </c>
      <c r="M51" s="28" t="s">
        <v>22</v>
      </c>
      <c r="N51" s="6" t="s">
        <v>23</v>
      </c>
    </row>
    <row r="52" spans="1:15" x14ac:dyDescent="0.25">
      <c r="A52" s="15">
        <v>43933</v>
      </c>
      <c r="B52" s="16">
        <v>78</v>
      </c>
      <c r="L52" s="43" t="s">
        <v>47</v>
      </c>
    </row>
    <row r="53" spans="1:15" x14ac:dyDescent="0.25">
      <c r="A53" s="15">
        <v>43934</v>
      </c>
      <c r="B53" s="16">
        <v>79</v>
      </c>
    </row>
    <row r="54" spans="1:15" x14ac:dyDescent="0.25">
      <c r="A54" s="15">
        <v>43935</v>
      </c>
      <c r="B54" s="16">
        <v>80</v>
      </c>
      <c r="L54" s="31" t="s">
        <v>24</v>
      </c>
      <c r="M54" s="32"/>
    </row>
    <row r="55" spans="1:15" x14ac:dyDescent="0.25">
      <c r="A55" s="15">
        <v>43936</v>
      </c>
      <c r="B55" s="16">
        <v>81</v>
      </c>
      <c r="L55" s="41" t="s">
        <v>11</v>
      </c>
      <c r="M55" s="47" t="s">
        <v>27</v>
      </c>
      <c r="N55" t="s">
        <v>35</v>
      </c>
    </row>
    <row r="56" spans="1:15" x14ac:dyDescent="0.25">
      <c r="A56" s="15">
        <v>43937</v>
      </c>
      <c r="B56" s="16">
        <v>82</v>
      </c>
      <c r="L56" s="17" t="s">
        <v>13</v>
      </c>
      <c r="M56" s="60">
        <v>31</v>
      </c>
      <c r="N56" s="80" t="s">
        <v>52</v>
      </c>
      <c r="O56" s="79"/>
    </row>
    <row r="57" spans="1:15" x14ac:dyDescent="0.25">
      <c r="A57" s="15">
        <v>43938</v>
      </c>
      <c r="B57" s="16">
        <v>83</v>
      </c>
      <c r="L57" s="17" t="s">
        <v>12</v>
      </c>
      <c r="M57" s="60">
        <v>27</v>
      </c>
      <c r="N57" s="80">
        <v>6577</v>
      </c>
    </row>
    <row r="58" spans="1:15" x14ac:dyDescent="0.25">
      <c r="A58" s="15">
        <v>43939</v>
      </c>
      <c r="B58" s="16">
        <v>84</v>
      </c>
      <c r="L58" s="17" t="s">
        <v>15</v>
      </c>
      <c r="M58" s="60">
        <v>23</v>
      </c>
      <c r="N58" s="80">
        <v>6933</v>
      </c>
    </row>
    <row r="59" spans="1:15" x14ac:dyDescent="0.25">
      <c r="A59" s="15">
        <v>43940</v>
      </c>
      <c r="B59" s="16">
        <v>85</v>
      </c>
      <c r="L59" s="17" t="s">
        <v>18</v>
      </c>
      <c r="M59" s="60">
        <v>23</v>
      </c>
      <c r="N59" s="80">
        <v>19452</v>
      </c>
    </row>
    <row r="60" spans="1:15" x14ac:dyDescent="0.25">
      <c r="A60" s="15">
        <v>43941</v>
      </c>
      <c r="B60" s="16">
        <v>86</v>
      </c>
      <c r="L60" s="17" t="s">
        <v>19</v>
      </c>
      <c r="M60" s="60">
        <v>23</v>
      </c>
      <c r="N60" s="80">
        <v>4611</v>
      </c>
    </row>
    <row r="61" spans="1:15" x14ac:dyDescent="0.25">
      <c r="A61" s="15">
        <v>43942</v>
      </c>
      <c r="B61" s="16">
        <v>87</v>
      </c>
      <c r="L61" s="17" t="s">
        <v>14</v>
      </c>
      <c r="M61" s="60">
        <v>20</v>
      </c>
      <c r="N61" s="80">
        <v>8271</v>
      </c>
    </row>
    <row r="62" spans="1:15" x14ac:dyDescent="0.25">
      <c r="A62" s="15">
        <v>43943</v>
      </c>
      <c r="B62" s="16">
        <v>88</v>
      </c>
      <c r="L62" s="17" t="s">
        <v>51</v>
      </c>
      <c r="M62" s="60">
        <v>17</v>
      </c>
      <c r="N62" s="80">
        <v>2885</v>
      </c>
    </row>
    <row r="63" spans="1:15" x14ac:dyDescent="0.25">
      <c r="A63" s="15">
        <v>43944</v>
      </c>
      <c r="B63" s="16">
        <v>89</v>
      </c>
      <c r="L63" s="29" t="s">
        <v>20</v>
      </c>
      <c r="M63" s="27">
        <v>11</v>
      </c>
      <c r="N63" s="83">
        <v>851</v>
      </c>
    </row>
    <row r="64" spans="1:15" x14ac:dyDescent="0.25">
      <c r="A64" s="15">
        <v>43945</v>
      </c>
      <c r="B64" s="16">
        <v>90</v>
      </c>
      <c r="L64" s="30" t="s">
        <v>20</v>
      </c>
      <c r="M64" s="28" t="s">
        <v>22</v>
      </c>
    </row>
    <row r="65" spans="1:17" x14ac:dyDescent="0.25">
      <c r="A65" s="15">
        <v>43946</v>
      </c>
      <c r="B65" s="16">
        <v>91</v>
      </c>
      <c r="L65" s="43" t="s">
        <v>46</v>
      </c>
    </row>
    <row r="66" spans="1:17" x14ac:dyDescent="0.25">
      <c r="A66" s="15">
        <v>43947</v>
      </c>
      <c r="B66" s="16">
        <v>92</v>
      </c>
    </row>
    <row r="67" spans="1:17" x14ac:dyDescent="0.25">
      <c r="A67" s="15">
        <v>43948</v>
      </c>
      <c r="B67" s="16">
        <v>93</v>
      </c>
    </row>
    <row r="68" spans="1:17" x14ac:dyDescent="0.25">
      <c r="A68" s="15">
        <v>43949</v>
      </c>
      <c r="B68" s="16">
        <v>94</v>
      </c>
      <c r="L68" s="48" t="s">
        <v>36</v>
      </c>
      <c r="M68" s="49"/>
      <c r="N68" s="49"/>
      <c r="O68" s="49"/>
      <c r="P68" s="49"/>
      <c r="Q68" s="50"/>
    </row>
    <row r="69" spans="1:17" x14ac:dyDescent="0.25">
      <c r="A69" s="15">
        <v>43950</v>
      </c>
      <c r="B69" s="16">
        <v>95</v>
      </c>
      <c r="L69" s="81" t="s">
        <v>45</v>
      </c>
      <c r="M69" s="69">
        <v>0.2049</v>
      </c>
      <c r="N69" s="70" t="s">
        <v>29</v>
      </c>
      <c r="O69" s="4"/>
      <c r="P69" s="4"/>
      <c r="Q69" s="13"/>
    </row>
    <row r="70" spans="1:17" x14ac:dyDescent="0.25">
      <c r="A70" s="15">
        <v>43951</v>
      </c>
      <c r="B70" s="16">
        <v>96</v>
      </c>
      <c r="L70" s="71">
        <v>5.9999999999999995E-4</v>
      </c>
      <c r="M70" s="72" t="s">
        <v>28</v>
      </c>
      <c r="N70" s="70"/>
      <c r="O70" s="4"/>
      <c r="P70" s="4"/>
      <c r="Q70" s="13"/>
    </row>
    <row r="71" spans="1:17" x14ac:dyDescent="0.25">
      <c r="A71" s="15">
        <v>43952</v>
      </c>
      <c r="B71" s="16">
        <v>97</v>
      </c>
      <c r="L71" s="82"/>
      <c r="M71" s="72"/>
      <c r="N71" s="70"/>
      <c r="O71" s="4"/>
      <c r="P71" s="4"/>
      <c r="Q71" s="13"/>
    </row>
    <row r="72" spans="1:17" x14ac:dyDescent="0.25">
      <c r="A72" s="15">
        <v>43953</v>
      </c>
      <c r="B72" s="16">
        <v>98</v>
      </c>
      <c r="L72" s="51" t="s">
        <v>44</v>
      </c>
      <c r="M72" s="4"/>
      <c r="N72" s="4"/>
      <c r="O72" s="72" t="s">
        <v>34</v>
      </c>
      <c r="P72" s="74">
        <f ca="1">TODAY()-43855</f>
        <v>65</v>
      </c>
      <c r="Q72" s="84">
        <f ca="1">TODAY()</f>
        <v>43920</v>
      </c>
    </row>
    <row r="73" spans="1:17" x14ac:dyDescent="0.25">
      <c r="A73" s="15">
        <v>43954</v>
      </c>
      <c r="B73" s="16">
        <v>99</v>
      </c>
      <c r="L73" s="52" t="s">
        <v>31</v>
      </c>
      <c r="M73" s="11">
        <v>1000</v>
      </c>
      <c r="N73" s="4"/>
      <c r="O73" s="4"/>
      <c r="P73" s="4"/>
      <c r="Q73" s="13"/>
    </row>
    <row r="74" spans="1:17" x14ac:dyDescent="0.25">
      <c r="A74" s="15">
        <v>43955</v>
      </c>
      <c r="B74" s="16">
        <v>100</v>
      </c>
      <c r="L74" s="52" t="s">
        <v>30</v>
      </c>
      <c r="M74" s="53">
        <f>LN($M73/$L70)/$M69</f>
        <v>69.918673410103779</v>
      </c>
      <c r="N74" s="11" t="s">
        <v>32</v>
      </c>
      <c r="O74" s="85">
        <f ca="1">TODAY()+P74</f>
        <v>43924.918673410102</v>
      </c>
      <c r="P74" s="54">
        <f ca="1">M74-P72</f>
        <v>4.9186734101037786</v>
      </c>
      <c r="Q74" s="13" t="s">
        <v>33</v>
      </c>
    </row>
    <row r="75" spans="1:17" x14ac:dyDescent="0.25">
      <c r="L75" s="52"/>
      <c r="M75" s="11"/>
      <c r="N75" s="4"/>
      <c r="O75" t="s">
        <v>50</v>
      </c>
      <c r="P75" s="4"/>
      <c r="Q75" s="13"/>
    </row>
    <row r="76" spans="1:17" x14ac:dyDescent="0.25">
      <c r="L76" s="52" t="s">
        <v>31</v>
      </c>
      <c r="M76" s="11">
        <v>3000</v>
      </c>
      <c r="N76" s="4"/>
      <c r="O76" s="11"/>
      <c r="P76" s="4"/>
      <c r="Q76" s="13"/>
    </row>
    <row r="77" spans="1:17" x14ac:dyDescent="0.25">
      <c r="L77" s="52" t="s">
        <v>30</v>
      </c>
      <c r="M77" s="53">
        <f>LN($M76/$L70)/$M69</f>
        <v>75.280373208386408</v>
      </c>
      <c r="N77" s="11" t="s">
        <v>32</v>
      </c>
      <c r="O77" s="85">
        <f ca="1">TODAY()+P77</f>
        <v>43930.280373208385</v>
      </c>
      <c r="P77" s="54">
        <f ca="1">M77-P72</f>
        <v>10.280373208386408</v>
      </c>
      <c r="Q77" s="13" t="s">
        <v>33</v>
      </c>
    </row>
    <row r="78" spans="1:17" x14ac:dyDescent="0.25">
      <c r="L78" s="55"/>
      <c r="M78" s="56"/>
      <c r="N78" s="57"/>
      <c r="O78" s="78"/>
      <c r="P78" s="58"/>
      <c r="Q78" s="59"/>
    </row>
    <row r="81" spans="13:16" x14ac:dyDescent="0.25">
      <c r="M81" s="46"/>
      <c r="N81" s="45"/>
      <c r="P81" s="46"/>
    </row>
  </sheetData>
  <mergeCells count="4">
    <mergeCell ref="O40:S40"/>
    <mergeCell ref="O31:S32"/>
    <mergeCell ref="O34:S35"/>
    <mergeCell ref="O38:S39"/>
  </mergeCells>
  <phoneticPr fontId="1" type="noConversion"/>
  <hyperlinks>
    <hyperlink ref="L39" r:id="rId1" location="countries" xr:uid="{00000000-0004-0000-0000-000000000000}"/>
    <hyperlink ref="L41" r:id="rId2" location="countries" xr:uid="{00000000-0004-0000-0000-000002000000}"/>
    <hyperlink ref="L40" r:id="rId3" xr:uid="{B261FDD8-1C06-4EDF-AC78-9A93F433AF98}"/>
    <hyperlink ref="L38" r:id="rId4" xr:uid="{035EB86F-3DC2-4BEA-B214-CFCD8B553350}"/>
    <hyperlink ref="Q42" r:id="rId5" xr:uid="{D6A06521-D911-4ED9-9B67-6954AE3D911D}"/>
  </hyperlinks>
  <pageMargins left="0.7" right="0.7" top="0.75" bottom="0.75" header="0.3" footer="0.3"/>
  <pageSetup orientation="landscape" r:id="rId6"/>
  <drawing r:id="rId7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Devecseri</dc:creator>
  <cp:lastModifiedBy>Adam Devecseri</cp:lastModifiedBy>
  <cp:lastPrinted>2020-03-19T21:41:42Z</cp:lastPrinted>
  <dcterms:created xsi:type="dcterms:W3CDTF">2020-03-16T19:18:07Z</dcterms:created>
  <dcterms:modified xsi:type="dcterms:W3CDTF">2020-03-30T15:59:20Z</dcterms:modified>
</cp:coreProperties>
</file>