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1405"/>
  <workbookPr autoCompressPictures="0"/>
  <bookViews>
    <workbookView xWindow="-80" yWindow="0" windowWidth="25600" windowHeight="149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1" l="1"/>
  <c r="D24" i="1"/>
  <c r="D26" i="1"/>
  <c r="D36" i="1"/>
  <c r="G37" i="1"/>
  <c r="H37" i="1"/>
  <c r="I37" i="1"/>
  <c r="D37" i="1"/>
  <c r="G36" i="1"/>
  <c r="D31" i="1"/>
  <c r="G35" i="1"/>
  <c r="H36" i="1"/>
  <c r="I36" i="1"/>
  <c r="I35" i="1"/>
  <c r="G34" i="1"/>
  <c r="H35" i="1"/>
  <c r="D27" i="1"/>
  <c r="D28" i="1"/>
  <c r="D29" i="1"/>
  <c r="D30" i="1"/>
  <c r="D32" i="1"/>
  <c r="D33" i="1"/>
  <c r="D19" i="1"/>
  <c r="D10" i="1"/>
  <c r="L36" i="1"/>
  <c r="D34" i="1"/>
  <c r="I34" i="1"/>
  <c r="G33" i="1"/>
  <c r="H34" i="1"/>
  <c r="I33" i="1"/>
  <c r="G32" i="1"/>
  <c r="H33" i="1"/>
  <c r="I32" i="1"/>
  <c r="G31" i="1"/>
  <c r="H32" i="1"/>
  <c r="C1" i="1"/>
  <c r="B1" i="1"/>
  <c r="P74" i="1"/>
  <c r="O74" i="1"/>
  <c r="S41" i="1"/>
  <c r="G30" i="1"/>
  <c r="I31" i="1"/>
  <c r="I30" i="1"/>
  <c r="H31" i="1"/>
  <c r="L79" i="1"/>
  <c r="O79" i="1"/>
  <c r="N79" i="1"/>
  <c r="L76" i="1"/>
  <c r="G29" i="1"/>
  <c r="H30" i="1"/>
  <c r="O76" i="1"/>
  <c r="N76" i="1"/>
  <c r="I29" i="1"/>
  <c r="D21" i="1"/>
  <c r="L37" i="1"/>
  <c r="N34" i="1"/>
  <c r="O33" i="1"/>
  <c r="XFB33" i="1"/>
  <c r="L31" i="1"/>
  <c r="G28" i="1"/>
  <c r="H29" i="1"/>
  <c r="G27" i="1"/>
  <c r="O36" i="1"/>
  <c r="N36" i="1"/>
  <c r="H28" i="1"/>
  <c r="I28" i="1"/>
  <c r="I27" i="1"/>
  <c r="D25" i="1"/>
  <c r="D23" i="1"/>
  <c r="D22" i="1"/>
  <c r="D20" i="1"/>
  <c r="D18" i="1"/>
  <c r="D17" i="1"/>
  <c r="D16" i="1"/>
  <c r="D15" i="1"/>
  <c r="D14" i="1"/>
  <c r="D13" i="1"/>
  <c r="D12" i="1"/>
  <c r="D11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<sst xmlns="http://schemas.openxmlformats.org/spreadsheetml/2006/main" count="71" uniqueCount="52">
  <si>
    <t>Days Since 1st Case</t>
  </si>
  <si>
    <t>Cases</t>
  </si>
  <si>
    <t>Deaths</t>
  </si>
  <si>
    <t>Date</t>
  </si>
  <si>
    <t>Positive</t>
  </si>
  <si>
    <t>Under Investigation</t>
  </si>
  <si>
    <t>Negative</t>
  </si>
  <si>
    <t>Resolved</t>
  </si>
  <si>
    <t>Total Tests</t>
  </si>
  <si>
    <t>Deceased</t>
  </si>
  <si>
    <t>https://www.ontario.ca/page/2019-novel-coronavirus#section-0</t>
  </si>
  <si>
    <t>Trend Series</t>
  </si>
  <si>
    <t>Italy has made 3.6x the tests, but has found 33x the positive cases compared to Ontario.</t>
  </si>
  <si>
    <t>China</t>
  </si>
  <si>
    <t>Italy</t>
  </si>
  <si>
    <t>Iran</t>
  </si>
  <si>
    <t>Spain</t>
  </si>
  <si>
    <t>Germany</t>
  </si>
  <si>
    <t>https://www.worldometers.info/coronavirus/#countries</t>
  </si>
  <si>
    <t>~Days between ~50 cases/day to ~1000 cases/day</t>
  </si>
  <si>
    <t>USA</t>
  </si>
  <si>
    <t>France</t>
  </si>
  <si>
    <t>SK</t>
  </si>
  <si>
    <t>11 days but peaked @ 851</t>
  </si>
  <si>
    <t>12 days from peak to &lt;100</t>
  </si>
  <si>
    <t>&lt; This is the best response worldwide so far. This is what we want.</t>
  </si>
  <si>
    <t>~Days between ~50 cases/day to peak</t>
  </si>
  <si>
    <t>On February 22, Italy reported 58 new cases, this is roughly the magnitude of Ontario's daily cases on Mar 19. This places Ontario ~26 days behind Italy in terms of daily confirmed cases.</t>
  </si>
  <si>
    <t>As of March 19:</t>
  </si>
  <si>
    <t>South Korea has made ~5200 tests/million, Ontario ~1140 tests/million.</t>
  </si>
  <si>
    <t>~28</t>
  </si>
  <si>
    <t>e</t>
  </si>
  <si>
    <t>x</t>
  </si>
  <si>
    <t>est day</t>
  </si>
  <si>
    <t># cases/day</t>
  </si>
  <si>
    <t>=</t>
  </si>
  <si>
    <t>days</t>
  </si>
  <si>
    <t>Today is day:</t>
  </si>
  <si>
    <t>hard to define because the peak is a big backlog spike and there was a slow start</t>
  </si>
  <si>
    <t>Exponential equation from trendline (update daily)</t>
  </si>
  <si>
    <t>update manually</t>
  </si>
  <si>
    <t>As of March 10, Italy reported 60761 total tests, finding 8514 positive:</t>
  </si>
  <si>
    <t>8514 / 60761 =</t>
  </si>
  <si>
    <t>Tests +/-</t>
  </si>
  <si>
    <t>Peaked at 6,577 daily cases</t>
  </si>
  <si>
    <t>ON</t>
  </si>
  <si>
    <t>Positive per Test</t>
  </si>
  <si>
    <t>Daily New Tests</t>
  </si>
  <si>
    <t>Trying to predict when Ontario will peak:</t>
  </si>
  <si>
    <t>y =</t>
  </si>
  <si>
    <t>Ontario was at ~50 cases/day on Mar 19, + 27 days = Apr 15</t>
  </si>
  <si>
    <t>Ontario was at ~50 cases/day on Mar 19, + 9 to 14 days = Mar 28 - Apr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</si>
</sst>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m/dd;@"/>
    <numFmt numFmtId="165" formatCode="0.0"/>
    <numFmt numFmtId="166" formatCode="[$-F800]dddd\,\ mmmm\ dd\,\ yyyy"/>
    <numFmt numFmtId="170" formatCode="[$-1009]mmmm\ d\,\ yyyy;@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2" xfId="0" applyBorder="1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/>
    <xf numFmtId="0" fontId="0" fillId="0" borderId="0" xfId="0" applyBorder="1"/>
    <xf numFmtId="0" fontId="3" fillId="0" borderId="0" xfId="1" applyFill="1" applyBorder="1"/>
    <xf numFmtId="0" fontId="4" fillId="0" borderId="0" xfId="0" applyFont="1"/>
    <xf numFmtId="0" fontId="0" fillId="2" borderId="0" xfId="0" applyFill="1"/>
    <xf numFmtId="0" fontId="0" fillId="2" borderId="4" xfId="0" applyFill="1" applyBorder="1"/>
    <xf numFmtId="3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0" fillId="0" borderId="7" xfId="0" applyBorder="1"/>
    <xf numFmtId="3" fontId="0" fillId="0" borderId="7" xfId="0" applyNumberFormat="1" applyBorder="1"/>
    <xf numFmtId="164" fontId="2" fillId="0" borderId="6" xfId="0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/>
    <xf numFmtId="3" fontId="0" fillId="0" borderId="6" xfId="0" applyNumberFormat="1" applyBorder="1"/>
    <xf numFmtId="164" fontId="2" fillId="0" borderId="8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10" fontId="0" fillId="0" borderId="0" xfId="0" applyNumberFormat="1" applyBorder="1"/>
    <xf numFmtId="10" fontId="2" fillId="0" borderId="9" xfId="0" applyNumberFormat="1" applyFont="1" applyBorder="1" applyAlignment="1">
      <alignment horizontal="center" vertical="center" wrapText="1"/>
    </xf>
    <xf numFmtId="10" fontId="0" fillId="0" borderId="7" xfId="0" applyNumberFormat="1" applyBorder="1"/>
    <xf numFmtId="0" fontId="2" fillId="0" borderId="7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2" xfId="0" applyFont="1" applyBorder="1"/>
    <xf numFmtId="0" fontId="0" fillId="0" borderId="10" xfId="0" applyBorder="1"/>
    <xf numFmtId="0" fontId="0" fillId="0" borderId="3" xfId="0" applyBorder="1"/>
    <xf numFmtId="0" fontId="8" fillId="0" borderId="5" xfId="0" applyFont="1" applyBorder="1" applyAlignment="1">
      <alignment horizontal="left" vertical="center" wrapText="1"/>
    </xf>
    <xf numFmtId="10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10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vertical="center" wrapText="1"/>
    </xf>
    <xf numFmtId="0" fontId="6" fillId="0" borderId="5" xfId="0" applyFont="1" applyBorder="1"/>
    <xf numFmtId="0" fontId="0" fillId="0" borderId="11" xfId="0" applyBorder="1"/>
    <xf numFmtId="0" fontId="0" fillId="2" borderId="12" xfId="0" applyFill="1" applyBorder="1"/>
    <xf numFmtId="0" fontId="4" fillId="0" borderId="6" xfId="0" applyFont="1" applyFill="1" applyBorder="1"/>
    <xf numFmtId="0" fontId="6" fillId="2" borderId="0" xfId="0" applyFont="1" applyFill="1" applyAlignment="1">
      <alignment vertical="top" wrapText="1"/>
    </xf>
    <xf numFmtId="0" fontId="9" fillId="0" borderId="0" xfId="1" applyFont="1" applyFill="1"/>
    <xf numFmtId="0" fontId="9" fillId="0" borderId="0" xfId="1" applyFon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7" xfId="0" applyBorder="1" applyAlignment="1">
      <alignment horizontal="right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0" fillId="0" borderId="15" xfId="0" applyBorder="1" applyAlignment="1">
      <alignment horizontal="right"/>
    </xf>
    <xf numFmtId="1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/>
    <xf numFmtId="0" fontId="0" fillId="0" borderId="4" xfId="0" applyBorder="1"/>
    <xf numFmtId="0" fontId="0" fillId="3" borderId="7" xfId="0" applyFill="1" applyBorder="1"/>
    <xf numFmtId="3" fontId="0" fillId="3" borderId="1" xfId="0" applyNumberFormat="1" applyFill="1" applyBorder="1"/>
    <xf numFmtId="3" fontId="2" fillId="3" borderId="1" xfId="0" applyNumberFormat="1" applyFont="1" applyFill="1" applyBorder="1"/>
    <xf numFmtId="0" fontId="0" fillId="3" borderId="17" xfId="0" applyFill="1" applyBorder="1"/>
    <xf numFmtId="49" fontId="2" fillId="3" borderId="8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6" fontId="0" fillId="0" borderId="0" xfId="0" applyNumberFormat="1"/>
    <xf numFmtId="49" fontId="2" fillId="0" borderId="8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/>
    <xf numFmtId="0" fontId="2" fillId="0" borderId="0" xfId="0" applyFont="1" applyBorder="1"/>
    <xf numFmtId="0" fontId="2" fillId="3" borderId="5" xfId="0" applyFont="1" applyFill="1" applyBorder="1"/>
    <xf numFmtId="0" fontId="2" fillId="0" borderId="0" xfId="0" applyFont="1" applyBorder="1" applyAlignment="1">
      <alignment horizontal="center"/>
    </xf>
    <xf numFmtId="166" fontId="2" fillId="0" borderId="7" xfId="0" applyNumberFormat="1" applyFont="1" applyFill="1" applyBorder="1"/>
    <xf numFmtId="1" fontId="2" fillId="0" borderId="0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0" fillId="3" borderId="0" xfId="0" applyFill="1"/>
    <xf numFmtId="3" fontId="0" fillId="3" borderId="0" xfId="0" applyNumberFormat="1" applyFill="1"/>
    <xf numFmtId="0" fontId="2" fillId="0" borderId="5" xfId="0" applyFont="1" applyBorder="1" applyAlignment="1">
      <alignment horizontal="center"/>
    </xf>
    <xf numFmtId="0" fontId="2" fillId="0" borderId="5" xfId="0" applyFont="1" applyFill="1" applyBorder="1"/>
    <xf numFmtId="3" fontId="0" fillId="0" borderId="0" xfId="0" applyNumberFormat="1" applyFill="1"/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170" fontId="2" fillId="0" borderId="7" xfId="0" applyNumberFormat="1" applyFont="1" applyFill="1" applyBorder="1"/>
    <xf numFmtId="170" fontId="0" fillId="0" borderId="0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4D1F"/>
      <color rgb="FF4F4F4F"/>
      <color rgb="FF5E913B"/>
      <color rgb="FF83A2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Relationship Id="rId2" Type="http://schemas.microsoft.com/office/2011/relationships/chartStyle" Target="style1.xml"/><Relationship Id="rId3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Ontario COVID-19</a:t>
            </a:r>
            <a:r>
              <a:rPr lang="en-CA" sz="2000" baseline="0"/>
              <a:t> Daily Confirmed Cases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aseline="0"/>
              <a:t>03/27/2020</a:t>
            </a:r>
            <a:r>
              <a:rPr lang="en-CA" sz="2000" baseline="0"/>
              <a:t>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https://news.ontario.ca/mohltc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https://www.ontario.ca/page/2019-novel-coronavirus#section-0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Ontario Gov updates numbers daily @ 10:30am &amp; 5:30pm EST</a:t>
            </a:r>
          </a:p>
        </c:rich>
      </c:tx>
      <c:layout>
        <c:manualLayout>
          <c:xMode val="edge"/>
          <c:yMode val="edge"/>
          <c:x val="0.182502140945607"/>
          <c:y val="0.0112987297992433"/>
        </c:manualLayout>
      </c:layout>
      <c:overlay val="0"/>
      <c:spPr>
        <a:noFill/>
        <a:ln w="0">
          <a:solidFill>
            <a:schemeClr val="accent1">
              <a:alpha val="0"/>
            </a:schemeClr>
          </a:solidFill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07312992814327"/>
          <c:y val="0.244710715508387"/>
          <c:w val="0.843783135320912"/>
          <c:h val="0.589522731063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Cases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3A2D9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Sheet1!$B$4:$B$70</c:f>
              <c:numCache>
                <c:formatCode>General</c:formatCode>
                <c:ptCount val="67"/>
                <c:pt idx="0">
                  <c:v>30.0</c:v>
                </c:pt>
                <c:pt idx="1">
                  <c:v>31.0</c:v>
                </c:pt>
                <c:pt idx="2">
                  <c:v>32.0</c:v>
                </c:pt>
                <c:pt idx="3">
                  <c:v>33.0</c:v>
                </c:pt>
                <c:pt idx="4">
                  <c:v>34.0</c:v>
                </c:pt>
                <c:pt idx="5">
                  <c:v>35.0</c:v>
                </c:pt>
                <c:pt idx="6">
                  <c:v>36.0</c:v>
                </c:pt>
                <c:pt idx="7">
                  <c:v>37.0</c:v>
                </c:pt>
                <c:pt idx="8">
                  <c:v>38.0</c:v>
                </c:pt>
                <c:pt idx="9">
                  <c:v>39.0</c:v>
                </c:pt>
                <c:pt idx="10">
                  <c:v>40.0</c:v>
                </c:pt>
                <c:pt idx="11">
                  <c:v>41.0</c:v>
                </c:pt>
                <c:pt idx="12">
                  <c:v>42.0</c:v>
                </c:pt>
                <c:pt idx="13">
                  <c:v>43.0</c:v>
                </c:pt>
                <c:pt idx="14">
                  <c:v>44.0</c:v>
                </c:pt>
                <c:pt idx="15">
                  <c:v>45.0</c:v>
                </c:pt>
                <c:pt idx="16">
                  <c:v>46.0</c:v>
                </c:pt>
                <c:pt idx="17">
                  <c:v>47.0</c:v>
                </c:pt>
                <c:pt idx="18">
                  <c:v>48.0</c:v>
                </c:pt>
                <c:pt idx="19">
                  <c:v>49.0</c:v>
                </c:pt>
                <c:pt idx="20">
                  <c:v>50.0</c:v>
                </c:pt>
                <c:pt idx="21">
                  <c:v>51.0</c:v>
                </c:pt>
                <c:pt idx="22">
                  <c:v>52.0</c:v>
                </c:pt>
                <c:pt idx="23">
                  <c:v>53.0</c:v>
                </c:pt>
                <c:pt idx="24">
                  <c:v>54.0</c:v>
                </c:pt>
                <c:pt idx="25">
                  <c:v>55.0</c:v>
                </c:pt>
                <c:pt idx="26">
                  <c:v>56.0</c:v>
                </c:pt>
                <c:pt idx="27">
                  <c:v>57.0</c:v>
                </c:pt>
                <c:pt idx="28">
                  <c:v>58.0</c:v>
                </c:pt>
                <c:pt idx="29">
                  <c:v>59.0</c:v>
                </c:pt>
                <c:pt idx="30">
                  <c:v>60.0</c:v>
                </c:pt>
                <c:pt idx="31">
                  <c:v>61.0</c:v>
                </c:pt>
                <c:pt idx="32">
                  <c:v>62.0</c:v>
                </c:pt>
                <c:pt idx="33">
                  <c:v>63.0</c:v>
                </c:pt>
                <c:pt idx="34">
                  <c:v>64.0</c:v>
                </c:pt>
                <c:pt idx="35">
                  <c:v>65.0</c:v>
                </c:pt>
                <c:pt idx="36">
                  <c:v>66.0</c:v>
                </c:pt>
                <c:pt idx="37">
                  <c:v>67.0</c:v>
                </c:pt>
                <c:pt idx="38">
                  <c:v>68.0</c:v>
                </c:pt>
                <c:pt idx="39">
                  <c:v>69.0</c:v>
                </c:pt>
                <c:pt idx="40">
                  <c:v>70.0</c:v>
                </c:pt>
                <c:pt idx="41">
                  <c:v>71.0</c:v>
                </c:pt>
                <c:pt idx="42">
                  <c:v>72.0</c:v>
                </c:pt>
                <c:pt idx="43">
                  <c:v>73.0</c:v>
                </c:pt>
                <c:pt idx="44">
                  <c:v>74.0</c:v>
                </c:pt>
                <c:pt idx="45">
                  <c:v>75.0</c:v>
                </c:pt>
                <c:pt idx="46">
                  <c:v>76.0</c:v>
                </c:pt>
                <c:pt idx="47">
                  <c:v>77.0</c:v>
                </c:pt>
                <c:pt idx="48">
                  <c:v>78.0</c:v>
                </c:pt>
                <c:pt idx="49">
                  <c:v>79.0</c:v>
                </c:pt>
                <c:pt idx="50">
                  <c:v>80.0</c:v>
                </c:pt>
                <c:pt idx="51">
                  <c:v>81.0</c:v>
                </c:pt>
                <c:pt idx="52">
                  <c:v>82.0</c:v>
                </c:pt>
                <c:pt idx="53">
                  <c:v>83.0</c:v>
                </c:pt>
                <c:pt idx="54">
                  <c:v>84.0</c:v>
                </c:pt>
                <c:pt idx="55">
                  <c:v>85.0</c:v>
                </c:pt>
                <c:pt idx="56">
                  <c:v>86.0</c:v>
                </c:pt>
                <c:pt idx="57">
                  <c:v>87.0</c:v>
                </c:pt>
                <c:pt idx="58">
                  <c:v>88.0</c:v>
                </c:pt>
                <c:pt idx="59">
                  <c:v>89.0</c:v>
                </c:pt>
                <c:pt idx="60">
                  <c:v>90.0</c:v>
                </c:pt>
                <c:pt idx="61">
                  <c:v>91.0</c:v>
                </c:pt>
                <c:pt idx="62">
                  <c:v>92.0</c:v>
                </c:pt>
                <c:pt idx="63">
                  <c:v>93.0</c:v>
                </c:pt>
                <c:pt idx="64">
                  <c:v>94.0</c:v>
                </c:pt>
                <c:pt idx="65">
                  <c:v>95.0</c:v>
                </c:pt>
                <c:pt idx="66">
                  <c:v>96.0</c:v>
                </c:pt>
              </c:numCache>
            </c:numRef>
          </c:xVal>
          <c:yVal>
            <c:numRef>
              <c:f>Sheet1!$C$4:$C$70</c:f>
              <c:numCache>
                <c:formatCode>General</c:formatCode>
                <c:ptCount val="67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4.0</c:v>
                </c:pt>
                <c:pt idx="14">
                  <c:v>4.0</c:v>
                </c:pt>
                <c:pt idx="15">
                  <c:v>2.0</c:v>
                </c:pt>
                <c:pt idx="16">
                  <c:v>5.0</c:v>
                </c:pt>
                <c:pt idx="17">
                  <c:v>18.0</c:v>
                </c:pt>
                <c:pt idx="18">
                  <c:v>19.0</c:v>
                </c:pt>
                <c:pt idx="19">
                  <c:v>24.0</c:v>
                </c:pt>
                <c:pt idx="20">
                  <c:v>43.0</c:v>
                </c:pt>
                <c:pt idx="21">
                  <c:v>32.0</c:v>
                </c:pt>
                <c:pt idx="22">
                  <c:v>12.0</c:v>
                </c:pt>
                <c:pt idx="23">
                  <c:v>25.0</c:v>
                </c:pt>
                <c:pt idx="24">
                  <c:v>44.0</c:v>
                </c:pt>
                <c:pt idx="25">
                  <c:v>60.0</c:v>
                </c:pt>
                <c:pt idx="26">
                  <c:v>59.0</c:v>
                </c:pt>
                <c:pt idx="27">
                  <c:v>48.0</c:v>
                </c:pt>
                <c:pt idx="28">
                  <c:v>78.0</c:v>
                </c:pt>
                <c:pt idx="29">
                  <c:v>85.0</c:v>
                </c:pt>
                <c:pt idx="30">
                  <c:v>100.0</c:v>
                </c:pt>
                <c:pt idx="31">
                  <c:v>170.0</c:v>
                </c:pt>
                <c:pt idx="32">
                  <c:v>132.0</c:v>
                </c:pt>
                <c:pt idx="33">
                  <c:v>150.0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BE-453D-90F4-BD091619B5BE}"/>
            </c:ext>
          </c:extLst>
        </c:ser>
        <c:ser>
          <c:idx val="2"/>
          <c:order val="2"/>
          <c:tx>
            <c:v>Deaths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4F4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Sheet1!$B$4:$B$70</c:f>
              <c:numCache>
                <c:formatCode>General</c:formatCode>
                <c:ptCount val="67"/>
                <c:pt idx="0">
                  <c:v>30.0</c:v>
                </c:pt>
                <c:pt idx="1">
                  <c:v>31.0</c:v>
                </c:pt>
                <c:pt idx="2">
                  <c:v>32.0</c:v>
                </c:pt>
                <c:pt idx="3">
                  <c:v>33.0</c:v>
                </c:pt>
                <c:pt idx="4">
                  <c:v>34.0</c:v>
                </c:pt>
                <c:pt idx="5">
                  <c:v>35.0</c:v>
                </c:pt>
                <c:pt idx="6">
                  <c:v>36.0</c:v>
                </c:pt>
                <c:pt idx="7">
                  <c:v>37.0</c:v>
                </c:pt>
                <c:pt idx="8">
                  <c:v>38.0</c:v>
                </c:pt>
                <c:pt idx="9">
                  <c:v>39.0</c:v>
                </c:pt>
                <c:pt idx="10">
                  <c:v>40.0</c:v>
                </c:pt>
                <c:pt idx="11">
                  <c:v>41.0</c:v>
                </c:pt>
                <c:pt idx="12">
                  <c:v>42.0</c:v>
                </c:pt>
                <c:pt idx="13">
                  <c:v>43.0</c:v>
                </c:pt>
                <c:pt idx="14">
                  <c:v>44.0</c:v>
                </c:pt>
                <c:pt idx="15">
                  <c:v>45.0</c:v>
                </c:pt>
                <c:pt idx="16">
                  <c:v>46.0</c:v>
                </c:pt>
                <c:pt idx="17">
                  <c:v>47.0</c:v>
                </c:pt>
                <c:pt idx="18">
                  <c:v>48.0</c:v>
                </c:pt>
                <c:pt idx="19">
                  <c:v>49.0</c:v>
                </c:pt>
                <c:pt idx="20">
                  <c:v>50.0</c:v>
                </c:pt>
                <c:pt idx="21">
                  <c:v>51.0</c:v>
                </c:pt>
                <c:pt idx="22">
                  <c:v>52.0</c:v>
                </c:pt>
                <c:pt idx="23">
                  <c:v>53.0</c:v>
                </c:pt>
                <c:pt idx="24">
                  <c:v>54.0</c:v>
                </c:pt>
                <c:pt idx="25">
                  <c:v>55.0</c:v>
                </c:pt>
                <c:pt idx="26">
                  <c:v>56.0</c:v>
                </c:pt>
                <c:pt idx="27">
                  <c:v>57.0</c:v>
                </c:pt>
                <c:pt idx="28">
                  <c:v>58.0</c:v>
                </c:pt>
                <c:pt idx="29">
                  <c:v>59.0</c:v>
                </c:pt>
                <c:pt idx="30">
                  <c:v>60.0</c:v>
                </c:pt>
                <c:pt idx="31">
                  <c:v>61.0</c:v>
                </c:pt>
                <c:pt idx="32">
                  <c:v>62.0</c:v>
                </c:pt>
                <c:pt idx="33">
                  <c:v>63.0</c:v>
                </c:pt>
                <c:pt idx="34">
                  <c:v>64.0</c:v>
                </c:pt>
                <c:pt idx="35">
                  <c:v>65.0</c:v>
                </c:pt>
                <c:pt idx="36">
                  <c:v>66.0</c:v>
                </c:pt>
                <c:pt idx="37">
                  <c:v>67.0</c:v>
                </c:pt>
                <c:pt idx="38">
                  <c:v>68.0</c:v>
                </c:pt>
                <c:pt idx="39">
                  <c:v>69.0</c:v>
                </c:pt>
                <c:pt idx="40">
                  <c:v>70.0</c:v>
                </c:pt>
                <c:pt idx="41">
                  <c:v>71.0</c:v>
                </c:pt>
                <c:pt idx="42">
                  <c:v>72.0</c:v>
                </c:pt>
                <c:pt idx="43">
                  <c:v>73.0</c:v>
                </c:pt>
                <c:pt idx="44">
                  <c:v>74.0</c:v>
                </c:pt>
                <c:pt idx="45">
                  <c:v>75.0</c:v>
                </c:pt>
                <c:pt idx="46">
                  <c:v>76.0</c:v>
                </c:pt>
                <c:pt idx="47">
                  <c:v>77.0</c:v>
                </c:pt>
                <c:pt idx="48">
                  <c:v>78.0</c:v>
                </c:pt>
                <c:pt idx="49">
                  <c:v>79.0</c:v>
                </c:pt>
                <c:pt idx="50">
                  <c:v>80.0</c:v>
                </c:pt>
                <c:pt idx="51">
                  <c:v>81.0</c:v>
                </c:pt>
                <c:pt idx="52">
                  <c:v>82.0</c:v>
                </c:pt>
                <c:pt idx="53">
                  <c:v>83.0</c:v>
                </c:pt>
                <c:pt idx="54">
                  <c:v>84.0</c:v>
                </c:pt>
                <c:pt idx="55">
                  <c:v>85.0</c:v>
                </c:pt>
                <c:pt idx="56">
                  <c:v>86.0</c:v>
                </c:pt>
                <c:pt idx="57">
                  <c:v>87.0</c:v>
                </c:pt>
                <c:pt idx="58">
                  <c:v>88.0</c:v>
                </c:pt>
                <c:pt idx="59">
                  <c:v>89.0</c:v>
                </c:pt>
                <c:pt idx="60">
                  <c:v>90.0</c:v>
                </c:pt>
                <c:pt idx="61">
                  <c:v>91.0</c:v>
                </c:pt>
                <c:pt idx="62">
                  <c:v>92.0</c:v>
                </c:pt>
                <c:pt idx="63">
                  <c:v>93.0</c:v>
                </c:pt>
                <c:pt idx="64">
                  <c:v>94.0</c:v>
                </c:pt>
                <c:pt idx="65">
                  <c:v>95.0</c:v>
                </c:pt>
                <c:pt idx="66">
                  <c:v>96.0</c:v>
                </c:pt>
              </c:numCache>
            </c:numRef>
          </c:xVal>
          <c:yVal>
            <c:numRef>
              <c:f>Sheet1!$E$4:$E$70</c:f>
              <c:numCache>
                <c:formatCode>General</c:formatCode>
                <c:ptCount val="6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6.0</c:v>
                </c:pt>
                <c:pt idx="32">
                  <c:v>3.0</c:v>
                </c:pt>
                <c:pt idx="33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A02-4DE1-8CAE-C0FEDE2A2A7A}"/>
            </c:ext>
          </c:extLst>
        </c:ser>
        <c:ser>
          <c:idx val="1"/>
          <c:order val="3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.0"/>
            <c:backward val="10.0"/>
            <c:dispRSqr val="0"/>
            <c:dispEq val="1"/>
            <c:trendlineLbl>
              <c:layout>
                <c:manualLayout>
                  <c:x val="-0.0447630677691891"/>
                  <c:y val="-0.000651096579029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Sheet1!$B$8:$B$70</c:f>
              <c:numCache>
                <c:formatCode>General</c:formatCode>
                <c:ptCount val="63"/>
                <c:pt idx="0">
                  <c:v>34.0</c:v>
                </c:pt>
                <c:pt idx="1">
                  <c:v>35.0</c:v>
                </c:pt>
                <c:pt idx="2">
                  <c:v>36.0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43.0</c:v>
                </c:pt>
                <c:pt idx="10">
                  <c:v>44.0</c:v>
                </c:pt>
                <c:pt idx="11">
                  <c:v>45.0</c:v>
                </c:pt>
                <c:pt idx="12">
                  <c:v>46.0</c:v>
                </c:pt>
                <c:pt idx="13">
                  <c:v>47.0</c:v>
                </c:pt>
                <c:pt idx="14">
                  <c:v>48.0</c:v>
                </c:pt>
                <c:pt idx="15">
                  <c:v>49.0</c:v>
                </c:pt>
                <c:pt idx="16">
                  <c:v>50.0</c:v>
                </c:pt>
                <c:pt idx="17">
                  <c:v>51.0</c:v>
                </c:pt>
                <c:pt idx="18">
                  <c:v>52.0</c:v>
                </c:pt>
                <c:pt idx="19">
                  <c:v>53.0</c:v>
                </c:pt>
                <c:pt idx="20">
                  <c:v>54.0</c:v>
                </c:pt>
                <c:pt idx="21">
                  <c:v>55.0</c:v>
                </c:pt>
                <c:pt idx="22">
                  <c:v>56.0</c:v>
                </c:pt>
                <c:pt idx="23">
                  <c:v>57.0</c:v>
                </c:pt>
                <c:pt idx="24">
                  <c:v>58.0</c:v>
                </c:pt>
                <c:pt idx="25">
                  <c:v>59.0</c:v>
                </c:pt>
                <c:pt idx="26">
                  <c:v>60.0</c:v>
                </c:pt>
                <c:pt idx="27">
                  <c:v>61.0</c:v>
                </c:pt>
                <c:pt idx="28">
                  <c:v>62.0</c:v>
                </c:pt>
                <c:pt idx="29">
                  <c:v>63.0</c:v>
                </c:pt>
                <c:pt idx="30">
                  <c:v>64.0</c:v>
                </c:pt>
                <c:pt idx="31">
                  <c:v>65.0</c:v>
                </c:pt>
                <c:pt idx="32">
                  <c:v>66.0</c:v>
                </c:pt>
                <c:pt idx="33">
                  <c:v>67.0</c:v>
                </c:pt>
                <c:pt idx="34">
                  <c:v>68.0</c:v>
                </c:pt>
                <c:pt idx="35">
                  <c:v>69.0</c:v>
                </c:pt>
                <c:pt idx="36">
                  <c:v>70.0</c:v>
                </c:pt>
                <c:pt idx="37">
                  <c:v>71.0</c:v>
                </c:pt>
                <c:pt idx="38">
                  <c:v>72.0</c:v>
                </c:pt>
                <c:pt idx="39">
                  <c:v>73.0</c:v>
                </c:pt>
                <c:pt idx="40">
                  <c:v>74.0</c:v>
                </c:pt>
                <c:pt idx="41">
                  <c:v>75.0</c:v>
                </c:pt>
                <c:pt idx="42">
                  <c:v>76.0</c:v>
                </c:pt>
                <c:pt idx="43">
                  <c:v>77.0</c:v>
                </c:pt>
                <c:pt idx="44">
                  <c:v>78.0</c:v>
                </c:pt>
                <c:pt idx="45">
                  <c:v>79.0</c:v>
                </c:pt>
                <c:pt idx="46">
                  <c:v>80.0</c:v>
                </c:pt>
                <c:pt idx="47">
                  <c:v>81.0</c:v>
                </c:pt>
                <c:pt idx="48">
                  <c:v>82.0</c:v>
                </c:pt>
                <c:pt idx="49">
                  <c:v>83.0</c:v>
                </c:pt>
                <c:pt idx="50">
                  <c:v>84.0</c:v>
                </c:pt>
                <c:pt idx="51">
                  <c:v>85.0</c:v>
                </c:pt>
                <c:pt idx="52">
                  <c:v>86.0</c:v>
                </c:pt>
                <c:pt idx="53">
                  <c:v>87.0</c:v>
                </c:pt>
                <c:pt idx="54">
                  <c:v>88.0</c:v>
                </c:pt>
                <c:pt idx="55">
                  <c:v>89.0</c:v>
                </c:pt>
                <c:pt idx="56">
                  <c:v>90.0</c:v>
                </c:pt>
                <c:pt idx="57">
                  <c:v>91.0</c:v>
                </c:pt>
                <c:pt idx="58">
                  <c:v>92.0</c:v>
                </c:pt>
                <c:pt idx="59">
                  <c:v>93.0</c:v>
                </c:pt>
                <c:pt idx="60">
                  <c:v>94.0</c:v>
                </c:pt>
                <c:pt idx="61">
                  <c:v>95.0</c:v>
                </c:pt>
                <c:pt idx="62">
                  <c:v>96.0</c:v>
                </c:pt>
              </c:numCache>
            </c:numRef>
          </c:xVal>
          <c:yVal>
            <c:numRef>
              <c:f>Sheet1!$D$8:$D$37</c:f>
              <c:numCache>
                <c:formatCode>General</c:formatCode>
                <c:ptCount val="30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4.0</c:v>
                </c:pt>
                <c:pt idx="10">
                  <c:v>4.0</c:v>
                </c:pt>
                <c:pt idx="11">
                  <c:v>2.0</c:v>
                </c:pt>
                <c:pt idx="12">
                  <c:v>5.0</c:v>
                </c:pt>
                <c:pt idx="13">
                  <c:v>18.0</c:v>
                </c:pt>
                <c:pt idx="14">
                  <c:v>19.0</c:v>
                </c:pt>
                <c:pt idx="15">
                  <c:v>24.0</c:v>
                </c:pt>
                <c:pt idx="16">
                  <c:v>43.0</c:v>
                </c:pt>
                <c:pt idx="17">
                  <c:v>32.0</c:v>
                </c:pt>
                <c:pt idx="18">
                  <c:v>12.0</c:v>
                </c:pt>
                <c:pt idx="19">
                  <c:v>25.0</c:v>
                </c:pt>
                <c:pt idx="20">
                  <c:v>44.0</c:v>
                </c:pt>
                <c:pt idx="21">
                  <c:v>60.0</c:v>
                </c:pt>
                <c:pt idx="22">
                  <c:v>59.0</c:v>
                </c:pt>
                <c:pt idx="23">
                  <c:v>48.0</c:v>
                </c:pt>
                <c:pt idx="24">
                  <c:v>78.0</c:v>
                </c:pt>
                <c:pt idx="25">
                  <c:v>85.0</c:v>
                </c:pt>
                <c:pt idx="26">
                  <c:v>100.0</c:v>
                </c:pt>
                <c:pt idx="27">
                  <c:v>170.0</c:v>
                </c:pt>
                <c:pt idx="28">
                  <c:v>132.0</c:v>
                </c:pt>
                <c:pt idx="29">
                  <c:v>150.0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ABE-453D-90F4-BD091619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56360"/>
        <c:axId val="2083299704"/>
      </c:scatterChart>
      <c:scatterChart>
        <c:scatterStyle val="lineMarker"/>
        <c:varyColors val="0"/>
        <c:ser>
          <c:idx val="3"/>
          <c:order val="1"/>
          <c:tx>
            <c:v>Daily Tests</c:v>
          </c:tx>
          <c:spPr>
            <a:ln w="25400" cap="rnd">
              <a:solidFill>
                <a:srgbClr val="00B050">
                  <a:alpha val="76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E913B"/>
              </a:solidFill>
              <a:ln w="9525">
                <a:solidFill>
                  <a:srgbClr val="324D1F"/>
                </a:solidFill>
              </a:ln>
              <a:effectLst/>
            </c:spPr>
          </c:marker>
          <c:xVal>
            <c:numRef>
              <c:f>Sheet1!$B$27:$B$70</c:f>
              <c:numCache>
                <c:formatCode>General</c:formatCode>
                <c:ptCount val="44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57.0</c:v>
                </c:pt>
                <c:pt idx="5">
                  <c:v>58.0</c:v>
                </c:pt>
                <c:pt idx="6">
                  <c:v>59.0</c:v>
                </c:pt>
                <c:pt idx="7">
                  <c:v>60.0</c:v>
                </c:pt>
                <c:pt idx="8">
                  <c:v>61.0</c:v>
                </c:pt>
                <c:pt idx="9">
                  <c:v>62.0</c:v>
                </c:pt>
                <c:pt idx="10">
                  <c:v>63.0</c:v>
                </c:pt>
                <c:pt idx="11">
                  <c:v>64.0</c:v>
                </c:pt>
                <c:pt idx="12">
                  <c:v>65.0</c:v>
                </c:pt>
                <c:pt idx="13">
                  <c:v>66.0</c:v>
                </c:pt>
                <c:pt idx="14">
                  <c:v>67.0</c:v>
                </c:pt>
                <c:pt idx="15">
                  <c:v>68.0</c:v>
                </c:pt>
                <c:pt idx="16">
                  <c:v>69.0</c:v>
                </c:pt>
                <c:pt idx="17">
                  <c:v>70.0</c:v>
                </c:pt>
                <c:pt idx="18">
                  <c:v>71.0</c:v>
                </c:pt>
                <c:pt idx="19">
                  <c:v>72.0</c:v>
                </c:pt>
                <c:pt idx="20">
                  <c:v>73.0</c:v>
                </c:pt>
                <c:pt idx="21">
                  <c:v>74.0</c:v>
                </c:pt>
                <c:pt idx="22">
                  <c:v>75.0</c:v>
                </c:pt>
                <c:pt idx="23">
                  <c:v>76.0</c:v>
                </c:pt>
                <c:pt idx="24">
                  <c:v>77.0</c:v>
                </c:pt>
                <c:pt idx="25">
                  <c:v>78.0</c:v>
                </c:pt>
                <c:pt idx="26">
                  <c:v>79.0</c:v>
                </c:pt>
                <c:pt idx="27">
                  <c:v>80.0</c:v>
                </c:pt>
                <c:pt idx="28">
                  <c:v>81.0</c:v>
                </c:pt>
                <c:pt idx="29">
                  <c:v>82.0</c:v>
                </c:pt>
                <c:pt idx="30">
                  <c:v>83.0</c:v>
                </c:pt>
                <c:pt idx="31">
                  <c:v>84.0</c:v>
                </c:pt>
                <c:pt idx="32">
                  <c:v>85.0</c:v>
                </c:pt>
                <c:pt idx="33">
                  <c:v>86.0</c:v>
                </c:pt>
                <c:pt idx="34">
                  <c:v>87.0</c:v>
                </c:pt>
                <c:pt idx="35">
                  <c:v>88.0</c:v>
                </c:pt>
                <c:pt idx="36">
                  <c:v>89.0</c:v>
                </c:pt>
                <c:pt idx="37">
                  <c:v>90.0</c:v>
                </c:pt>
                <c:pt idx="38">
                  <c:v>91.0</c:v>
                </c:pt>
                <c:pt idx="39">
                  <c:v>92.0</c:v>
                </c:pt>
                <c:pt idx="40">
                  <c:v>93.0</c:v>
                </c:pt>
                <c:pt idx="41">
                  <c:v>94.0</c:v>
                </c:pt>
                <c:pt idx="42">
                  <c:v>95.0</c:v>
                </c:pt>
                <c:pt idx="43">
                  <c:v>96.0</c:v>
                </c:pt>
              </c:numCache>
            </c:numRef>
          </c:xVal>
          <c:yVal>
            <c:numRef>
              <c:f>Sheet1!$G$27:$G$70</c:f>
              <c:numCache>
                <c:formatCode>#,##0</c:formatCode>
                <c:ptCount val="44"/>
                <c:pt idx="0">
                  <c:v>2730.0</c:v>
                </c:pt>
                <c:pt idx="1">
                  <c:v>2753.0</c:v>
                </c:pt>
                <c:pt idx="2">
                  <c:v>2861.0</c:v>
                </c:pt>
                <c:pt idx="3">
                  <c:v>3873.0</c:v>
                </c:pt>
                <c:pt idx="4">
                  <c:v>3036.0</c:v>
                </c:pt>
                <c:pt idx="5">
                  <c:v>2086.0</c:v>
                </c:pt>
                <c:pt idx="6">
                  <c:v>3951.0</c:v>
                </c:pt>
                <c:pt idx="7">
                  <c:v>3178.0</c:v>
                </c:pt>
                <c:pt idx="8">
                  <c:v>2915.0</c:v>
                </c:pt>
                <c:pt idx="9">
                  <c:v>2482.0</c:v>
                </c:pt>
                <c:pt idx="10">
                  <c:v>2040.0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9E-4CA3-B26E-7E17F3938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12680"/>
        <c:axId val="2083306424"/>
      </c:scatterChart>
      <c:valAx>
        <c:axId val="2085156360"/>
        <c:scaling>
          <c:orientation val="minMax"/>
          <c:max val="65.0"/>
          <c:min val="33.0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Days Since 1st Case (Jan 25)</a:t>
                </a:r>
              </a:p>
            </c:rich>
          </c:tx>
          <c:layout>
            <c:manualLayout>
              <c:xMode val="edge"/>
              <c:yMode val="edge"/>
              <c:x val="0.0656520007924861"/>
              <c:y val="0.8712962900949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99704"/>
        <c:crossesAt val="0.0"/>
        <c:crossBetween val="midCat"/>
        <c:majorUnit val="1.0"/>
      </c:valAx>
      <c:valAx>
        <c:axId val="2083299704"/>
        <c:scaling>
          <c:orientation val="minMax"/>
          <c:max val="22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36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Daily</a:t>
                </a:r>
                <a:r>
                  <a:rPr lang="en-CA" sz="1200" baseline="0"/>
                  <a:t> Cases</a:t>
                </a:r>
              </a:p>
            </c:rich>
          </c:tx>
          <c:layout>
            <c:manualLayout>
              <c:xMode val="edge"/>
              <c:yMode val="edge"/>
              <c:x val="0.89056312566578"/>
              <c:y val="0.4604920608738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56360"/>
        <c:crossesAt val="10000.0"/>
        <c:crossBetween val="midCat"/>
        <c:majorUnit val="10.0"/>
      </c:valAx>
      <c:valAx>
        <c:axId val="2083306424"/>
        <c:scaling>
          <c:orientation val="minMax"/>
          <c:max val="13000.0"/>
          <c:min val="1000.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Daily Tests</a:t>
                </a:r>
              </a:p>
            </c:rich>
          </c:tx>
          <c:layout>
            <c:manualLayout>
              <c:xMode val="edge"/>
              <c:yMode val="edge"/>
              <c:x val="0.955322882124414"/>
              <c:y val="0.4641201134097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12680"/>
        <c:crosses val="max"/>
        <c:crossBetween val="midCat"/>
        <c:majorUnit val="1000.0"/>
      </c:valAx>
      <c:valAx>
        <c:axId val="2083312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330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453</xdr:colOff>
      <xdr:row>0</xdr:row>
      <xdr:rowOff>8504</xdr:rowOff>
    </xdr:from>
    <xdr:to>
      <xdr:col>18</xdr:col>
      <xdr:colOff>1</xdr:colOff>
      <xdr:row>29</xdr:row>
      <xdr:rowOff>179954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DE214DC-0EE4-40AE-B9B8-4B3DD3AB7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0.87485</cdr:y>
    </cdr:from>
    <cdr:to>
      <cdr:x>0.15368</cdr:x>
      <cdr:y>0.96459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="" xmlns:a16="http://schemas.microsoft.com/office/drawing/2014/main" id="{25F107B8-46BB-4401-AC67-1A91B962BB66}"/>
            </a:ext>
          </a:extLst>
        </cdr:cNvPr>
        <cdr:cNvGrpSpPr/>
      </cdr:nvGrpSpPr>
      <cdr:grpSpPr>
        <a:xfrm xmlns:a="http://schemas.openxmlformats.org/drawingml/2006/main">
          <a:off x="0" y="4916415"/>
          <a:ext cx="1245138" cy="504317"/>
          <a:chOff x="-98425" y="0"/>
          <a:chExt cx="920752" cy="533400"/>
        </a:xfrm>
      </cdr:grpSpPr>
      <cdr:sp macro="" textlink="">
        <cdr:nvSpPr>
          <cdr:cNvPr id="8" name="TextBox 2">
            <a:extLst xmlns:a="http://schemas.openxmlformats.org/drawingml/2006/main">
              <a:ext uri="{FF2B5EF4-FFF2-40B4-BE49-F238E27FC236}">
                <a16:creationId xmlns="" xmlns:a16="http://schemas.microsoft.com/office/drawing/2014/main" id="{7D9AC2C2-927E-460A-8D4E-51108B1586E6}"/>
              </a:ext>
            </a:extLst>
          </cdr:cNvPr>
          <cdr:cNvSpPr txBox="1"/>
        </cdr:nvSpPr>
        <cdr:spPr>
          <a:xfrm xmlns:a="http://schemas.openxmlformats.org/drawingml/2006/main">
            <a:off x="-98425" y="171450"/>
            <a:ext cx="920752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27-Feb-2020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9" name="Straight Connector 8">
            <a:extLst xmlns:a="http://schemas.openxmlformats.org/drawingml/2006/main">
              <a:ext uri="{FF2B5EF4-FFF2-40B4-BE49-F238E27FC236}">
                <a16:creationId xmlns="" xmlns:a16="http://schemas.microsoft.com/office/drawing/2014/main" id="{3827D673-01B5-4B4A-BD1E-55B47915711F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0.37002</cdr:x>
      <cdr:y>0.87493</cdr:y>
    </cdr:from>
    <cdr:to>
      <cdr:x>0.53377</cdr:x>
      <cdr:y>0.96468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="" xmlns:a16="http://schemas.microsoft.com/office/drawing/2014/main" id="{E0824A2B-C99A-46CE-8BC3-444E1092098C}"/>
            </a:ext>
          </a:extLst>
        </cdr:cNvPr>
        <cdr:cNvGrpSpPr/>
      </cdr:nvGrpSpPr>
      <cdr:grpSpPr>
        <a:xfrm xmlns:a="http://schemas.openxmlformats.org/drawingml/2006/main">
          <a:off x="2997989" y="4916902"/>
          <a:ext cx="1326726" cy="504374"/>
          <a:chOff x="-98426" y="0"/>
          <a:chExt cx="981077" cy="533400"/>
        </a:xfrm>
      </cdr:grpSpPr>
      <cdr:sp macro="" textlink="">
        <cdr:nvSpPr>
          <cdr:cNvPr id="14" name="TextBox 2">
            <a:extLst xmlns:a="http://schemas.openxmlformats.org/drawingml/2006/main">
              <a:ext uri="{FF2B5EF4-FFF2-40B4-BE49-F238E27FC236}">
                <a16:creationId xmlns="" xmlns:a16="http://schemas.microsoft.com/office/drawing/2014/main" id="{33EA23D1-4581-4012-A558-92CC0C465CD9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12-Mar-2020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5" name="Straight Connector 14">
            <a:extLst xmlns:a="http://schemas.openxmlformats.org/drawingml/2006/main">
              <a:ext uri="{FF2B5EF4-FFF2-40B4-BE49-F238E27FC236}">
                <a16:creationId xmlns="" xmlns:a16="http://schemas.microsoft.com/office/drawing/2014/main" id="{0D264BD3-4391-4C3D-91CE-20FA038FA4A7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0.78986</cdr:x>
      <cdr:y>0.87457</cdr:y>
    </cdr:from>
    <cdr:to>
      <cdr:x>0.91305</cdr:x>
      <cdr:y>0.96632</cdr:y>
    </cdr:to>
    <cdr:grpSp>
      <cdr:nvGrpSpPr>
        <cdr:cNvPr id="22" name="Group 21">
          <a:extLst xmlns:a="http://schemas.openxmlformats.org/drawingml/2006/main">
            <a:ext uri="{FF2B5EF4-FFF2-40B4-BE49-F238E27FC236}">
              <a16:creationId xmlns="" xmlns:a16="http://schemas.microsoft.com/office/drawing/2014/main" id="{BC43EB90-B5A7-4C7C-8658-B6AA0D39751F}"/>
            </a:ext>
          </a:extLst>
        </cdr:cNvPr>
        <cdr:cNvGrpSpPr/>
      </cdr:nvGrpSpPr>
      <cdr:grpSpPr>
        <a:xfrm xmlns:a="http://schemas.openxmlformats.org/drawingml/2006/main">
          <a:off x="6399592" y="4914881"/>
          <a:ext cx="998104" cy="515612"/>
          <a:chOff x="49163" y="0"/>
          <a:chExt cx="738012" cy="545390"/>
        </a:xfrm>
      </cdr:grpSpPr>
      <cdr:sp macro="" textlink="">
        <cdr:nvSpPr>
          <cdr:cNvPr id="23" name="TextBox 2">
            <a:extLst xmlns:a="http://schemas.openxmlformats.org/drawingml/2006/main">
              <a:ext uri="{FF2B5EF4-FFF2-40B4-BE49-F238E27FC236}">
                <a16:creationId xmlns="" xmlns:a16="http://schemas.microsoft.com/office/drawing/2014/main" id="{07120820-EFB4-4B27-8139-703BA371CAB9}"/>
              </a:ext>
            </a:extLst>
          </cdr:cNvPr>
          <cdr:cNvSpPr txBox="1"/>
        </cdr:nvSpPr>
        <cdr:spPr>
          <a:xfrm xmlns:a="http://schemas.openxmlformats.org/drawingml/2006/main">
            <a:off x="49163" y="167678"/>
            <a:ext cx="738012" cy="37771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Today</a:t>
            </a:r>
          </a:p>
        </cdr:txBody>
      </cdr:sp>
      <cdr:cxnSp macro="">
        <cdr:nvCxnSpPr>
          <cdr:cNvPr id="24" name="Straight Connector 23">
            <a:extLst xmlns:a="http://schemas.openxmlformats.org/drawingml/2006/main">
              <a:ext uri="{FF2B5EF4-FFF2-40B4-BE49-F238E27FC236}">
                <a16:creationId xmlns="" xmlns:a16="http://schemas.microsoft.com/office/drawing/2014/main" id="{6850518F-1263-43CF-8C42-21A1BACE3201}"/>
              </a:ext>
            </a:extLst>
          </cdr:cNvPr>
          <cdr:cNvCxnSpPr/>
        </cdr:nvCxnSpPr>
        <cdr:spPr>
          <a:xfrm xmlns:a="http://schemas.openxmlformats.org/drawingml/2006/main">
            <a:off x="246004" y="0"/>
            <a:ext cx="0" cy="22861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0.55447</cdr:x>
      <cdr:y>0.87485</cdr:y>
    </cdr:from>
    <cdr:to>
      <cdr:x>0.71822</cdr:x>
      <cdr:y>0.9646</cdr:y>
    </cdr:to>
    <cdr:grpSp>
      <cdr:nvGrpSpPr>
        <cdr:cNvPr id="16" name="Group 15">
          <a:extLst xmlns:a="http://schemas.openxmlformats.org/drawingml/2006/main">
            <a:ext uri="{FF2B5EF4-FFF2-40B4-BE49-F238E27FC236}">
              <a16:creationId xmlns="" xmlns:a16="http://schemas.microsoft.com/office/drawing/2014/main" id="{EC1A4C6E-3C6F-4025-B829-0C68F16F5033}"/>
            </a:ext>
          </a:extLst>
        </cdr:cNvPr>
        <cdr:cNvGrpSpPr/>
      </cdr:nvGrpSpPr>
      <cdr:grpSpPr>
        <a:xfrm xmlns:a="http://schemas.openxmlformats.org/drawingml/2006/main">
          <a:off x="4492398" y="4916415"/>
          <a:ext cx="1326727" cy="504373"/>
          <a:chOff x="-98426" y="0"/>
          <a:chExt cx="981077" cy="533400"/>
        </a:xfrm>
      </cdr:grpSpPr>
      <cdr:sp macro="" textlink="">
        <cdr:nvSpPr>
          <cdr:cNvPr id="17" name="TextBox 2">
            <a:extLst xmlns:a="http://schemas.openxmlformats.org/drawingml/2006/main">
              <a:ext uri="{FF2B5EF4-FFF2-40B4-BE49-F238E27FC236}">
                <a16:creationId xmlns="" xmlns:a16="http://schemas.microsoft.com/office/drawing/2014/main" id="{FA4CC128-501F-4C41-8146-7E7DDCFCE59F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19-Mar-2020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8" name="Straight Connector 17">
            <a:extLst xmlns:a="http://schemas.openxmlformats.org/drawingml/2006/main">
              <a:ext uri="{FF2B5EF4-FFF2-40B4-BE49-F238E27FC236}">
                <a16:creationId xmlns="" xmlns:a16="http://schemas.microsoft.com/office/drawing/2014/main" id="{3E1089D6-9659-4320-8079-62E08D3CA16D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s://www.worldometers.info/coronavirus/" TargetMode="External"/><Relationship Id="rId2" Type="http://schemas.openxmlformats.org/officeDocument/2006/relationships/hyperlink" Target="https://www.ontario.ca/page/2019-novel-coronavir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XFB83"/>
  <sheetViews>
    <sheetView tabSelected="1" workbookViewId="0">
      <selection activeCell="L72" sqref="L72"/>
    </sheetView>
  </sheetViews>
  <sheetFormatPr baseColWidth="10" defaultColWidth="8.83203125" defaultRowHeight="14" x14ac:dyDescent="0"/>
  <cols>
    <col min="1" max="1" width="15.1640625" style="16" customWidth="1"/>
    <col min="2" max="2" width="11.1640625" style="17" customWidth="1"/>
    <col min="3" max="3" width="10.1640625" style="30" customWidth="1"/>
    <col min="4" max="5" width="8.83203125" style="18"/>
    <col min="6" max="6" width="8.6640625" style="19" customWidth="1"/>
    <col min="7" max="7" width="11.33203125" style="18" customWidth="1"/>
    <col min="8" max="8" width="8.6640625" style="14" customWidth="1"/>
    <col min="9" max="9" width="9.5" style="27" customWidth="1"/>
    <col min="10" max="10" width="5.83203125" customWidth="1"/>
    <col min="11" max="11" width="22" customWidth="1"/>
    <col min="12" max="12" width="23.5" customWidth="1"/>
    <col min="13" max="13" width="6.5" customWidth="1"/>
    <col min="14" max="14" width="12.83203125" customWidth="1"/>
    <col min="15" max="15" width="8" customWidth="1"/>
    <col min="16" max="16" width="14.6640625" customWidth="1"/>
    <col min="18" max="18" width="10" customWidth="1"/>
    <col min="19" max="19" width="9.83203125" customWidth="1"/>
    <col min="20" max="20" width="17" customWidth="1"/>
  </cols>
  <sheetData>
    <row r="1" spans="1:20">
      <c r="A1" s="79" t="s">
        <v>37</v>
      </c>
      <c r="B1" s="80">
        <f ca="1">TODAY()-43855</f>
        <v>64</v>
      </c>
      <c r="C1" s="78">
        <f ca="1">TODAY()</f>
        <v>43919</v>
      </c>
      <c r="D1" s="5"/>
      <c r="E1" s="5"/>
      <c r="F1" s="13"/>
      <c r="G1" s="5"/>
      <c r="H1" s="5"/>
      <c r="I1" s="25"/>
    </row>
    <row r="2" spans="1:20">
      <c r="A2" s="75"/>
      <c r="B2" s="77"/>
      <c r="C2" s="76"/>
      <c r="D2" s="5"/>
      <c r="E2" s="5"/>
      <c r="F2" s="13"/>
      <c r="G2" s="5"/>
      <c r="H2" s="5"/>
      <c r="I2" s="25"/>
    </row>
    <row r="3" spans="1:20" ht="35.25" customHeight="1" thickBot="1">
      <c r="A3" s="20" t="s">
        <v>3</v>
      </c>
      <c r="B3" s="21" t="s">
        <v>0</v>
      </c>
      <c r="C3" s="67" t="s">
        <v>1</v>
      </c>
      <c r="D3" s="71" t="s">
        <v>11</v>
      </c>
      <c r="E3" s="67" t="s">
        <v>2</v>
      </c>
      <c r="F3" s="68" t="s">
        <v>8</v>
      </c>
      <c r="G3" s="22" t="s">
        <v>47</v>
      </c>
      <c r="H3" s="23" t="s">
        <v>43</v>
      </c>
      <c r="I3" s="26" t="s">
        <v>46</v>
      </c>
      <c r="J3" s="11"/>
    </row>
    <row r="4" spans="1:20">
      <c r="A4" s="16">
        <v>43885</v>
      </c>
      <c r="B4" s="17">
        <v>30</v>
      </c>
      <c r="C4" s="30">
        <v>0</v>
      </c>
      <c r="D4" s="18">
        <f>C4</f>
        <v>0</v>
      </c>
      <c r="E4" s="18">
        <v>0</v>
      </c>
    </row>
    <row r="5" spans="1:20" ht="15" thickBot="1">
      <c r="A5" s="16">
        <v>43886</v>
      </c>
      <c r="B5" s="17">
        <v>31</v>
      </c>
      <c r="C5" s="30">
        <v>1</v>
      </c>
      <c r="D5" s="18">
        <f t="shared" ref="D5:D33" si="0">C5</f>
        <v>1</v>
      </c>
      <c r="E5" s="18">
        <v>0</v>
      </c>
    </row>
    <row r="6" spans="1:20" ht="15" thickBot="1">
      <c r="A6" s="16">
        <v>43887</v>
      </c>
      <c r="B6" s="17">
        <v>32</v>
      </c>
      <c r="C6" s="30">
        <v>1</v>
      </c>
      <c r="D6" s="18">
        <f t="shared" si="0"/>
        <v>1</v>
      </c>
      <c r="E6" s="18">
        <v>0</v>
      </c>
      <c r="T6" s="66" t="s">
        <v>40</v>
      </c>
    </row>
    <row r="7" spans="1:20">
      <c r="A7" s="16">
        <v>43888</v>
      </c>
      <c r="B7" s="17">
        <v>33</v>
      </c>
      <c r="C7" s="30">
        <v>1</v>
      </c>
      <c r="D7" s="18">
        <f t="shared" si="0"/>
        <v>1</v>
      </c>
      <c r="E7" s="18">
        <v>0</v>
      </c>
    </row>
    <row r="8" spans="1:20">
      <c r="A8" s="16">
        <v>43889</v>
      </c>
      <c r="B8" s="17">
        <v>34</v>
      </c>
      <c r="C8" s="30">
        <v>1</v>
      </c>
      <c r="D8" s="18">
        <f t="shared" si="0"/>
        <v>1</v>
      </c>
      <c r="E8" s="18">
        <v>0</v>
      </c>
    </row>
    <row r="9" spans="1:20">
      <c r="A9" s="16">
        <v>43890</v>
      </c>
      <c r="B9" s="17">
        <v>35</v>
      </c>
      <c r="C9" s="30">
        <v>3</v>
      </c>
      <c r="D9" s="18">
        <f t="shared" si="0"/>
        <v>3</v>
      </c>
      <c r="E9" s="18">
        <v>0</v>
      </c>
    </row>
    <row r="10" spans="1:20">
      <c r="A10" s="16">
        <v>43891</v>
      </c>
      <c r="B10" s="17">
        <v>36</v>
      </c>
      <c r="C10" s="30">
        <v>4</v>
      </c>
      <c r="D10" s="18">
        <f t="shared" si="0"/>
        <v>4</v>
      </c>
      <c r="E10" s="18">
        <v>0</v>
      </c>
      <c r="S10" s="5"/>
      <c r="T10" s="5"/>
    </row>
    <row r="11" spans="1:20">
      <c r="A11" s="16">
        <v>43892</v>
      </c>
      <c r="B11" s="17">
        <v>37</v>
      </c>
      <c r="C11" s="30">
        <v>3</v>
      </c>
      <c r="D11" s="18">
        <f t="shared" si="0"/>
        <v>3</v>
      </c>
      <c r="E11" s="18">
        <v>0</v>
      </c>
    </row>
    <row r="12" spans="1:20">
      <c r="A12" s="16">
        <v>43893</v>
      </c>
      <c r="B12" s="17">
        <v>38</v>
      </c>
      <c r="C12" s="30">
        <v>2</v>
      </c>
      <c r="D12" s="18">
        <f t="shared" si="0"/>
        <v>2</v>
      </c>
      <c r="E12" s="18">
        <v>0</v>
      </c>
    </row>
    <row r="13" spans="1:20">
      <c r="A13" s="16">
        <v>43894</v>
      </c>
      <c r="B13" s="17">
        <v>39</v>
      </c>
      <c r="C13" s="30">
        <v>2</v>
      </c>
      <c r="D13" s="18">
        <f t="shared" si="0"/>
        <v>2</v>
      </c>
      <c r="E13" s="18">
        <v>0</v>
      </c>
    </row>
    <row r="14" spans="1:20">
      <c r="A14" s="16">
        <v>43895</v>
      </c>
      <c r="B14" s="17">
        <v>40</v>
      </c>
      <c r="C14" s="30">
        <v>3</v>
      </c>
      <c r="D14" s="18">
        <f t="shared" si="0"/>
        <v>3</v>
      </c>
      <c r="E14" s="18">
        <v>0</v>
      </c>
    </row>
    <row r="15" spans="1:20">
      <c r="A15" s="16">
        <v>43896</v>
      </c>
      <c r="B15" s="17">
        <v>41</v>
      </c>
      <c r="C15" s="30">
        <v>2</v>
      </c>
      <c r="D15" s="18">
        <f t="shared" si="0"/>
        <v>2</v>
      </c>
      <c r="E15" s="18">
        <v>0</v>
      </c>
    </row>
    <row r="16" spans="1:20">
      <c r="A16" s="16">
        <v>43897</v>
      </c>
      <c r="B16" s="17">
        <v>42</v>
      </c>
      <c r="C16" s="30">
        <v>2</v>
      </c>
      <c r="D16" s="18">
        <f t="shared" si="0"/>
        <v>2</v>
      </c>
      <c r="E16" s="18">
        <v>0</v>
      </c>
    </row>
    <row r="17" spans="1:20">
      <c r="A17" s="16">
        <v>43898</v>
      </c>
      <c r="B17" s="17">
        <v>43</v>
      </c>
      <c r="C17" s="30">
        <v>4</v>
      </c>
      <c r="D17" s="18">
        <f t="shared" si="0"/>
        <v>4</v>
      </c>
      <c r="E17" s="18">
        <v>0</v>
      </c>
    </row>
    <row r="18" spans="1:20">
      <c r="A18" s="16">
        <v>43899</v>
      </c>
      <c r="B18" s="17">
        <v>44</v>
      </c>
      <c r="C18" s="30">
        <v>4</v>
      </c>
      <c r="D18" s="18">
        <f t="shared" si="0"/>
        <v>4</v>
      </c>
      <c r="E18" s="18">
        <v>0</v>
      </c>
    </row>
    <row r="19" spans="1:20">
      <c r="A19" s="16">
        <v>43900</v>
      </c>
      <c r="B19" s="17">
        <v>45</v>
      </c>
      <c r="C19" s="30">
        <v>2</v>
      </c>
      <c r="D19" s="18">
        <f t="shared" si="0"/>
        <v>2</v>
      </c>
      <c r="E19" s="18">
        <v>0</v>
      </c>
    </row>
    <row r="20" spans="1:20">
      <c r="A20" s="16">
        <v>43901</v>
      </c>
      <c r="B20" s="17">
        <v>46</v>
      </c>
      <c r="C20" s="30">
        <v>5</v>
      </c>
      <c r="D20" s="18">
        <f t="shared" si="0"/>
        <v>5</v>
      </c>
      <c r="E20" s="18">
        <v>0</v>
      </c>
    </row>
    <row r="21" spans="1:20">
      <c r="A21" s="16">
        <v>43902</v>
      </c>
      <c r="B21" s="17">
        <v>47</v>
      </c>
      <c r="C21" s="30">
        <v>18</v>
      </c>
      <c r="D21" s="18">
        <f t="shared" si="0"/>
        <v>18</v>
      </c>
      <c r="E21" s="18">
        <v>0</v>
      </c>
    </row>
    <row r="22" spans="1:20">
      <c r="A22" s="16">
        <v>43903</v>
      </c>
      <c r="B22" s="17">
        <v>48</v>
      </c>
      <c r="C22" s="30">
        <v>19</v>
      </c>
      <c r="D22" s="18">
        <f t="shared" si="0"/>
        <v>19</v>
      </c>
      <c r="E22" s="18">
        <v>0</v>
      </c>
    </row>
    <row r="23" spans="1:20">
      <c r="A23" s="16">
        <v>43904</v>
      </c>
      <c r="B23" s="17">
        <v>49</v>
      </c>
      <c r="C23" s="30">
        <v>24</v>
      </c>
      <c r="D23" s="18">
        <f t="shared" si="0"/>
        <v>24</v>
      </c>
      <c r="E23" s="18">
        <v>0</v>
      </c>
      <c r="S23" s="5"/>
      <c r="T23" s="5"/>
    </row>
    <row r="24" spans="1:20">
      <c r="A24" s="16">
        <v>43905</v>
      </c>
      <c r="B24" s="17">
        <v>50</v>
      </c>
      <c r="C24" s="30">
        <v>43</v>
      </c>
      <c r="D24" s="18">
        <f t="shared" si="0"/>
        <v>43</v>
      </c>
      <c r="E24" s="18">
        <v>0</v>
      </c>
      <c r="S24" s="6"/>
      <c r="T24" s="5"/>
    </row>
    <row r="25" spans="1:20">
      <c r="A25" s="16">
        <v>43906</v>
      </c>
      <c r="B25" s="17">
        <v>51</v>
      </c>
      <c r="C25" s="30">
        <v>32</v>
      </c>
      <c r="D25" s="18">
        <f>C25</f>
        <v>32</v>
      </c>
      <c r="E25" s="18">
        <v>0</v>
      </c>
    </row>
    <row r="26" spans="1:20">
      <c r="A26" s="16">
        <v>43907</v>
      </c>
      <c r="B26" s="17">
        <v>52</v>
      </c>
      <c r="C26" s="30">
        <v>12</v>
      </c>
      <c r="D26" s="18">
        <f>C26</f>
        <v>12</v>
      </c>
      <c r="E26" s="18">
        <v>1</v>
      </c>
      <c r="F26" s="19">
        <v>11167</v>
      </c>
    </row>
    <row r="27" spans="1:20">
      <c r="A27" s="16">
        <v>43908</v>
      </c>
      <c r="B27" s="17">
        <v>53</v>
      </c>
      <c r="C27" s="30">
        <v>25</v>
      </c>
      <c r="D27" s="18">
        <f t="shared" si="0"/>
        <v>25</v>
      </c>
      <c r="E27" s="18">
        <v>0</v>
      </c>
      <c r="F27" s="19">
        <v>13897</v>
      </c>
      <c r="G27" s="19">
        <f>F27-F26</f>
        <v>2730</v>
      </c>
      <c r="H27" s="15"/>
      <c r="I27" s="27">
        <f>D27/G27</f>
        <v>9.1575091575091579E-3</v>
      </c>
      <c r="J27" s="10"/>
    </row>
    <row r="28" spans="1:20">
      <c r="A28" s="16">
        <v>43909</v>
      </c>
      <c r="B28" s="17">
        <v>54</v>
      </c>
      <c r="C28" s="30">
        <v>44</v>
      </c>
      <c r="D28" s="18">
        <f t="shared" si="0"/>
        <v>44</v>
      </c>
      <c r="E28" s="18">
        <v>1</v>
      </c>
      <c r="F28" s="19">
        <v>16650</v>
      </c>
      <c r="G28" s="19">
        <f>F28-F27</f>
        <v>2753</v>
      </c>
      <c r="H28" s="15">
        <f>G28-G27</f>
        <v>23</v>
      </c>
      <c r="I28" s="27">
        <f>D28/G28</f>
        <v>1.5982564475118054E-2</v>
      </c>
    </row>
    <row r="29" spans="1:20">
      <c r="A29" s="16">
        <v>43910</v>
      </c>
      <c r="B29" s="17">
        <v>55</v>
      </c>
      <c r="C29" s="30">
        <v>60</v>
      </c>
      <c r="D29" s="18">
        <f t="shared" si="0"/>
        <v>60</v>
      </c>
      <c r="E29" s="18">
        <v>0</v>
      </c>
      <c r="F29" s="19">
        <v>19511</v>
      </c>
      <c r="G29" s="19">
        <f>F29-F28</f>
        <v>2861</v>
      </c>
      <c r="H29" s="15">
        <f>G29-G28</f>
        <v>108</v>
      </c>
      <c r="I29" s="27">
        <f>D29/G29</f>
        <v>2.0971688220901782E-2</v>
      </c>
    </row>
    <row r="30" spans="1:20">
      <c r="A30" s="16">
        <v>43911</v>
      </c>
      <c r="B30" s="17">
        <v>56</v>
      </c>
      <c r="C30" s="30">
        <v>59</v>
      </c>
      <c r="D30" s="18">
        <f t="shared" si="0"/>
        <v>59</v>
      </c>
      <c r="E30" s="18">
        <v>1</v>
      </c>
      <c r="F30" s="19">
        <v>23384</v>
      </c>
      <c r="G30" s="19">
        <f t="shared" ref="G30:H43" si="1">F30-F29</f>
        <v>3873</v>
      </c>
      <c r="H30" s="15">
        <f t="shared" si="1"/>
        <v>1012</v>
      </c>
      <c r="I30" s="27">
        <f t="shared" ref="I30:I37" si="2">D30/G30</f>
        <v>1.5233668990446682E-2</v>
      </c>
    </row>
    <row r="31" spans="1:20" ht="15" customHeight="1">
      <c r="A31" s="16">
        <v>43912</v>
      </c>
      <c r="B31" s="17">
        <v>57</v>
      </c>
      <c r="C31" s="30">
        <v>48</v>
      </c>
      <c r="D31" s="18">
        <f t="shared" si="0"/>
        <v>48</v>
      </c>
      <c r="E31" s="18">
        <v>2</v>
      </c>
      <c r="F31" s="19">
        <v>26420</v>
      </c>
      <c r="G31" s="19">
        <f t="shared" si="1"/>
        <v>3036</v>
      </c>
      <c r="H31" s="15">
        <f t="shared" si="1"/>
        <v>-837</v>
      </c>
      <c r="I31" s="27">
        <f t="shared" si="2"/>
        <v>1.5810276679841896E-2</v>
      </c>
      <c r="K31" s="9"/>
      <c r="L31" s="24" t="str">
        <f ca="1">"Tests as of" &amp;  TEXT(TODAY()," mm-dd-yyyy")</f>
        <v>Tests as of 03-29-2020</v>
      </c>
      <c r="M31" s="8"/>
      <c r="N31" s="89" t="s">
        <v>41</v>
      </c>
      <c r="O31" s="90"/>
      <c r="P31" s="90"/>
      <c r="Q31" s="90"/>
      <c r="R31" s="90"/>
    </row>
    <row r="32" spans="1:20">
      <c r="A32" s="16">
        <v>43913</v>
      </c>
      <c r="B32" s="17">
        <v>58</v>
      </c>
      <c r="C32" s="30">
        <v>78</v>
      </c>
      <c r="D32" s="18">
        <f t="shared" si="0"/>
        <v>78</v>
      </c>
      <c r="E32" s="18">
        <v>1</v>
      </c>
      <c r="F32" s="19">
        <v>28506</v>
      </c>
      <c r="G32" s="19">
        <f t="shared" si="1"/>
        <v>2086</v>
      </c>
      <c r="H32" s="15">
        <f t="shared" si="1"/>
        <v>-950</v>
      </c>
      <c r="I32" s="27">
        <f t="shared" si="2"/>
        <v>3.7392138063279005E-2</v>
      </c>
      <c r="K32" s="1" t="s">
        <v>6</v>
      </c>
      <c r="L32" s="64">
        <v>33240</v>
      </c>
      <c r="M32" s="8"/>
      <c r="N32" s="89"/>
      <c r="O32" s="90"/>
      <c r="P32" s="90"/>
      <c r="Q32" s="90"/>
      <c r="R32" s="90"/>
    </row>
    <row r="33" spans="1:20 16382:16382" ht="15" customHeight="1">
      <c r="A33" s="16">
        <v>43914</v>
      </c>
      <c r="B33" s="17">
        <v>59</v>
      </c>
      <c r="C33" s="30">
        <v>85</v>
      </c>
      <c r="D33" s="18">
        <f t="shared" si="0"/>
        <v>85</v>
      </c>
      <c r="E33" s="18">
        <v>2</v>
      </c>
      <c r="F33" s="19">
        <v>32457</v>
      </c>
      <c r="G33" s="19">
        <f t="shared" si="1"/>
        <v>3951</v>
      </c>
      <c r="H33" s="15">
        <f t="shared" si="1"/>
        <v>1865</v>
      </c>
      <c r="I33" s="27">
        <f t="shared" si="2"/>
        <v>2.1513540875727665E-2</v>
      </c>
      <c r="K33" s="2" t="s">
        <v>5</v>
      </c>
      <c r="L33" s="64">
        <v>8690</v>
      </c>
      <c r="M33" s="8"/>
      <c r="N33" s="34" t="s">
        <v>42</v>
      </c>
      <c r="O33" s="35">
        <f>8514/60761</f>
        <v>0.14012277612284196</v>
      </c>
      <c r="P33" s="36"/>
      <c r="Q33" s="36"/>
      <c r="R33" s="36"/>
      <c r="XFB33">
        <f>SUM(B33:XFA33)</f>
        <v>47194.161636316996</v>
      </c>
    </row>
    <row r="34" spans="1:20 16382:16382">
      <c r="A34" s="16">
        <v>43915</v>
      </c>
      <c r="B34" s="17">
        <v>60</v>
      </c>
      <c r="C34" s="30">
        <v>100</v>
      </c>
      <c r="D34" s="18">
        <f t="shared" ref="D34:D47" si="3">C34</f>
        <v>100</v>
      </c>
      <c r="E34" s="18">
        <v>1</v>
      </c>
      <c r="F34" s="19">
        <v>35635</v>
      </c>
      <c r="G34" s="19">
        <f t="shared" si="1"/>
        <v>3178</v>
      </c>
      <c r="H34" s="15">
        <f t="shared" si="1"/>
        <v>-773</v>
      </c>
      <c r="I34" s="27">
        <f t="shared" si="2"/>
        <v>3.1466331025802388E-2</v>
      </c>
      <c r="K34" s="4" t="s">
        <v>4</v>
      </c>
      <c r="L34" s="65">
        <v>1117</v>
      </c>
      <c r="M34" s="8"/>
      <c r="N34" s="89" t="str">
        <f ca="1">"As of" &amp;  TEXT(TODAY()," mmmm dd")&amp;", Ontario reported "&amp;L37&amp;" total tests, finding "&amp;(L34+L35+L36)&amp;" positive:"</f>
        <v>As of March 29, Ontario reported 43072 total tests, finding 1144 positive:</v>
      </c>
      <c r="O34" s="90"/>
      <c r="P34" s="90"/>
      <c r="Q34" s="90"/>
      <c r="R34" s="90"/>
    </row>
    <row r="35" spans="1:20 16382:16382">
      <c r="A35" s="16">
        <v>43916</v>
      </c>
      <c r="B35" s="17">
        <v>61</v>
      </c>
      <c r="C35" s="30">
        <v>170</v>
      </c>
      <c r="D35" s="18">
        <f t="shared" si="3"/>
        <v>170</v>
      </c>
      <c r="E35" s="18">
        <v>6</v>
      </c>
      <c r="F35" s="19">
        <v>38550</v>
      </c>
      <c r="G35" s="19">
        <f t="shared" si="1"/>
        <v>2915</v>
      </c>
      <c r="H35" s="14">
        <f t="shared" si="1"/>
        <v>-263</v>
      </c>
      <c r="I35" s="27">
        <f t="shared" si="2"/>
        <v>5.8319039451114926E-2</v>
      </c>
      <c r="K35" s="2" t="s">
        <v>7</v>
      </c>
      <c r="L35" s="64">
        <v>8</v>
      </c>
      <c r="M35" s="8"/>
      <c r="N35" s="89"/>
      <c r="O35" s="90"/>
      <c r="P35" s="90"/>
      <c r="Q35" s="90"/>
      <c r="R35" s="90"/>
    </row>
    <row r="36" spans="1:20 16382:16382" ht="14.25" customHeight="1">
      <c r="A36" s="16">
        <v>43917</v>
      </c>
      <c r="B36" s="17">
        <v>62</v>
      </c>
      <c r="C36" s="30">
        <v>132</v>
      </c>
      <c r="D36" s="18">
        <f t="shared" si="3"/>
        <v>132</v>
      </c>
      <c r="E36" s="18">
        <v>3</v>
      </c>
      <c r="F36" s="19">
        <v>41032</v>
      </c>
      <c r="G36" s="19">
        <f t="shared" si="1"/>
        <v>2482</v>
      </c>
      <c r="H36" s="14">
        <f t="shared" si="1"/>
        <v>-433</v>
      </c>
      <c r="I36" s="27">
        <f t="shared" si="2"/>
        <v>5.3182917002417403E-2</v>
      </c>
      <c r="K36" s="2" t="s">
        <v>9</v>
      </c>
      <c r="L36" s="3">
        <f>SUM(E4:E424)</f>
        <v>19</v>
      </c>
      <c r="M36" s="8"/>
      <c r="N36" s="37" t="str">
        <f>(L34+L35+L36)&amp;" / "&amp;L37&amp;" ="</f>
        <v>1144 / 43072 =</v>
      </c>
      <c r="O36" s="38">
        <f>($L34+$L35+$L36)/(L37)</f>
        <v>2.6560178306092124E-2</v>
      </c>
      <c r="P36" s="39"/>
      <c r="Q36" s="39"/>
      <c r="R36" s="39"/>
    </row>
    <row r="37" spans="1:20 16382:16382">
      <c r="A37" s="16">
        <v>43918</v>
      </c>
      <c r="B37" s="17">
        <v>63</v>
      </c>
      <c r="C37" s="30">
        <v>150</v>
      </c>
      <c r="D37" s="18">
        <f t="shared" si="3"/>
        <v>150</v>
      </c>
      <c r="E37" s="18">
        <v>1</v>
      </c>
      <c r="F37" s="19">
        <v>43072</v>
      </c>
      <c r="G37" s="19">
        <f t="shared" si="1"/>
        <v>2040</v>
      </c>
      <c r="H37" s="14">
        <f t="shared" si="1"/>
        <v>-442</v>
      </c>
      <c r="I37" s="27">
        <f t="shared" si="2"/>
        <v>7.3529411764705885E-2</v>
      </c>
      <c r="K37" s="2" t="s">
        <v>8</v>
      </c>
      <c r="L37" s="3">
        <f>MAX(F4:F70)</f>
        <v>43072</v>
      </c>
      <c r="M37" s="8"/>
      <c r="N37" s="41" t="s">
        <v>28</v>
      </c>
      <c r="O37" s="40"/>
      <c r="P37" s="40"/>
      <c r="Q37" s="40"/>
      <c r="R37" s="40"/>
    </row>
    <row r="38" spans="1:20 16382:16382" ht="15" customHeight="1">
      <c r="A38" s="16">
        <v>43919</v>
      </c>
      <c r="B38" s="17">
        <v>64</v>
      </c>
      <c r="G38" s="19"/>
      <c r="K38" s="47" t="s">
        <v>10</v>
      </c>
      <c r="M38" s="8"/>
      <c r="N38" s="91" t="s">
        <v>12</v>
      </c>
      <c r="O38" s="92"/>
      <c r="P38" s="92"/>
      <c r="Q38" s="92"/>
      <c r="R38" s="92"/>
    </row>
    <row r="39" spans="1:20 16382:16382">
      <c r="A39" s="16">
        <v>43920</v>
      </c>
      <c r="B39" s="17">
        <v>65</v>
      </c>
      <c r="G39" s="19"/>
      <c r="K39" s="46" t="s">
        <v>18</v>
      </c>
      <c r="L39" s="8"/>
      <c r="M39" s="8"/>
      <c r="N39" s="91"/>
      <c r="O39" s="92"/>
      <c r="P39" s="92"/>
      <c r="Q39" s="92"/>
      <c r="R39" s="92"/>
      <c r="S39" s="70">
        <v>43913</v>
      </c>
    </row>
    <row r="40" spans="1:20 16382:16382">
      <c r="A40" s="16">
        <v>43921</v>
      </c>
      <c r="B40" s="17">
        <v>66</v>
      </c>
      <c r="G40" s="19"/>
      <c r="K40" s="43"/>
      <c r="L40" s="43"/>
      <c r="M40" s="43"/>
      <c r="N40" s="87" t="s">
        <v>29</v>
      </c>
      <c r="O40" s="87"/>
      <c r="P40" s="87"/>
      <c r="Q40" s="87"/>
      <c r="R40" s="87"/>
      <c r="S40">
        <v>6568</v>
      </c>
      <c r="T40" t="s">
        <v>22</v>
      </c>
    </row>
    <row r="41" spans="1:20 16382:16382" ht="15" customHeight="1">
      <c r="A41" s="16">
        <v>43922</v>
      </c>
      <c r="B41" s="17">
        <v>67</v>
      </c>
      <c r="G41" s="19"/>
      <c r="K41" s="88" t="s">
        <v>27</v>
      </c>
      <c r="L41" s="88"/>
      <c r="M41" s="88"/>
      <c r="N41" s="88"/>
      <c r="O41" s="88"/>
      <c r="P41" s="45"/>
      <c r="Q41" s="45"/>
      <c r="R41" s="45"/>
      <c r="S41" s="69">
        <f>26420/14.57</f>
        <v>1813.3150308853808</v>
      </c>
      <c r="T41" t="s">
        <v>45</v>
      </c>
    </row>
    <row r="42" spans="1:20 16382:16382">
      <c r="A42" s="16">
        <v>43923</v>
      </c>
      <c r="B42" s="17">
        <v>68</v>
      </c>
      <c r="G42" s="19"/>
      <c r="K42" s="88"/>
      <c r="L42" s="88"/>
      <c r="M42" s="88"/>
      <c r="N42" s="88"/>
      <c r="O42" s="88"/>
      <c r="P42" s="45"/>
      <c r="Q42" s="45"/>
      <c r="R42" s="45"/>
    </row>
    <row r="43" spans="1:20 16382:16382">
      <c r="A43" s="16">
        <v>43924</v>
      </c>
      <c r="B43" s="17">
        <v>69</v>
      </c>
      <c r="G43" s="19"/>
      <c r="K43" s="45"/>
      <c r="L43" s="45"/>
      <c r="M43" s="45"/>
      <c r="N43" s="45"/>
      <c r="O43" s="45"/>
      <c r="P43" s="45"/>
      <c r="Q43" s="45"/>
      <c r="R43" s="45"/>
    </row>
    <row r="44" spans="1:20 16382:16382">
      <c r="A44" s="16">
        <v>43925</v>
      </c>
      <c r="B44" s="17">
        <v>70</v>
      </c>
      <c r="K44" s="46" t="s">
        <v>18</v>
      </c>
    </row>
    <row r="45" spans="1:20 16382:16382">
      <c r="A45" s="16">
        <v>43926</v>
      </c>
      <c r="B45" s="17">
        <v>71</v>
      </c>
      <c r="K45" s="32" t="s">
        <v>19</v>
      </c>
      <c r="L45" s="33"/>
    </row>
    <row r="46" spans="1:20 16382:16382">
      <c r="A46" s="16">
        <v>43927</v>
      </c>
      <c r="B46" s="17">
        <v>72</v>
      </c>
      <c r="K46" s="18" t="s">
        <v>13</v>
      </c>
      <c r="L46" s="14">
        <v>13</v>
      </c>
    </row>
    <row r="47" spans="1:20 16382:16382">
      <c r="A47" s="16">
        <v>43928</v>
      </c>
      <c r="B47" s="17">
        <v>73</v>
      </c>
      <c r="K47" s="18" t="s">
        <v>14</v>
      </c>
      <c r="L47" s="14">
        <v>14</v>
      </c>
    </row>
    <row r="48" spans="1:20 16382:16382">
      <c r="A48" s="16">
        <v>43929</v>
      </c>
      <c r="B48" s="17">
        <v>74</v>
      </c>
      <c r="K48" s="18" t="s">
        <v>15</v>
      </c>
      <c r="L48" s="14">
        <v>8</v>
      </c>
    </row>
    <row r="49" spans="1:14">
      <c r="A49" s="16">
        <v>43930</v>
      </c>
      <c r="B49" s="17">
        <v>75</v>
      </c>
      <c r="K49" s="18" t="s">
        <v>16</v>
      </c>
      <c r="L49" s="14">
        <v>9</v>
      </c>
    </row>
    <row r="50" spans="1:14">
      <c r="A50" s="16">
        <v>43931</v>
      </c>
      <c r="B50" s="17">
        <v>76</v>
      </c>
      <c r="K50" s="18" t="s">
        <v>17</v>
      </c>
      <c r="L50" s="14">
        <v>11</v>
      </c>
    </row>
    <row r="51" spans="1:14">
      <c r="A51" s="16">
        <v>43932</v>
      </c>
      <c r="B51" s="17">
        <v>77</v>
      </c>
      <c r="K51" s="18" t="s">
        <v>20</v>
      </c>
      <c r="L51" s="14">
        <v>11</v>
      </c>
    </row>
    <row r="52" spans="1:14">
      <c r="A52" s="16">
        <v>43933</v>
      </c>
      <c r="B52" s="17">
        <v>78</v>
      </c>
      <c r="K52" s="18" t="s">
        <v>21</v>
      </c>
      <c r="L52" s="14">
        <v>12</v>
      </c>
    </row>
    <row r="53" spans="1:14">
      <c r="A53" s="16">
        <v>43934</v>
      </c>
      <c r="B53" s="17">
        <v>79</v>
      </c>
      <c r="K53" s="30" t="s">
        <v>22</v>
      </c>
      <c r="L53" s="28" t="s">
        <v>23</v>
      </c>
    </row>
    <row r="54" spans="1:14">
      <c r="A54" s="16">
        <v>43935</v>
      </c>
      <c r="B54" s="17">
        <v>80</v>
      </c>
      <c r="K54" s="31" t="s">
        <v>22</v>
      </c>
      <c r="L54" s="29" t="s">
        <v>24</v>
      </c>
      <c r="M54" s="7" t="s">
        <v>25</v>
      </c>
    </row>
    <row r="55" spans="1:14">
      <c r="A55" s="16">
        <v>43936</v>
      </c>
      <c r="B55" s="17">
        <v>81</v>
      </c>
      <c r="K55" s="44" t="s">
        <v>51</v>
      </c>
    </row>
    <row r="56" spans="1:14">
      <c r="A56" s="16">
        <v>43937</v>
      </c>
      <c r="B56" s="17">
        <v>82</v>
      </c>
    </row>
    <row r="57" spans="1:14">
      <c r="A57" s="16">
        <v>43938</v>
      </c>
      <c r="B57" s="17">
        <v>83</v>
      </c>
      <c r="K57" s="32" t="s">
        <v>26</v>
      </c>
      <c r="L57" s="33"/>
    </row>
    <row r="58" spans="1:14">
      <c r="A58" s="16">
        <v>43939</v>
      </c>
      <c r="B58" s="17">
        <v>84</v>
      </c>
      <c r="K58" s="42" t="s">
        <v>13</v>
      </c>
      <c r="L58" s="50" t="s">
        <v>30</v>
      </c>
      <c r="M58" t="s">
        <v>38</v>
      </c>
    </row>
    <row r="59" spans="1:14">
      <c r="A59" s="16">
        <v>43940</v>
      </c>
      <c r="B59" s="17">
        <v>85</v>
      </c>
      <c r="K59" s="18" t="s">
        <v>14</v>
      </c>
      <c r="L59" s="63">
        <v>27</v>
      </c>
      <c r="M59" s="82" t="s">
        <v>44</v>
      </c>
      <c r="N59" s="82"/>
    </row>
    <row r="60" spans="1:14">
      <c r="A60" s="16">
        <v>43941</v>
      </c>
      <c r="B60" s="17">
        <v>86</v>
      </c>
      <c r="K60" s="18" t="s">
        <v>15</v>
      </c>
      <c r="L60" s="63">
        <v>27</v>
      </c>
      <c r="M60" s="83">
        <v>1762</v>
      </c>
    </row>
    <row r="61" spans="1:14">
      <c r="A61" s="16">
        <v>43942</v>
      </c>
      <c r="B61" s="17">
        <v>87</v>
      </c>
      <c r="K61" s="18" t="s">
        <v>16</v>
      </c>
      <c r="L61" s="63">
        <v>18</v>
      </c>
      <c r="M61" s="83">
        <v>6922</v>
      </c>
    </row>
    <row r="62" spans="1:14">
      <c r="A62" s="16">
        <v>43943</v>
      </c>
      <c r="B62" s="17">
        <v>88</v>
      </c>
      <c r="K62" s="18" t="s">
        <v>17</v>
      </c>
      <c r="L62" s="63">
        <v>16</v>
      </c>
      <c r="M62" s="83">
        <v>4528</v>
      </c>
    </row>
    <row r="63" spans="1:14">
      <c r="A63" s="16">
        <v>43944</v>
      </c>
      <c r="B63" s="17">
        <v>89</v>
      </c>
      <c r="K63" s="18" t="s">
        <v>20</v>
      </c>
      <c r="L63" s="63">
        <v>19</v>
      </c>
      <c r="M63" s="83">
        <v>11075</v>
      </c>
    </row>
    <row r="64" spans="1:14">
      <c r="A64" s="16">
        <v>43945</v>
      </c>
      <c r="B64" s="17">
        <v>90</v>
      </c>
      <c r="K64" s="18" t="s">
        <v>21</v>
      </c>
      <c r="L64" s="63">
        <v>18</v>
      </c>
      <c r="M64" s="83">
        <v>3838</v>
      </c>
    </row>
    <row r="65" spans="1:16">
      <c r="A65" s="16">
        <v>43946</v>
      </c>
      <c r="B65" s="17">
        <v>91</v>
      </c>
      <c r="K65" s="30" t="s">
        <v>22</v>
      </c>
      <c r="L65" s="28">
        <v>11</v>
      </c>
      <c r="M65" s="86">
        <v>851</v>
      </c>
    </row>
    <row r="66" spans="1:16">
      <c r="A66" s="16">
        <v>43947</v>
      </c>
      <c r="B66" s="17">
        <v>92</v>
      </c>
      <c r="K66" s="31" t="s">
        <v>22</v>
      </c>
      <c r="L66" s="29" t="s">
        <v>24</v>
      </c>
    </row>
    <row r="67" spans="1:16">
      <c r="A67" s="16">
        <v>43948</v>
      </c>
      <c r="B67" s="17">
        <v>93</v>
      </c>
      <c r="K67" s="44" t="s">
        <v>50</v>
      </c>
    </row>
    <row r="68" spans="1:16">
      <c r="A68" s="16">
        <v>43949</v>
      </c>
      <c r="B68" s="17">
        <v>94</v>
      </c>
    </row>
    <row r="69" spans="1:16">
      <c r="A69" s="16">
        <v>43950</v>
      </c>
      <c r="B69" s="17">
        <v>95</v>
      </c>
    </row>
    <row r="70" spans="1:16">
      <c r="A70" s="16">
        <v>43951</v>
      </c>
      <c r="B70" s="17">
        <v>96</v>
      </c>
      <c r="K70" s="51" t="s">
        <v>39</v>
      </c>
      <c r="L70" s="52"/>
      <c r="M70" s="52"/>
      <c r="N70" s="52"/>
      <c r="O70" s="52"/>
      <c r="P70" s="53"/>
    </row>
    <row r="71" spans="1:16">
      <c r="A71" s="16">
        <v>43952</v>
      </c>
      <c r="B71" s="17">
        <v>97</v>
      </c>
      <c r="K71" s="84" t="s">
        <v>49</v>
      </c>
      <c r="L71" s="72">
        <v>0.17349999999999999</v>
      </c>
      <c r="M71" s="73" t="s">
        <v>32</v>
      </c>
      <c r="N71" s="5"/>
      <c r="O71" s="5"/>
      <c r="P71" s="14"/>
    </row>
    <row r="72" spans="1:16">
      <c r="A72" s="16">
        <v>43953</v>
      </c>
      <c r="B72" s="17">
        <v>98</v>
      </c>
      <c r="K72" s="74">
        <v>3.0999999999999999E-3</v>
      </c>
      <c r="L72" s="75" t="s">
        <v>31</v>
      </c>
      <c r="M72" s="73"/>
      <c r="N72" s="5"/>
      <c r="O72" s="5"/>
      <c r="P72" s="14"/>
    </row>
    <row r="73" spans="1:16">
      <c r="A73" s="16">
        <v>43954</v>
      </c>
      <c r="B73" s="17">
        <v>99</v>
      </c>
      <c r="K73" s="85"/>
      <c r="L73" s="75"/>
      <c r="M73" s="73"/>
      <c r="N73" s="5"/>
      <c r="O73" s="5"/>
      <c r="P73" s="14"/>
    </row>
    <row r="74" spans="1:16">
      <c r="A74" s="16">
        <v>43955</v>
      </c>
      <c r="B74" s="17">
        <v>100</v>
      </c>
      <c r="K74" s="54" t="s">
        <v>48</v>
      </c>
      <c r="L74" s="5"/>
      <c r="M74" s="5"/>
      <c r="N74" s="75" t="s">
        <v>37</v>
      </c>
      <c r="O74" s="77">
        <f ca="1">TODAY()-43855</f>
        <v>64</v>
      </c>
      <c r="P74" s="93">
        <f ca="1">TODAY()</f>
        <v>43919</v>
      </c>
    </row>
    <row r="75" spans="1:16">
      <c r="K75" s="55" t="s">
        <v>34</v>
      </c>
      <c r="L75" s="12">
        <v>1000</v>
      </c>
      <c r="M75" s="5"/>
      <c r="N75" s="5"/>
      <c r="O75" s="5"/>
      <c r="P75" s="14"/>
    </row>
    <row r="76" spans="1:16">
      <c r="K76" s="55" t="s">
        <v>33</v>
      </c>
      <c r="L76" s="56">
        <f>LN($L75/$K72)/$L71</f>
        <v>73.107253293793505</v>
      </c>
      <c r="M76" s="12" t="s">
        <v>35</v>
      </c>
      <c r="N76" s="94">
        <f ca="1">TODAY()+O76</f>
        <v>43928.107253293791</v>
      </c>
      <c r="O76" s="57">
        <f ca="1">L76-O74</f>
        <v>9.1072532937935051</v>
      </c>
      <c r="P76" s="14" t="s">
        <v>36</v>
      </c>
    </row>
    <row r="77" spans="1:16">
      <c r="K77" s="55"/>
      <c r="L77" s="12"/>
      <c r="M77" s="5"/>
      <c r="O77" s="5"/>
      <c r="P77" s="14"/>
    </row>
    <row r="78" spans="1:16">
      <c r="K78" s="55" t="s">
        <v>34</v>
      </c>
      <c r="L78" s="12">
        <v>3000</v>
      </c>
      <c r="M78" s="5"/>
      <c r="N78" s="12"/>
      <c r="O78" s="5"/>
      <c r="P78" s="14"/>
    </row>
    <row r="79" spans="1:16">
      <c r="K79" s="55" t="s">
        <v>33</v>
      </c>
      <c r="L79" s="56">
        <f>LN($L78/$K72)/$L71</f>
        <v>79.439312594474259</v>
      </c>
      <c r="M79" s="12" t="s">
        <v>35</v>
      </c>
      <c r="N79" s="94">
        <f ca="1">TODAY()+O79</f>
        <v>43934.439312594477</v>
      </c>
      <c r="O79" s="57">
        <f ca="1">L79-O74</f>
        <v>15.439312594474259</v>
      </c>
      <c r="P79" s="14" t="s">
        <v>36</v>
      </c>
    </row>
    <row r="80" spans="1:16">
      <c r="K80" s="58"/>
      <c r="L80" s="59"/>
      <c r="M80" s="60"/>
      <c r="N80" s="81"/>
      <c r="O80" s="61"/>
      <c r="P80" s="62"/>
    </row>
    <row r="83" spans="12:15">
      <c r="L83" s="49"/>
      <c r="M83" s="48"/>
      <c r="O83" s="49"/>
    </row>
  </sheetData>
  <mergeCells count="5">
    <mergeCell ref="N40:R40"/>
    <mergeCell ref="K41:O42"/>
    <mergeCell ref="N31:R32"/>
    <mergeCell ref="N34:R35"/>
    <mergeCell ref="N38:R39"/>
  </mergeCells>
  <phoneticPr fontId="1" type="noConversion"/>
  <hyperlinks>
    <hyperlink ref="K39" r:id="rId1" location="countries"/>
    <hyperlink ref="K38" r:id="rId2" location="section-0"/>
    <hyperlink ref="K44" r:id="rId3" location="countries"/>
  </hyperlinks>
  <pageMargins left="0.7" right="0.7" top="0.75" bottom="0.75" header="0.3" footer="0.3"/>
  <pageSetup orientation="landscape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Devecseri</dc:creator>
  <cp:lastModifiedBy>Adam Devecseri</cp:lastModifiedBy>
  <cp:lastPrinted>2020-03-19T21:41:42Z</cp:lastPrinted>
  <dcterms:created xsi:type="dcterms:W3CDTF">2020-03-16T19:18:07Z</dcterms:created>
  <dcterms:modified xsi:type="dcterms:W3CDTF">2020-03-29T04:45:49Z</dcterms:modified>
</cp:coreProperties>
</file>