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EFBC162-7309-0348-88C6-1FAB79435AF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Battery - NMC" sheetId="1" r:id="rId1"/>
  </sheets>
  <definedNames>
    <definedName name="_xlnm._FilterDatabase" localSheetId="0" hidden="1">'Battery - NMC'!$A$1:$O$50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" i="1" l="1"/>
  <c r="B85" i="1"/>
  <c r="F84" i="1"/>
  <c r="C84" i="1"/>
  <c r="A84" i="1"/>
  <c r="B105" i="1"/>
  <c r="B109" i="1"/>
  <c r="B117" i="1" l="1"/>
  <c r="B93" i="1"/>
  <c r="B69" i="1"/>
  <c r="B57" i="1"/>
  <c r="B45" i="1"/>
  <c r="B33" i="1"/>
  <c r="B21" i="1"/>
  <c r="B9" i="1"/>
  <c r="B133" i="1"/>
  <c r="G132" i="1"/>
  <c r="E132" i="1"/>
  <c r="A132" i="1"/>
  <c r="B121" i="1"/>
  <c r="F120" i="1" l="1"/>
  <c r="C120" i="1"/>
  <c r="A120" i="1"/>
  <c r="F108" i="1" l="1"/>
  <c r="C108" i="1"/>
  <c r="A108" i="1"/>
  <c r="B97" i="1" l="1"/>
  <c r="F96" i="1"/>
  <c r="C96" i="1"/>
  <c r="A96" i="1"/>
  <c r="B73" i="1"/>
  <c r="F72" i="1"/>
  <c r="C72" i="1"/>
  <c r="A72" i="1"/>
  <c r="B61" i="1"/>
  <c r="F60" i="1"/>
  <c r="C60" i="1"/>
  <c r="A60" i="1"/>
  <c r="B49" i="1"/>
  <c r="B37" i="1"/>
  <c r="B25" i="1"/>
  <c r="F48" i="1"/>
  <c r="C48" i="1"/>
  <c r="A48" i="1"/>
  <c r="F36" i="1"/>
  <c r="C36" i="1"/>
  <c r="A36" i="1"/>
  <c r="F24" i="1"/>
  <c r="C24" i="1"/>
  <c r="A24" i="1"/>
  <c r="F12" i="1"/>
  <c r="C12" i="1"/>
  <c r="A12" i="1"/>
</calcChain>
</file>

<file path=xl/sharedStrings.xml><?xml version="1.0" encoding="utf-8"?>
<sst xmlns="http://schemas.openxmlformats.org/spreadsheetml/2006/main" count="291" uniqueCount="76">
  <si>
    <t>Activity</t>
  </si>
  <si>
    <t>comment</t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</si>
  <si>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</si>
  <si>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</si>
  <si>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</si>
  <si>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</si>
  <si>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</si>
  <si>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</si>
  <si>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</si>
  <si>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</si>
  <si>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</si>
  <si>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</si>
  <si>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</si>
  <si>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</si>
  <si>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</si>
  <si>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kilowatt hour</t>
  </si>
  <si>
    <t>categories</t>
  </si>
  <si>
    <t>database</t>
  </si>
  <si>
    <t>market for battery capacity, Li-ion, LFP</t>
  </si>
  <si>
    <t>battery capacity, Li-ion, LFP</t>
  </si>
  <si>
    <t>market for battery, Li-ion, LFP, rechargeable, prismatic</t>
  </si>
  <si>
    <t>battery, Li-ion, LFP, rechargeable, prismatic</t>
  </si>
  <si>
    <t>market for battery capacity, Li-ion, NMC111</t>
  </si>
  <si>
    <t>market for battery, Li-ion, NMC111, rechargeable, prismatic</t>
  </si>
  <si>
    <t>battery, Li-ion, NMC111, rechargeable, prismatic</t>
  </si>
  <si>
    <t>market for battery capacity, Li-ion, NMC622</t>
  </si>
  <si>
    <t>battery capacity, Li-ion, NMC111</t>
  </si>
  <si>
    <t>battery capacity, Li-ion, NMC622</t>
  </si>
  <si>
    <t>market for battery capacity, Li-ion, NMC811</t>
  </si>
  <si>
    <t>battery capacity, Li-ion, NMC811</t>
  </si>
  <si>
    <t>market for battery, Li-ion, NMC811, rechargeable, prismatic</t>
  </si>
  <si>
    <t>market for battery, Li-ion, NMC622</t>
  </si>
  <si>
    <t>battery, Li-ion, NMC622</t>
  </si>
  <si>
    <t>market for battery capacity, Li-ion, NCA</t>
  </si>
  <si>
    <t>battery capacity, Li-ion, NCA</t>
  </si>
  <si>
    <t>market for battery, Li-ion, NCA, rechargeable, prismatic</t>
  </si>
  <si>
    <t>battery, Li-ion, NCA, rechargeable, prismatic</t>
  </si>
  <si>
    <t>battery capacity</t>
  </si>
  <si>
    <t>market for battery capacity, Li-ion, LTO</t>
  </si>
  <si>
    <t>battery capacity, Li-ion, LTO</t>
  </si>
  <si>
    <t>market for battery, Li-ion, LTO</t>
  </si>
  <si>
    <t>battery, Li-ion, LTO</t>
  </si>
  <si>
    <t>market for battery capacity, Li-ion, Li-S</t>
  </si>
  <si>
    <t>battery capacity, Li-ion, Li-S</t>
  </si>
  <si>
    <t>market for battery, Li-sulfur, Li-S</t>
  </si>
  <si>
    <t>battery, Li-S</t>
  </si>
  <si>
    <t>market for battery capacity, Li-ion, Li-O2</t>
  </si>
  <si>
    <t>battery capacity, Li-ion, Li-O2</t>
  </si>
  <si>
    <t>market for battery, Li-oxygen, Li-O2</t>
  </si>
  <si>
    <t>battery, Li-O2</t>
  </si>
  <si>
    <t>market for battery capacity, Sodium-ion, SiB</t>
  </si>
  <si>
    <t>market for battery, Sodium-ion, SiB</t>
  </si>
  <si>
    <t>battery, SiB</t>
  </si>
  <si>
    <t>battery capacity, Sodium-ion, SiB</t>
  </si>
  <si>
    <t>market for battery, NaCl</t>
  </si>
  <si>
    <t>battery, NaCl</t>
  </si>
  <si>
    <t>This dataset provides 1 kWh of battery gross capacity (NOT net), using a Li-ion LFP battery. Specific energy density in 2020: 0.14 kWh/kg cell. Battery management (BoP) mass share: 27%. Battery energy density in 2020: 0.10 kWh/kg battery. Battery mass per kWh: 9.8 kg. Lifetime: 3'000-10'000 cycles.</t>
  </si>
  <si>
    <t>This dataset provides 1 kWh of battery gross capacity (NOT net), using a Li-ion NMC111 battery. Specific energy density in 2020: 0.197 kWh/kg cell. Battery management (BoP) mass share: 27%. Battery energy density in 2020: 0.14 kWh/kg battery. Battery mass per kWh: 6.95 kg. Lifetime: 3'000-5'000 cycles. Source for parameters: Crenna et al., 2021.</t>
  </si>
  <si>
    <t>This dataset provides 1 kWh of battery gross capacity (NOT net), using a Li-ion NMC622 battery. Specific energy density in 2020: 0.200 kWh/kg cell. Battery management (BoP) mass share: 27%. Battery energy density in 2020: 0.15 kWh/kg battery. Battery mass per kWh: 6.85 kg. Lifetime: 3'000-5'000 cycles. Source for parameters: Crenna et al., 2021.</t>
  </si>
  <si>
    <t>This dataset provides 1 kWh of battery gross capacity (not NET), using a Li-ion NMC811 battery. Specific energy density in 2020: 0.209 kWh/kg cell. Battery management (BoP) mass share: 29%. Battery energy density in 2020: 0.15 kWh/kg battery. Battery mass per kWh: 6.74 kg. Lifetime: 3'000-5'000 cycles. Source for parameters: Crenna et al., 2021.</t>
  </si>
  <si>
    <t>This dataset provides 1 kWh of battery gross capacity (NOT net), using a Li-ion NCA battery. Specific energy density in 2020: 0.224 kWh/kg cell. Battery management (BoP) mass share: 29.3%. Battery energy density in 2020: 0.159 kWh/kg battery. Battery mass per kWh: 6.74 kg. Lifetime: 3'000-5'000 cycles. Source for parameters: Crenna et al., 2021.</t>
  </si>
  <si>
    <t>This dataset provides 1 kWh of battery gross capacity (NOT net), using a Li-ion LTO battery. Specific energy density in 2020: 0.085 kWh/kg cell. Battery management (BoP) mass share: 36%. Battery energy density in 2020: 0.053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</si>
  <si>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Inventories from ecoinvent 3.10</t>
  </si>
  <si>
    <t>This dataset provides 1 kWh of battery gross capacity (NOT net), using a Sodium-Nickel-Chloride battery. Battery energy density in 2020: 0.116 kWh/kg battery. Battery mass per kWh: 8.62 kg. Lifetime: 1'000-2'500. Source for parameters: Dustmann C.-H. (2004) Advances in ZEBRA batteries. Journal of Power Sources 127, 85-93. and Turconi, A. (2007) Developments and Improvements in Zebra Nickel Sodium Chloride Batteries. EVS-23, Dec. 2-5, Anaheim, DE.</t>
  </si>
  <si>
    <t>battery, Li-ion, NMC811, rechargeable, prismatic</t>
  </si>
  <si>
    <t>market for battery capacity, Sodium-Nickel-Chloride, Na-NiCl</t>
  </si>
  <si>
    <t>battery cell mass share</t>
  </si>
  <si>
    <t>This dataset provides 1 kWh of battery gross capacity (NOT net), using a Li-ion Li-S battery. Specific energy density in 2020: 0.15 kWh/kg cell. Battery management (BoP) mass share: 25%. Battery energy density in 2020: 0.11 kWh/kg battery. Battery mass per kWh: 8.9 kg. Cycle life: 1500 or Lifetime: 225 kWh/kg. Source: Wickerts et al. (2023). Prospective Life Cycle Assessment of Lithium-Sulfur Batteries for Stationary Energy Storage. ACS Sustainable Chemistry &amp; Engineering. https://doi.org/10.1021/acssuschemeng.3c00141</t>
  </si>
  <si>
    <t>This dataset provides 1 kWh of battery gross capacity (NOT net), using a Sodium-ion battery. Specific energy density in 2020: 0.157 kWh/kg cell. Battery management (BoP) mass share: 25%. Battery energy density in 2020: 0.12 kWh/kg battery. Battery mass per kWh: 8.33 kg. Lifetime: 628 kWh/kg cell (4000 cycles x 0.157 kWh). Source for parameters: Zhang, S., Steubing, B., Potter, H. K., Hansson, P. A., &amp; Nordberg, Å. (2024). Future climate impacts of sodium-ion batteries. Resources, Conservation and Recycling, 202, 107362. https://doi.org/10.1016/j.resconrec.2023.107362</t>
  </si>
  <si>
    <t>This dataset provides 1 kWh of battery gross capacity (NOT net), using a Lithium-oxygen Li-O2 battery. Specific energy density in 2020: 0.360 kWh/kg cell. Battery management (BoP) mass share: 45%. Battery energy density in 2020: 0.238 kWh/kg battery (excl. O2 tanks). System energy density in 2020: 0.198 kWh/kg battery (incl. O2 tanks). Battery mass per kWh: 5.05 kg. Battery lifetime: 305 kWh/kg (1.76 MJ/km x 2e5 km / 321 kg). Source for parameters: Originally from Wang, F., Deng, Y., &amp; Yuan, C. (2020). Life cycle assessment of lithium oxygen battery for electric vehicles. Journal of Cleaner Production, 264, 121339. https://doi.org/10.1016/j.jclepro.2020.121339</t>
  </si>
  <si>
    <t>market for battery capacity, Li-ion, LMO</t>
  </si>
  <si>
    <t>battery capacity, Li-ion, LMO</t>
  </si>
  <si>
    <t>market for battery, Li-ion, LiMn2O4, rechargeable, prismatic</t>
  </si>
  <si>
    <t>battery, Li-ion, LiMn2O4, rechargeable, prismatic</t>
  </si>
  <si>
    <t>This dataset provides 1 kWh of battery gross capacity (NOT net), using a Li-ion LMO battery. Specific energy density in 2020: 0.13 kWh/kg cell. Battery management (BoP) mass share: 13%. Battery energy density in 2020: 0.114 kWh/kg battery. Battery mass per kWh: 18.4 kg. Lifetime: 10'000 cycles. Source for parameters: Life cycle assessment of battery electric buses. Transportation Research Part D: Transport and Environment. Linda Ager-Wick Ellingsen, Rebecca Jayne Thorne, Julia Wind, Erik Figenbaum, Mia Romare and Anders Nordelöf.</t>
  </si>
  <si>
    <t>battery capacity, Na-NiCl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</si>
</sst>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topLeftCell="A103" workbookViewId="0">
      <selection activeCell="A104" sqref="A104"/>
    </sheetView>
  </sheetViews>
  <sheetFormatPr baseColWidth="10" defaultColWidth="8.83203125" defaultRowHeight="15" x14ac:dyDescent="0.2"/>
  <cols>
    <col min="1" max="1" width="46.5" customWidth="1"/>
    <col min="2" max="2" width="24.1640625" customWidth="1"/>
  </cols>
  <sheetData>
    <row r="1" spans="1:6" x14ac:dyDescent="0.2">
      <c r="A1" s="1" t="s">
        <v>17</v>
      </c>
      <c r="B1" t="s">
        <v>37</v>
      </c>
    </row>
    <row r="3" spans="1:6" ht="16" x14ac:dyDescent="0.2">
      <c r="A3" s="2" t="s">
        <v>0</v>
      </c>
      <c r="B3" s="2" t="s">
        <v>18</v>
      </c>
    </row>
    <row r="4" spans="1:6" x14ac:dyDescent="0.2">
      <c r="A4" t="s">
        <v>1</v>
      </c>
      <c r="B4" t="s">
        <v>56</v>
      </c>
    </row>
    <row r="5" spans="1:6" x14ac:dyDescent="0.2">
      <c r="A5" t="s">
        <v>2</v>
      </c>
      <c r="B5" t="s">
        <v>3</v>
      </c>
    </row>
    <row r="6" spans="1:6" x14ac:dyDescent="0.2">
      <c r="A6" t="s">
        <v>4</v>
      </c>
      <c r="B6">
        <v>1</v>
      </c>
    </row>
    <row r="7" spans="1:6" x14ac:dyDescent="0.2">
      <c r="A7" t="s">
        <v>5</v>
      </c>
      <c r="B7" t="s">
        <v>19</v>
      </c>
    </row>
    <row r="8" spans="1:6" x14ac:dyDescent="0.2">
      <c r="A8" t="s">
        <v>6</v>
      </c>
      <c r="B8" t="s">
        <v>15</v>
      </c>
    </row>
    <row r="9" spans="1:6" x14ac:dyDescent="0.2">
      <c r="A9" t="s">
        <v>66</v>
      </c>
      <c r="B9">
        <f>1-0.27</f>
        <v>0.73</v>
      </c>
    </row>
    <row r="10" spans="1:6" ht="16" x14ac:dyDescent="0.2">
      <c r="A10" s="2" t="s">
        <v>9</v>
      </c>
    </row>
    <row r="11" spans="1:6" x14ac:dyDescent="0.2">
      <c r="A11" s="1" t="s">
        <v>10</v>
      </c>
      <c r="B11" s="1" t="s">
        <v>11</v>
      </c>
      <c r="C11" s="1" t="s">
        <v>6</v>
      </c>
      <c r="D11" s="1" t="s">
        <v>2</v>
      </c>
      <c r="E11" s="1" t="s">
        <v>12</v>
      </c>
      <c r="F11" s="1" t="s">
        <v>5</v>
      </c>
    </row>
    <row r="12" spans="1:6" ht="16" x14ac:dyDescent="0.2">
      <c r="A12" s="4" t="str">
        <f>B3</f>
        <v>market for battery capacity, Li-ion, LFP</v>
      </c>
      <c r="B12">
        <v>1</v>
      </c>
      <c r="C12" t="str">
        <f>B8</f>
        <v>kilowatt hour</v>
      </c>
      <c r="D12" t="s">
        <v>3</v>
      </c>
      <c r="E12" t="s">
        <v>13</v>
      </c>
      <c r="F12" t="str">
        <f>B7</f>
        <v>battery capacity, Li-ion, LFP</v>
      </c>
    </row>
    <row r="13" spans="1:6" x14ac:dyDescent="0.2">
      <c r="A13" t="s">
        <v>20</v>
      </c>
      <c r="B13">
        <v>9.8000000000000007</v>
      </c>
      <c r="C13" t="s">
        <v>7</v>
      </c>
      <c r="D13" t="s">
        <v>3</v>
      </c>
      <c r="E13" t="s">
        <v>14</v>
      </c>
      <c r="F13" t="s">
        <v>21</v>
      </c>
    </row>
    <row r="15" spans="1:6" ht="16" x14ac:dyDescent="0.2">
      <c r="A15" s="2" t="s">
        <v>0</v>
      </c>
      <c r="B15" s="2" t="s">
        <v>22</v>
      </c>
    </row>
    <row r="16" spans="1:6" x14ac:dyDescent="0.2">
      <c r="A16" t="s">
        <v>1</v>
      </c>
      <c r="B16" t="s">
        <v>57</v>
      </c>
    </row>
    <row r="17" spans="1:6" x14ac:dyDescent="0.2">
      <c r="A17" t="s">
        <v>2</v>
      </c>
      <c r="B17" t="s">
        <v>3</v>
      </c>
    </row>
    <row r="18" spans="1:6" x14ac:dyDescent="0.2">
      <c r="A18" t="s">
        <v>4</v>
      </c>
      <c r="B18">
        <v>1</v>
      </c>
    </row>
    <row r="19" spans="1:6" x14ac:dyDescent="0.2">
      <c r="A19" t="s">
        <v>5</v>
      </c>
      <c r="B19" t="s">
        <v>26</v>
      </c>
    </row>
    <row r="20" spans="1:6" x14ac:dyDescent="0.2">
      <c r="A20" t="s">
        <v>6</v>
      </c>
      <c r="B20" t="s">
        <v>15</v>
      </c>
    </row>
    <row r="21" spans="1:6" x14ac:dyDescent="0.2">
      <c r="A21" t="s">
        <v>66</v>
      </c>
      <c r="B21">
        <f>1-0.27</f>
        <v>0.73</v>
      </c>
    </row>
    <row r="22" spans="1:6" ht="16" x14ac:dyDescent="0.2">
      <c r="A22" s="2" t="s">
        <v>9</v>
      </c>
    </row>
    <row r="23" spans="1:6" x14ac:dyDescent="0.2">
      <c r="A23" s="1" t="s">
        <v>10</v>
      </c>
      <c r="B23" s="1" t="s">
        <v>11</v>
      </c>
      <c r="C23" s="1" t="s">
        <v>6</v>
      </c>
      <c r="D23" s="1" t="s">
        <v>2</v>
      </c>
      <c r="E23" s="1" t="s">
        <v>12</v>
      </c>
      <c r="F23" s="1" t="s">
        <v>5</v>
      </c>
    </row>
    <row r="24" spans="1:6" ht="16" x14ac:dyDescent="0.2">
      <c r="A24" s="4" t="str">
        <f>B15</f>
        <v>market for battery capacity, Li-ion, NMC111</v>
      </c>
      <c r="B24">
        <v>1</v>
      </c>
      <c r="C24" t="str">
        <f>B20</f>
        <v>kilowatt hour</v>
      </c>
      <c r="D24" t="s">
        <v>3</v>
      </c>
      <c r="E24" t="s">
        <v>13</v>
      </c>
      <c r="F24" t="str">
        <f>B19</f>
        <v>battery capacity, Li-ion, NMC111</v>
      </c>
    </row>
    <row r="25" spans="1:6" x14ac:dyDescent="0.2">
      <c r="A25" t="s">
        <v>23</v>
      </c>
      <c r="B25" s="3">
        <f>1/(0.197*73%)</f>
        <v>6.9536193588762956</v>
      </c>
      <c r="C25" t="s">
        <v>7</v>
      </c>
      <c r="D25" t="s">
        <v>3</v>
      </c>
      <c r="E25" t="s">
        <v>14</v>
      </c>
      <c r="F25" t="s">
        <v>24</v>
      </c>
    </row>
    <row r="27" spans="1:6" ht="16" x14ac:dyDescent="0.2">
      <c r="A27" s="2" t="s">
        <v>0</v>
      </c>
      <c r="B27" s="2" t="s">
        <v>25</v>
      </c>
    </row>
    <row r="28" spans="1:6" x14ac:dyDescent="0.2">
      <c r="A28" t="s">
        <v>1</v>
      </c>
      <c r="B28" t="s">
        <v>58</v>
      </c>
    </row>
    <row r="29" spans="1:6" x14ac:dyDescent="0.2">
      <c r="A29" t="s">
        <v>2</v>
      </c>
      <c r="B29" t="s">
        <v>3</v>
      </c>
    </row>
    <row r="30" spans="1:6" x14ac:dyDescent="0.2">
      <c r="A30" t="s">
        <v>4</v>
      </c>
      <c r="B30">
        <v>1</v>
      </c>
    </row>
    <row r="31" spans="1:6" x14ac:dyDescent="0.2">
      <c r="A31" t="s">
        <v>5</v>
      </c>
      <c r="B31" t="s">
        <v>27</v>
      </c>
    </row>
    <row r="32" spans="1:6" x14ac:dyDescent="0.2">
      <c r="A32" t="s">
        <v>6</v>
      </c>
      <c r="B32" t="s">
        <v>15</v>
      </c>
    </row>
    <row r="33" spans="1:6" x14ac:dyDescent="0.2">
      <c r="A33" t="s">
        <v>66</v>
      </c>
      <c r="B33">
        <f>1-0.27</f>
        <v>0.73</v>
      </c>
    </row>
    <row r="34" spans="1:6" ht="16" x14ac:dyDescent="0.2">
      <c r="A34" s="2" t="s">
        <v>9</v>
      </c>
    </row>
    <row r="35" spans="1:6" x14ac:dyDescent="0.2">
      <c r="A35" s="1" t="s">
        <v>10</v>
      </c>
      <c r="B35" s="1" t="s">
        <v>11</v>
      </c>
      <c r="C35" s="1" t="s">
        <v>6</v>
      </c>
      <c r="D35" s="1" t="s">
        <v>2</v>
      </c>
      <c r="E35" s="1" t="s">
        <v>12</v>
      </c>
      <c r="F35" s="1" t="s">
        <v>5</v>
      </c>
    </row>
    <row r="36" spans="1:6" ht="16" x14ac:dyDescent="0.2">
      <c r="A36" s="4" t="str">
        <f>B27</f>
        <v>market for battery capacity, Li-ion, NMC622</v>
      </c>
      <c r="B36">
        <v>1</v>
      </c>
      <c r="C36" t="str">
        <f>B32</f>
        <v>kilowatt hour</v>
      </c>
      <c r="D36" t="s">
        <v>3</v>
      </c>
      <c r="E36" t="s">
        <v>13</v>
      </c>
      <c r="F36" t="str">
        <f>B31</f>
        <v>battery capacity, Li-ion, NMC622</v>
      </c>
    </row>
    <row r="37" spans="1:6" x14ac:dyDescent="0.2">
      <c r="A37" t="s">
        <v>31</v>
      </c>
      <c r="B37" s="3">
        <f>1/(0.2*73%)</f>
        <v>6.8493150684931514</v>
      </c>
      <c r="C37" t="s">
        <v>7</v>
      </c>
      <c r="D37" t="s">
        <v>3</v>
      </c>
      <c r="E37" t="s">
        <v>14</v>
      </c>
      <c r="F37" t="s">
        <v>32</v>
      </c>
    </row>
    <row r="39" spans="1:6" ht="16" x14ac:dyDescent="0.2">
      <c r="A39" s="2" t="s">
        <v>0</v>
      </c>
      <c r="B39" s="2" t="s">
        <v>28</v>
      </c>
    </row>
    <row r="40" spans="1:6" x14ac:dyDescent="0.2">
      <c r="A40" t="s">
        <v>1</v>
      </c>
      <c r="B40" t="s">
        <v>59</v>
      </c>
    </row>
    <row r="41" spans="1:6" x14ac:dyDescent="0.2">
      <c r="A41" t="s">
        <v>2</v>
      </c>
      <c r="B41" t="s">
        <v>3</v>
      </c>
    </row>
    <row r="42" spans="1:6" x14ac:dyDescent="0.2">
      <c r="A42" t="s">
        <v>4</v>
      </c>
      <c r="B42">
        <v>1</v>
      </c>
    </row>
    <row r="43" spans="1:6" x14ac:dyDescent="0.2">
      <c r="A43" t="s">
        <v>5</v>
      </c>
      <c r="B43" t="s">
        <v>29</v>
      </c>
    </row>
    <row r="44" spans="1:6" x14ac:dyDescent="0.2">
      <c r="A44" t="s">
        <v>6</v>
      </c>
      <c r="B44" t="s">
        <v>15</v>
      </c>
    </row>
    <row r="45" spans="1:6" x14ac:dyDescent="0.2">
      <c r="A45" t="s">
        <v>66</v>
      </c>
      <c r="B45">
        <f>1-0.29</f>
        <v>0.71</v>
      </c>
    </row>
    <row r="46" spans="1:6" ht="16" x14ac:dyDescent="0.2">
      <c r="A46" s="2" t="s">
        <v>9</v>
      </c>
    </row>
    <row r="47" spans="1:6" x14ac:dyDescent="0.2">
      <c r="A47" s="1" t="s">
        <v>10</v>
      </c>
      <c r="B47" s="1" t="s">
        <v>11</v>
      </c>
      <c r="C47" s="1" t="s">
        <v>6</v>
      </c>
      <c r="D47" s="1" t="s">
        <v>2</v>
      </c>
      <c r="E47" s="1" t="s">
        <v>12</v>
      </c>
      <c r="F47" s="1" t="s">
        <v>5</v>
      </c>
    </row>
    <row r="48" spans="1:6" ht="16" x14ac:dyDescent="0.2">
      <c r="A48" s="4" t="str">
        <f>B39</f>
        <v>market for battery capacity, Li-ion, NMC811</v>
      </c>
      <c r="B48">
        <v>1</v>
      </c>
      <c r="C48" t="str">
        <f>B44</f>
        <v>kilowatt hour</v>
      </c>
      <c r="D48" t="s">
        <v>3</v>
      </c>
      <c r="E48" t="s">
        <v>13</v>
      </c>
      <c r="F48" t="str">
        <f>B43</f>
        <v>battery capacity, Li-ion, NMC811</v>
      </c>
    </row>
    <row r="49" spans="1:6" x14ac:dyDescent="0.2">
      <c r="A49" t="s">
        <v>30</v>
      </c>
      <c r="B49" s="3">
        <f>1/(0.209*71%)</f>
        <v>6.7389985848102976</v>
      </c>
      <c r="C49" t="s">
        <v>7</v>
      </c>
      <c r="D49" t="s">
        <v>3</v>
      </c>
      <c r="E49" t="s">
        <v>14</v>
      </c>
      <c r="F49" t="s">
        <v>64</v>
      </c>
    </row>
    <row r="51" spans="1:6" ht="16" x14ac:dyDescent="0.2">
      <c r="A51" s="2" t="s">
        <v>0</v>
      </c>
      <c r="B51" s="2" t="s">
        <v>33</v>
      </c>
    </row>
    <row r="52" spans="1:6" x14ac:dyDescent="0.2">
      <c r="A52" t="s">
        <v>1</v>
      </c>
      <c r="B52" t="s">
        <v>60</v>
      </c>
    </row>
    <row r="53" spans="1:6" x14ac:dyDescent="0.2">
      <c r="A53" t="s">
        <v>2</v>
      </c>
      <c r="B53" t="s">
        <v>3</v>
      </c>
    </row>
    <row r="54" spans="1:6" x14ac:dyDescent="0.2">
      <c r="A54" t="s">
        <v>4</v>
      </c>
      <c r="B54">
        <v>1</v>
      </c>
    </row>
    <row r="55" spans="1:6" x14ac:dyDescent="0.2">
      <c r="A55" t="s">
        <v>5</v>
      </c>
      <c r="B55" t="s">
        <v>34</v>
      </c>
    </row>
    <row r="56" spans="1:6" x14ac:dyDescent="0.2">
      <c r="A56" t="s">
        <v>6</v>
      </c>
      <c r="B56" t="s">
        <v>15</v>
      </c>
    </row>
    <row r="57" spans="1:6" x14ac:dyDescent="0.2">
      <c r="A57" t="s">
        <v>66</v>
      </c>
      <c r="B57">
        <f>1-0.293</f>
        <v>0.70700000000000007</v>
      </c>
    </row>
    <row r="58" spans="1:6" ht="16" x14ac:dyDescent="0.2">
      <c r="A58" s="2" t="s">
        <v>9</v>
      </c>
    </row>
    <row r="59" spans="1:6" x14ac:dyDescent="0.2">
      <c r="A59" s="1" t="s">
        <v>10</v>
      </c>
      <c r="B59" s="1" t="s">
        <v>11</v>
      </c>
      <c r="C59" s="1" t="s">
        <v>6</v>
      </c>
      <c r="D59" s="1" t="s">
        <v>2</v>
      </c>
      <c r="E59" s="1" t="s">
        <v>12</v>
      </c>
      <c r="F59" s="1" t="s">
        <v>5</v>
      </c>
    </row>
    <row r="60" spans="1:6" ht="16" x14ac:dyDescent="0.2">
      <c r="A60" s="4" t="str">
        <f>B51</f>
        <v>market for battery capacity, Li-ion, NCA</v>
      </c>
      <c r="B60">
        <v>1</v>
      </c>
      <c r="C60" t="str">
        <f>B56</f>
        <v>kilowatt hour</v>
      </c>
      <c r="D60" t="s">
        <v>3</v>
      </c>
      <c r="E60" t="s">
        <v>13</v>
      </c>
      <c r="F60" t="str">
        <f>B55</f>
        <v>battery capacity, Li-ion, NCA</v>
      </c>
    </row>
    <row r="61" spans="1:6" x14ac:dyDescent="0.2">
      <c r="A61" t="s">
        <v>35</v>
      </c>
      <c r="B61" s="3">
        <f>1/(0.224*70.7%)</f>
        <v>6.3144069508991709</v>
      </c>
      <c r="C61" t="s">
        <v>7</v>
      </c>
      <c r="D61" t="s">
        <v>3</v>
      </c>
      <c r="E61" t="s">
        <v>14</v>
      </c>
      <c r="F61" t="s">
        <v>36</v>
      </c>
    </row>
    <row r="63" spans="1:6" ht="16" x14ac:dyDescent="0.2">
      <c r="A63" s="2" t="s">
        <v>0</v>
      </c>
      <c r="B63" s="2" t="s">
        <v>38</v>
      </c>
    </row>
    <row r="64" spans="1:6" x14ac:dyDescent="0.2">
      <c r="A64" t="s">
        <v>1</v>
      </c>
      <c r="B64" t="s">
        <v>61</v>
      </c>
    </row>
    <row r="65" spans="1:6" x14ac:dyDescent="0.2">
      <c r="A65" t="s">
        <v>2</v>
      </c>
      <c r="B65" t="s">
        <v>3</v>
      </c>
    </row>
    <row r="66" spans="1:6" x14ac:dyDescent="0.2">
      <c r="A66" t="s">
        <v>4</v>
      </c>
      <c r="B66">
        <v>1</v>
      </c>
    </row>
    <row r="67" spans="1:6" x14ac:dyDescent="0.2">
      <c r="A67" t="s">
        <v>5</v>
      </c>
      <c r="B67" t="s">
        <v>39</v>
      </c>
    </row>
    <row r="68" spans="1:6" x14ac:dyDescent="0.2">
      <c r="A68" t="s">
        <v>6</v>
      </c>
      <c r="B68" t="s">
        <v>15</v>
      </c>
    </row>
    <row r="69" spans="1:6" x14ac:dyDescent="0.2">
      <c r="A69" t="s">
        <v>66</v>
      </c>
      <c r="B69">
        <f>1-0.36</f>
        <v>0.64</v>
      </c>
    </row>
    <row r="70" spans="1:6" ht="16" x14ac:dyDescent="0.2">
      <c r="A70" s="2" t="s">
        <v>9</v>
      </c>
    </row>
    <row r="71" spans="1:6" x14ac:dyDescent="0.2">
      <c r="A71" s="1" t="s">
        <v>10</v>
      </c>
      <c r="B71" s="1" t="s">
        <v>11</v>
      </c>
      <c r="C71" s="1" t="s">
        <v>6</v>
      </c>
      <c r="D71" s="1" t="s">
        <v>2</v>
      </c>
      <c r="E71" s="1" t="s">
        <v>12</v>
      </c>
      <c r="F71" s="1" t="s">
        <v>5</v>
      </c>
    </row>
    <row r="72" spans="1:6" ht="16" x14ac:dyDescent="0.2">
      <c r="A72" s="6" t="str">
        <f>B63</f>
        <v>market for battery capacity, Li-ion, LTO</v>
      </c>
      <c r="B72">
        <v>1</v>
      </c>
      <c r="C72" t="str">
        <f>B68</f>
        <v>kilowatt hour</v>
      </c>
      <c r="D72" t="s">
        <v>3</v>
      </c>
      <c r="E72" t="s">
        <v>13</v>
      </c>
      <c r="F72" t="str">
        <f>B67</f>
        <v>battery capacity, Li-ion, LTO</v>
      </c>
    </row>
    <row r="73" spans="1:6" x14ac:dyDescent="0.2">
      <c r="A73" t="s">
        <v>40</v>
      </c>
      <c r="B73" s="3">
        <f>1/(0.085*64%)</f>
        <v>18.382352941176471</v>
      </c>
      <c r="C73" t="s">
        <v>7</v>
      </c>
      <c r="D73" t="s">
        <v>3</v>
      </c>
      <c r="E73" t="s">
        <v>14</v>
      </c>
      <c r="F73" t="s">
        <v>41</v>
      </c>
    </row>
    <row r="75" spans="1:6" ht="16" x14ac:dyDescent="0.2">
      <c r="A75" s="2" t="s">
        <v>0</v>
      </c>
      <c r="B75" s="2" t="s">
        <v>70</v>
      </c>
    </row>
    <row r="76" spans="1:6" x14ac:dyDescent="0.2">
      <c r="A76" t="s">
        <v>1</v>
      </c>
      <c r="B76" t="s">
        <v>74</v>
      </c>
    </row>
    <row r="77" spans="1:6" x14ac:dyDescent="0.2">
      <c r="A77" t="s">
        <v>2</v>
      </c>
      <c r="B77" t="s">
        <v>3</v>
      </c>
    </row>
    <row r="78" spans="1:6" x14ac:dyDescent="0.2">
      <c r="A78" t="s">
        <v>4</v>
      </c>
      <c r="B78">
        <v>1</v>
      </c>
    </row>
    <row r="79" spans="1:6" x14ac:dyDescent="0.2">
      <c r="A79" t="s">
        <v>5</v>
      </c>
      <c r="B79" t="s">
        <v>71</v>
      </c>
    </row>
    <row r="80" spans="1:6" x14ac:dyDescent="0.2">
      <c r="A80" t="s">
        <v>6</v>
      </c>
      <c r="B80" t="s">
        <v>15</v>
      </c>
    </row>
    <row r="81" spans="1:6" x14ac:dyDescent="0.2">
      <c r="A81" t="s">
        <v>66</v>
      </c>
      <c r="B81">
        <f>1-0.13</f>
        <v>0.87</v>
      </c>
    </row>
    <row r="82" spans="1:6" ht="16" x14ac:dyDescent="0.2">
      <c r="A82" s="2" t="s">
        <v>9</v>
      </c>
    </row>
    <row r="83" spans="1:6" x14ac:dyDescent="0.2">
      <c r="A83" s="1" t="s">
        <v>10</v>
      </c>
      <c r="B83" s="1" t="s">
        <v>11</v>
      </c>
      <c r="C83" s="1" t="s">
        <v>6</v>
      </c>
      <c r="D83" s="1" t="s">
        <v>2</v>
      </c>
      <c r="E83" s="1" t="s">
        <v>12</v>
      </c>
      <c r="F83" s="1" t="s">
        <v>5</v>
      </c>
    </row>
    <row r="84" spans="1:6" ht="16" x14ac:dyDescent="0.2">
      <c r="A84" s="6" t="str">
        <f>B75</f>
        <v>market for battery capacity, Li-ion, LMO</v>
      </c>
      <c r="B84">
        <v>1</v>
      </c>
      <c r="C84" t="str">
        <f>B80</f>
        <v>kilowatt hour</v>
      </c>
      <c r="D84" t="s">
        <v>3</v>
      </c>
      <c r="E84" t="s">
        <v>13</v>
      </c>
      <c r="F84" t="str">
        <f>B79</f>
        <v>battery capacity, Li-ion, LMO</v>
      </c>
    </row>
    <row r="85" spans="1:6" x14ac:dyDescent="0.2">
      <c r="A85" t="s">
        <v>72</v>
      </c>
      <c r="B85" s="3">
        <f>1/(32/280)</f>
        <v>8.75</v>
      </c>
      <c r="C85" t="s">
        <v>7</v>
      </c>
      <c r="D85" t="s">
        <v>3</v>
      </c>
      <c r="E85" t="s">
        <v>14</v>
      </c>
      <c r="F85" t="s">
        <v>73</v>
      </c>
    </row>
    <row r="87" spans="1:6" ht="16" x14ac:dyDescent="0.2">
      <c r="A87" s="2" t="s">
        <v>0</v>
      </c>
      <c r="B87" s="2" t="s">
        <v>42</v>
      </c>
    </row>
    <row r="88" spans="1:6" x14ac:dyDescent="0.2">
      <c r="A88" t="s">
        <v>1</v>
      </c>
      <c r="B88" t="s">
        <v>67</v>
      </c>
    </row>
    <row r="89" spans="1:6" x14ac:dyDescent="0.2">
      <c r="A89" t="s">
        <v>2</v>
      </c>
      <c r="B89" t="s">
        <v>3</v>
      </c>
    </row>
    <row r="90" spans="1:6" x14ac:dyDescent="0.2">
      <c r="A90" t="s">
        <v>4</v>
      </c>
      <c r="B90">
        <v>1</v>
      </c>
    </row>
    <row r="91" spans="1:6" x14ac:dyDescent="0.2">
      <c r="A91" t="s">
        <v>5</v>
      </c>
      <c r="B91" t="s">
        <v>43</v>
      </c>
    </row>
    <row r="92" spans="1:6" x14ac:dyDescent="0.2">
      <c r="A92" t="s">
        <v>6</v>
      </c>
      <c r="B92" t="s">
        <v>15</v>
      </c>
    </row>
    <row r="93" spans="1:6" x14ac:dyDescent="0.2">
      <c r="A93" t="s">
        <v>66</v>
      </c>
      <c r="B93">
        <f>1-0.25</f>
        <v>0.75</v>
      </c>
    </row>
    <row r="94" spans="1:6" ht="16" x14ac:dyDescent="0.2">
      <c r="A94" s="2" t="s">
        <v>9</v>
      </c>
    </row>
    <row r="95" spans="1:6" x14ac:dyDescent="0.2">
      <c r="A95" s="1" t="s">
        <v>10</v>
      </c>
      <c r="B95" s="1" t="s">
        <v>11</v>
      </c>
      <c r="C95" s="1" t="s">
        <v>6</v>
      </c>
      <c r="D95" s="1" t="s">
        <v>2</v>
      </c>
      <c r="E95" s="1" t="s">
        <v>12</v>
      </c>
      <c r="F95" s="1" t="s">
        <v>5</v>
      </c>
    </row>
    <row r="96" spans="1:6" ht="16" x14ac:dyDescent="0.2">
      <c r="A96" s="4" t="str">
        <f>B87</f>
        <v>market for battery capacity, Li-ion, Li-S</v>
      </c>
      <c r="B96">
        <v>1</v>
      </c>
      <c r="C96" t="str">
        <f>B92</f>
        <v>kilowatt hour</v>
      </c>
      <c r="D96" t="s">
        <v>3</v>
      </c>
      <c r="E96" t="s">
        <v>13</v>
      </c>
      <c r="F96" t="str">
        <f>B91</f>
        <v>battery capacity, Li-ion, Li-S</v>
      </c>
    </row>
    <row r="97" spans="1:6" x14ac:dyDescent="0.2">
      <c r="A97" t="s">
        <v>44</v>
      </c>
      <c r="B97" s="3">
        <f>1/(0.15*75%)</f>
        <v>8.8888888888888893</v>
      </c>
      <c r="C97" t="s">
        <v>7</v>
      </c>
      <c r="D97" t="s">
        <v>3</v>
      </c>
      <c r="E97" t="s">
        <v>14</v>
      </c>
      <c r="F97" t="s">
        <v>45</v>
      </c>
    </row>
    <row r="99" spans="1:6" ht="16" x14ac:dyDescent="0.2">
      <c r="A99" s="2" t="s">
        <v>0</v>
      </c>
      <c r="B99" s="2" t="s">
        <v>46</v>
      </c>
    </row>
    <row r="100" spans="1:6" x14ac:dyDescent="0.2">
      <c r="A100" t="s">
        <v>1</v>
      </c>
      <c r="B100" t="s">
        <v>69</v>
      </c>
    </row>
    <row r="101" spans="1:6" x14ac:dyDescent="0.2">
      <c r="A101" t="s">
        <v>2</v>
      </c>
      <c r="B101" t="s">
        <v>3</v>
      </c>
    </row>
    <row r="102" spans="1:6" x14ac:dyDescent="0.2">
      <c r="A102" t="s">
        <v>4</v>
      </c>
      <c r="B102">
        <v>1</v>
      </c>
    </row>
    <row r="103" spans="1:6" x14ac:dyDescent="0.2">
      <c r="A103" t="s">
        <v>5</v>
      </c>
      <c r="B103" t="s">
        <v>47</v>
      </c>
    </row>
    <row r="104" spans="1:6" x14ac:dyDescent="0.2">
      <c r="A104" t="s">
        <v>6</v>
      </c>
      <c r="B104" t="s">
        <v>15</v>
      </c>
    </row>
    <row r="105" spans="1:6" x14ac:dyDescent="0.2">
      <c r="A105" t="s">
        <v>66</v>
      </c>
      <c r="B105">
        <f>1-0.45</f>
        <v>0.55000000000000004</v>
      </c>
    </row>
    <row r="106" spans="1:6" ht="16" x14ac:dyDescent="0.2">
      <c r="A106" s="2" t="s">
        <v>9</v>
      </c>
    </row>
    <row r="107" spans="1:6" x14ac:dyDescent="0.2">
      <c r="A107" s="1" t="s">
        <v>10</v>
      </c>
      <c r="B107" s="1" t="s">
        <v>11</v>
      </c>
      <c r="C107" s="1" t="s">
        <v>6</v>
      </c>
      <c r="D107" s="1" t="s">
        <v>2</v>
      </c>
      <c r="E107" s="1" t="s">
        <v>12</v>
      </c>
      <c r="F107" s="1" t="s">
        <v>5</v>
      </c>
    </row>
    <row r="108" spans="1:6" ht="16" x14ac:dyDescent="0.2">
      <c r="A108" s="4" t="str">
        <f>B99</f>
        <v>market for battery capacity, Li-ion, Li-O2</v>
      </c>
      <c r="B108">
        <v>1</v>
      </c>
      <c r="C108" t="str">
        <f>B104</f>
        <v>kilowatt hour</v>
      </c>
      <c r="D108" t="s">
        <v>3</v>
      </c>
      <c r="E108" t="s">
        <v>13</v>
      </c>
      <c r="F108" t="str">
        <f>B103</f>
        <v>battery capacity, Li-ion, Li-O2</v>
      </c>
    </row>
    <row r="109" spans="1:6" x14ac:dyDescent="0.2">
      <c r="A109" t="s">
        <v>48</v>
      </c>
      <c r="B109" s="3">
        <f>1/0.198</f>
        <v>5.0505050505050502</v>
      </c>
      <c r="C109" t="s">
        <v>7</v>
      </c>
      <c r="D109" t="s">
        <v>3</v>
      </c>
      <c r="E109" t="s">
        <v>14</v>
      </c>
      <c r="F109" t="s">
        <v>49</v>
      </c>
    </row>
    <row r="111" spans="1:6" ht="16" x14ac:dyDescent="0.2">
      <c r="A111" s="2" t="s">
        <v>0</v>
      </c>
      <c r="B111" s="2" t="s">
        <v>50</v>
      </c>
    </row>
    <row r="112" spans="1:6" x14ac:dyDescent="0.2">
      <c r="A112" t="s">
        <v>1</v>
      </c>
      <c r="B112" t="s">
        <v>68</v>
      </c>
    </row>
    <row r="113" spans="1:6" x14ac:dyDescent="0.2">
      <c r="A113" t="s">
        <v>2</v>
      </c>
      <c r="B113" t="s">
        <v>3</v>
      </c>
    </row>
    <row r="114" spans="1:6" x14ac:dyDescent="0.2">
      <c r="A114" t="s">
        <v>4</v>
      </c>
      <c r="B114">
        <v>1</v>
      </c>
    </row>
    <row r="115" spans="1:6" x14ac:dyDescent="0.2">
      <c r="A115" t="s">
        <v>5</v>
      </c>
      <c r="B115" t="s">
        <v>53</v>
      </c>
    </row>
    <row r="116" spans="1:6" x14ac:dyDescent="0.2">
      <c r="A116" t="s">
        <v>6</v>
      </c>
      <c r="B116" t="s">
        <v>15</v>
      </c>
    </row>
    <row r="117" spans="1:6" x14ac:dyDescent="0.2">
      <c r="A117" t="s">
        <v>66</v>
      </c>
      <c r="B117">
        <f>1-0.25</f>
        <v>0.75</v>
      </c>
    </row>
    <row r="118" spans="1:6" ht="16" x14ac:dyDescent="0.2">
      <c r="A118" s="2" t="s">
        <v>9</v>
      </c>
    </row>
    <row r="119" spans="1:6" x14ac:dyDescent="0.2">
      <c r="A119" s="1" t="s">
        <v>10</v>
      </c>
      <c r="B119" s="1" t="s">
        <v>11</v>
      </c>
      <c r="C119" s="1" t="s">
        <v>6</v>
      </c>
      <c r="D119" s="1" t="s">
        <v>2</v>
      </c>
      <c r="E119" s="1" t="s">
        <v>12</v>
      </c>
      <c r="F119" s="1" t="s">
        <v>5</v>
      </c>
    </row>
    <row r="120" spans="1:6" ht="16" x14ac:dyDescent="0.2">
      <c r="A120" s="4" t="str">
        <f>B111</f>
        <v>market for battery capacity, Sodium-ion, SiB</v>
      </c>
      <c r="B120">
        <v>1</v>
      </c>
      <c r="C120" t="str">
        <f>B116</f>
        <v>kilowatt hour</v>
      </c>
      <c r="D120" t="s">
        <v>3</v>
      </c>
      <c r="E120" t="s">
        <v>13</v>
      </c>
      <c r="F120" t="str">
        <f>B115</f>
        <v>battery capacity, Sodium-ion, SiB</v>
      </c>
    </row>
    <row r="121" spans="1:6" x14ac:dyDescent="0.2">
      <c r="A121" t="s">
        <v>51</v>
      </c>
      <c r="B121" s="3">
        <f>1/(0.157*75%)</f>
        <v>8.4925690021231421</v>
      </c>
      <c r="C121" t="s">
        <v>7</v>
      </c>
      <c r="D121" t="s">
        <v>3</v>
      </c>
      <c r="E121" t="s">
        <v>14</v>
      </c>
      <c r="F121" t="s">
        <v>52</v>
      </c>
    </row>
    <row r="123" spans="1:6" ht="16" x14ac:dyDescent="0.2">
      <c r="A123" s="2" t="s">
        <v>0</v>
      </c>
      <c r="B123" s="2" t="s">
        <v>65</v>
      </c>
    </row>
    <row r="124" spans="1:6" x14ac:dyDescent="0.2">
      <c r="A124" t="s">
        <v>1</v>
      </c>
      <c r="B124" t="s">
        <v>63</v>
      </c>
    </row>
    <row r="125" spans="1:6" x14ac:dyDescent="0.2">
      <c r="A125" t="s">
        <v>2</v>
      </c>
      <c r="B125" t="s">
        <v>3</v>
      </c>
    </row>
    <row r="126" spans="1:6" x14ac:dyDescent="0.2">
      <c r="A126" t="s">
        <v>4</v>
      </c>
      <c r="B126">
        <v>1</v>
      </c>
    </row>
    <row r="127" spans="1:6" x14ac:dyDescent="0.2">
      <c r="A127" t="s">
        <v>5</v>
      </c>
      <c r="B127" t="s">
        <v>75</v>
      </c>
    </row>
    <row r="128" spans="1:6" x14ac:dyDescent="0.2">
      <c r="A128" t="s">
        <v>6</v>
      </c>
      <c r="B128" t="s">
        <v>15</v>
      </c>
    </row>
    <row r="129" spans="1:8" x14ac:dyDescent="0.2">
      <c r="A129" t="s">
        <v>8</v>
      </c>
      <c r="B129" t="s">
        <v>62</v>
      </c>
    </row>
    <row r="130" spans="1:8" x14ac:dyDescent="0.2">
      <c r="A130" s="1" t="s">
        <v>9</v>
      </c>
      <c r="B130" s="1"/>
      <c r="C130" s="1"/>
      <c r="D130" s="1"/>
      <c r="E130" s="1"/>
      <c r="F130" s="1"/>
      <c r="G130" s="1"/>
    </row>
    <row r="131" spans="1:8" x14ac:dyDescent="0.2">
      <c r="A131" s="1" t="s">
        <v>10</v>
      </c>
      <c r="B131" s="1" t="s">
        <v>11</v>
      </c>
      <c r="C131" s="1" t="s">
        <v>6</v>
      </c>
      <c r="D131" s="1" t="s">
        <v>16</v>
      </c>
      <c r="E131" s="1" t="s">
        <v>2</v>
      </c>
      <c r="F131" s="1" t="s">
        <v>12</v>
      </c>
      <c r="G131" s="1" t="s">
        <v>5</v>
      </c>
      <c r="H131" s="1" t="s">
        <v>1</v>
      </c>
    </row>
    <row r="132" spans="1:8" ht="16" x14ac:dyDescent="0.2">
      <c r="A132" s="5" t="str">
        <f>B123</f>
        <v>market for battery capacity, Sodium-Nickel-Chloride, Na-NiCl</v>
      </c>
      <c r="B132">
        <v>1</v>
      </c>
      <c r="C132" t="s">
        <v>15</v>
      </c>
      <c r="E132" t="str">
        <f>B125</f>
        <v>GLO</v>
      </c>
      <c r="F132" t="s">
        <v>13</v>
      </c>
      <c r="G132" t="str">
        <f>B127</f>
        <v>battery capacity, Na-NiCl</v>
      </c>
    </row>
    <row r="133" spans="1:8" x14ac:dyDescent="0.2">
      <c r="A133" t="s">
        <v>54</v>
      </c>
      <c r="B133" s="3">
        <f>1/0.116</f>
        <v>8.6206896551724128</v>
      </c>
      <c r="C133" t="s">
        <v>7</v>
      </c>
      <c r="E133" t="s">
        <v>3</v>
      </c>
      <c r="F133" t="s">
        <v>14</v>
      </c>
      <c r="G133" t="s">
        <v>55</v>
      </c>
    </row>
  </sheetData>
  <autoFilter ref="A1:O50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- NMC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2021-12-06T10:43:53Z</dcterms:created>
  <dcterms:modified xsi:type="dcterms:W3CDTF">2024-07-15T05:33:20Z</dcterms:modified>
</cp:coreProperties>
</file>