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60F9AF0-CD3F-CF45-B4FC-B4B4D738FBF0}" xr6:coauthVersionLast="47" xr6:coauthVersionMax="47" xr10:uidLastSave="{00000000-0000-0000-0000-000000000000}"/>
  <bookViews>
    <workbookView xWindow="0" yWindow="760" windowWidth="30240" windowHeight="18880" activeTab="8"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V49" i="1" s="1"/>
  <c r="CM49" i="1"/>
  <c r="CK50" i="1"/>
  <c r="CL50" i="1"/>
  <c r="CM50" i="1"/>
  <c r="CK51" i="1"/>
  <c r="CL51" i="1"/>
  <c r="CM51" i="1"/>
  <c r="CK52" i="1"/>
  <c r="CL52" i="1"/>
  <c r="CM52" i="1"/>
  <c r="CK53" i="1"/>
  <c r="CL53" i="1"/>
  <c r="CM53" i="1"/>
  <c r="CK54" i="1"/>
  <c r="CL54" i="1"/>
  <c r="CM54" i="1"/>
  <c r="CW54" i="1" s="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W86" i="1" s="1"/>
  <c r="CK87" i="1"/>
  <c r="CL87" i="1"/>
  <c r="CM87" i="1"/>
  <c r="CK88" i="1"/>
  <c r="CL88" i="1"/>
  <c r="CM88" i="1"/>
  <c r="CK89" i="1"/>
  <c r="CL89" i="1"/>
  <c r="CW89" i="1" s="1"/>
  <c r="CM89" i="1"/>
  <c r="CK90" i="1"/>
  <c r="CL90" i="1"/>
  <c r="CM90" i="1"/>
  <c r="CK91" i="1"/>
  <c r="CL91" i="1"/>
  <c r="CM91" i="1"/>
  <c r="CK92" i="1"/>
  <c r="CL92" i="1"/>
  <c r="CM92" i="1"/>
  <c r="CK93" i="1"/>
  <c r="CL93" i="1"/>
  <c r="CM93" i="1"/>
  <c r="CK94" i="1"/>
  <c r="CL94" i="1"/>
  <c r="CM94" i="1"/>
  <c r="CK95" i="1"/>
  <c r="CL95" i="1"/>
  <c r="CM95" i="1"/>
  <c r="CK96" i="1"/>
  <c r="CL96" i="1"/>
  <c r="CM96" i="1"/>
  <c r="CK97" i="1"/>
  <c r="CL97" i="1"/>
  <c r="CW97" i="1" s="1"/>
  <c r="CM97" i="1"/>
  <c r="CK98" i="1"/>
  <c r="CL98" i="1"/>
  <c r="CM98" i="1"/>
  <c r="CK99" i="1"/>
  <c r="CL99" i="1"/>
  <c r="CM99" i="1"/>
  <c r="CK100" i="1"/>
  <c r="CV100" i="1" s="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W108" i="1" s="1"/>
  <c r="CL108" i="1"/>
  <c r="CM108" i="1"/>
  <c r="CK109" i="1"/>
  <c r="CL109" i="1"/>
  <c r="CM109" i="1"/>
  <c r="CK110" i="1"/>
  <c r="CL110" i="1"/>
  <c r="CM110" i="1"/>
  <c r="CK111" i="1"/>
  <c r="CL111" i="1"/>
  <c r="CM111" i="1"/>
  <c r="CK112" i="1"/>
  <c r="CL112" i="1"/>
  <c r="CM112" i="1"/>
  <c r="CK113" i="1"/>
  <c r="CL113" i="1"/>
  <c r="CW113" i="1" s="1"/>
  <c r="CM113" i="1"/>
  <c r="CK114" i="1"/>
  <c r="CL114" i="1"/>
  <c r="CM114" i="1"/>
  <c r="CK115" i="1"/>
  <c r="CL115" i="1"/>
  <c r="CM115" i="1"/>
  <c r="CK116" i="1"/>
  <c r="CW116" i="1" s="1"/>
  <c r="CL116" i="1"/>
  <c r="CM116" i="1"/>
  <c r="CK117" i="1"/>
  <c r="CL117" i="1"/>
  <c r="CM117" i="1"/>
  <c r="CK118" i="1"/>
  <c r="CL118" i="1"/>
  <c r="CM118" i="1"/>
  <c r="CV118" i="1" s="1"/>
  <c r="CK119" i="1"/>
  <c r="CL119" i="1"/>
  <c r="CM119" i="1"/>
  <c r="CK120" i="1"/>
  <c r="CL120" i="1"/>
  <c r="CM120" i="1"/>
  <c r="CK121" i="1"/>
  <c r="CL121" i="1"/>
  <c r="CM121" i="1"/>
  <c r="CK122" i="1"/>
  <c r="CL122" i="1"/>
  <c r="CM122" i="1"/>
  <c r="CK123" i="1"/>
  <c r="CW123" i="1" s="1"/>
  <c r="CL123" i="1"/>
  <c r="CM123" i="1"/>
  <c r="CK124" i="1"/>
  <c r="CV124" i="1" s="1"/>
  <c r="CL124" i="1"/>
  <c r="CM124" i="1"/>
  <c r="CK125" i="1"/>
  <c r="CL125" i="1"/>
  <c r="CM125" i="1"/>
  <c r="CV125" i="1" s="1"/>
  <c r="CK126" i="1"/>
  <c r="CL126" i="1"/>
  <c r="CM126" i="1"/>
  <c r="CV126" i="1" s="1"/>
  <c r="CK127" i="1"/>
  <c r="CL127" i="1"/>
  <c r="CM127" i="1"/>
  <c r="CK128" i="1"/>
  <c r="CL128" i="1"/>
  <c r="CW128" i="1" s="1"/>
  <c r="CM128" i="1"/>
  <c r="CK129" i="1"/>
  <c r="CL129" i="1"/>
  <c r="CV129" i="1" s="1"/>
  <c r="CM129" i="1"/>
  <c r="CK130" i="1"/>
  <c r="CL130" i="1"/>
  <c r="CM130" i="1"/>
  <c r="CK131" i="1"/>
  <c r="CW131" i="1" s="1"/>
  <c r="CL131" i="1"/>
  <c r="CM131" i="1"/>
  <c r="CK132" i="1"/>
  <c r="CW132" i="1" s="1"/>
  <c r="CL132" i="1"/>
  <c r="CM132" i="1"/>
  <c r="CK133" i="1"/>
  <c r="CL133" i="1"/>
  <c r="CM133" i="1"/>
  <c r="CV133" i="1" s="1"/>
  <c r="CK134" i="1"/>
  <c r="CL134" i="1"/>
  <c r="CM134" i="1"/>
  <c r="CV134" i="1" s="1"/>
  <c r="CK135" i="1"/>
  <c r="CL135" i="1"/>
  <c r="CM135" i="1"/>
  <c r="CK136" i="1"/>
  <c r="CL136" i="1"/>
  <c r="CW136" i="1" s="1"/>
  <c r="CM136" i="1"/>
  <c r="CK137" i="1"/>
  <c r="CL137" i="1"/>
  <c r="CV137" i="1" s="1"/>
  <c r="CM137" i="1"/>
  <c r="CK138" i="1"/>
  <c r="CL138" i="1"/>
  <c r="CM138" i="1"/>
  <c r="CK139" i="1"/>
  <c r="CV139" i="1" s="1"/>
  <c r="CL139" i="1"/>
  <c r="CM139" i="1"/>
  <c r="CK140" i="1"/>
  <c r="CV140" i="1" s="1"/>
  <c r="CL140" i="1"/>
  <c r="CM140" i="1"/>
  <c r="CK141" i="1"/>
  <c r="CL141" i="1"/>
  <c r="CM141" i="1"/>
  <c r="CK142" i="1"/>
  <c r="CL142" i="1"/>
  <c r="CM142" i="1"/>
  <c r="CW142" i="1" s="1"/>
  <c r="CK143" i="1"/>
  <c r="CL143" i="1"/>
  <c r="CM143" i="1"/>
  <c r="CK144" i="1"/>
  <c r="CL144" i="1"/>
  <c r="CW144" i="1" s="1"/>
  <c r="CM144" i="1"/>
  <c r="CK145" i="1"/>
  <c r="CL145" i="1"/>
  <c r="CW145" i="1" s="1"/>
  <c r="CM145" i="1"/>
  <c r="CK146" i="1"/>
  <c r="CL146" i="1"/>
  <c r="CM146" i="1"/>
  <c r="CK147" i="1"/>
  <c r="CL147" i="1"/>
  <c r="CM147" i="1"/>
  <c r="CK148" i="1"/>
  <c r="CW148" i="1" s="1"/>
  <c r="CL148" i="1"/>
  <c r="CM148" i="1"/>
  <c r="CK149" i="1"/>
  <c r="CL149" i="1"/>
  <c r="CM149" i="1"/>
  <c r="CV149" i="1" s="1"/>
  <c r="CK150" i="1"/>
  <c r="CL150" i="1"/>
  <c r="CM150" i="1"/>
  <c r="CV150" i="1" s="1"/>
  <c r="CK151" i="1"/>
  <c r="CL151" i="1"/>
  <c r="CM151" i="1"/>
  <c r="CK152" i="1"/>
  <c r="CL152" i="1"/>
  <c r="CM152" i="1"/>
  <c r="CK153" i="1"/>
  <c r="CL153" i="1"/>
  <c r="CV153" i="1" s="1"/>
  <c r="CM153" i="1"/>
  <c r="CK154" i="1"/>
  <c r="CL154" i="1"/>
  <c r="CM154" i="1"/>
  <c r="CK155" i="1"/>
  <c r="CL155" i="1"/>
  <c r="CM155" i="1"/>
  <c r="CK156" i="1"/>
  <c r="CL156" i="1"/>
  <c r="CM156" i="1"/>
  <c r="CK157" i="1"/>
  <c r="CL157" i="1"/>
  <c r="CM157" i="1"/>
  <c r="CK158" i="1"/>
  <c r="CL158" i="1"/>
  <c r="CM158" i="1"/>
  <c r="CV158" i="1" s="1"/>
  <c r="CK159" i="1"/>
  <c r="CL159" i="1"/>
  <c r="CM159" i="1"/>
  <c r="CK160" i="1"/>
  <c r="CL160" i="1"/>
  <c r="CV160" i="1" s="1"/>
  <c r="CM160" i="1"/>
  <c r="CK161" i="1"/>
  <c r="CL161" i="1"/>
  <c r="CW161" i="1" s="1"/>
  <c r="CM161" i="1"/>
  <c r="CK162" i="1"/>
  <c r="CL162" i="1"/>
  <c r="CM162" i="1"/>
  <c r="CK163" i="1"/>
  <c r="CV163" i="1" s="1"/>
  <c r="CL163" i="1"/>
  <c r="CM163" i="1"/>
  <c r="CK164" i="1"/>
  <c r="CV164" i="1" s="1"/>
  <c r="CL164" i="1"/>
  <c r="CM164" i="1"/>
  <c r="CK165" i="1"/>
  <c r="CL165" i="1"/>
  <c r="CM165" i="1"/>
  <c r="CK166" i="1"/>
  <c r="CL166" i="1"/>
  <c r="CM166" i="1"/>
  <c r="CW166" i="1" s="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V130" i="1"/>
  <c r="CW7" i="1"/>
  <c r="CW88" i="1"/>
  <c r="CW34" i="1"/>
  <c r="CW8" i="1"/>
  <c r="CW11" i="1"/>
  <c r="CW31" i="1"/>
  <c r="CW146" i="1"/>
  <c r="CV120" i="1"/>
  <c r="CV122" i="1"/>
  <c r="CV8" i="1"/>
  <c r="CV45" i="1"/>
  <c r="CW87" i="1"/>
  <c r="CV47" i="1"/>
  <c r="CV53" i="1"/>
  <c r="CV11" i="1"/>
  <c r="CW98" i="1"/>
  <c r="CW10" i="1"/>
  <c r="CV96" i="1"/>
  <c r="CW49" i="1"/>
  <c r="CW120" i="1"/>
  <c r="CW149" i="1"/>
  <c r="CW47" i="1"/>
  <c r="CW53" i="1"/>
  <c r="CV148" i="1"/>
  <c r="CW37" i="1"/>
  <c r="CV99" i="1"/>
  <c r="CW43" i="1"/>
  <c r="CW51" i="1"/>
  <c r="CV87" i="1"/>
  <c r="CV43" i="1"/>
  <c r="CV33" i="1"/>
  <c r="CW140" i="1"/>
  <c r="CW139" i="1"/>
  <c r="CV51"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3" i="1"/>
  <c r="CV128" i="1"/>
  <c r="CV131" i="1"/>
  <c r="CV97" i="1"/>
  <c r="CV127" i="1"/>
  <c r="CV36" i="1"/>
  <c r="CW95" i="1"/>
  <c r="CV135" i="1"/>
  <c r="CV86" i="1"/>
  <c r="CW36" i="1"/>
  <c r="CV12" i="1"/>
  <c r="CW147" i="1"/>
  <c r="CW50" i="1"/>
  <c r="CW9" i="1"/>
  <c r="CV9" i="1"/>
  <c r="CW46" i="1"/>
  <c r="CW13" i="1"/>
  <c r="CW121" i="1"/>
  <c r="CW143" i="1"/>
  <c r="CW44" i="1"/>
  <c r="CV143" i="1"/>
  <c r="CV32" i="1"/>
  <c r="CW42" i="1"/>
  <c r="CW134" i="1"/>
  <c r="CW48" i="1"/>
  <c r="CW32" i="1"/>
  <c r="CV14" i="1"/>
  <c r="CV50" i="1"/>
  <c r="CV138" i="1"/>
  <c r="CV42" i="1"/>
  <c r="CW141" i="1"/>
  <c r="CW119" i="1"/>
  <c r="CW92" i="1"/>
  <c r="CW127" i="1"/>
  <c r="CW125" i="1"/>
  <c r="CW85" i="1"/>
  <c r="CV144" i="1"/>
  <c r="CV119" i="1"/>
  <c r="CW14" i="1"/>
  <c r="CW12" i="1"/>
  <c r="CV48" i="1"/>
  <c r="CV93" i="1"/>
  <c r="CW40" i="1"/>
  <c r="CW41" i="1"/>
  <c r="CW38" i="1"/>
  <c r="CW35" i="1"/>
  <c r="CV94" i="1"/>
  <c r="CV54" i="1"/>
  <c r="CV95" i="1"/>
  <c r="CW138" i="1"/>
  <c r="CW93" i="1"/>
  <c r="CV147" i="1"/>
  <c r="CW150" i="1"/>
  <c r="CV52" i="1"/>
  <c r="CW52" i="1"/>
  <c r="CV92" i="1"/>
  <c r="CW94" i="1"/>
  <c r="CV141" i="1"/>
  <c r="CV142"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77" i="1"/>
  <c r="CV84" i="1"/>
  <c r="CV28" i="1"/>
  <c r="CV25" i="1"/>
  <c r="CV157" i="1"/>
  <c r="CV74" i="1"/>
  <c r="CV57" i="1"/>
  <c r="CV80" i="1"/>
  <c r="CV58" i="1"/>
  <c r="CW62" i="1"/>
  <c r="CV156" i="1"/>
  <c r="CW64" i="1"/>
  <c r="CV82" i="1"/>
  <c r="CV109" i="1"/>
  <c r="CV151" i="1"/>
  <c r="CW29" i="1"/>
  <c r="CW75" i="1"/>
  <c r="CW22" i="1"/>
  <c r="CW106" i="1"/>
  <c r="CV69" i="1"/>
  <c r="CV62" i="1"/>
  <c r="CW63" i="1"/>
  <c r="CW27" i="1"/>
  <c r="CW159" i="1"/>
  <c r="CW154" i="1"/>
  <c r="CW156" i="1"/>
  <c r="CW163" i="1"/>
  <c r="CV106" i="1"/>
  <c r="CW71" i="1"/>
  <c r="CW74" i="1"/>
  <c r="CW117" i="1"/>
  <c r="CW157" i="1"/>
  <c r="CW111" i="1"/>
  <c r="CV104" i="1"/>
  <c r="CV26" i="1"/>
  <c r="CV159" i="1"/>
  <c r="CW84" i="1"/>
  <c r="CW4" i="1"/>
  <c r="CV161" i="1"/>
  <c r="CV154" i="1"/>
  <c r="CW58" i="1"/>
  <c r="CW151" i="1"/>
  <c r="CW77" i="1"/>
  <c r="CW26" i="1"/>
  <c r="CV76" i="1"/>
  <c r="CV64" i="1"/>
  <c r="CW103" i="1"/>
  <c r="CW162" i="1"/>
  <c r="Q30" i="1"/>
  <c r="Q66" i="1"/>
  <c r="Q73" i="1"/>
  <c r="Q3" i="1"/>
  <c r="Q68" i="1"/>
  <c r="Q152" i="1"/>
  <c r="Q20" i="1"/>
  <c r="Q165" i="1"/>
  <c r="CW59" i="1"/>
  <c r="CW57" i="1"/>
  <c r="CV79" i="1"/>
  <c r="CV72" i="1"/>
  <c r="CW67" i="1"/>
  <c r="CW118" i="1"/>
  <c r="CV5" i="1"/>
  <c r="CW28" i="1"/>
  <c r="CV117" i="1"/>
  <c r="CW109" i="1"/>
  <c r="CV78" i="1"/>
  <c r="CW76" i="1"/>
  <c r="CW155" i="1"/>
  <c r="CW114" i="1"/>
  <c r="CV16" i="1"/>
  <c r="CW18" i="1"/>
  <c r="CW112" i="1"/>
  <c r="CV67" i="1"/>
  <c r="CW24" i="1"/>
  <c r="CW5" i="1"/>
  <c r="CV107" i="1"/>
  <c r="CV61" i="1"/>
  <c r="CV162" i="1"/>
  <c r="CV75" i="1"/>
  <c r="CV65"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CW164" i="1" l="1"/>
  <c r="CV145" i="1"/>
  <c r="CV89" i="1"/>
  <c r="CV123" i="1"/>
  <c r="CW160" i="1"/>
  <c r="CV116" i="1"/>
  <c r="CW137" i="1"/>
  <c r="CW133" i="1"/>
  <c r="CW126" i="1"/>
  <c r="CV132" i="1"/>
  <c r="CW158" i="1"/>
  <c r="B13" i="23"/>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<sst xmlns="http://schemas.openxmlformats.org/spreadsheetml/2006/main" count="20148" uniqueCount="965">
  <si>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</si>
  <si>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</si>
  <si>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</si>
  <si>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</si>
  <si>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</si>
  <si>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</si>
  <si>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</si>
  <si>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</si>
  <si>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</si>
  <si>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</si>
  <si>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</si>
  <si>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</si>
  <si>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</si>
  <si>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</si>
  <si>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</si>
  <si>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</si>
  <si>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</si>
  <si>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</si>
  <si>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</si>
  <si>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</si>
  <si>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</si>
  <si>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</si>
  <si>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</si>
  <si>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</si>
  <si>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</si>
  <si>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</si>
  <si>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</si>
  <si>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</si>
  <si>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</si>
  <si>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</si>
  <si>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</si>
  <si>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</si>
  <si>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</si>
  <si>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</si>
  <si>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</si>
  <si>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</si>
  <si>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</si>
  <si>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</si>
  <si>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</si>
  <si>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</si>
  <si>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</si>
  <si>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</si>
  <si>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</si>
  <si>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</si>
  <si>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</si>
  <si>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</si>
  <si>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</si>
  <si>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</si>
  <si>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</si>
  <si>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</si>
  <si>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</si>
  <si>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</si>
  <si>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</si>
  <si>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</si>
  <si>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</si>
  <si>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</si>
  <si>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</si>
  <si>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</si>
  <si>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</si>
  <si>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</si>
  <si>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</si>
  <si>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</si>
  <si>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</si>
  <si>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</si>
  <si>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</si>
  <si>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</si>
  <si>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</si>
  <si>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</si>
  <si>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</si>
  <si>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</si>
  <si>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</si>
  <si>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</si>
  <si>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</si>
  <si>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</si>
  <si>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</si>
  <si>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</si>
  <si>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</si>
  <si>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</si>
  <si>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</si>
  <si>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</si>
  <si>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</si>
  <si>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</si>
  <si>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</si>
  <si>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</si>
  <si>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</si>
  <si>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</si>
  <si>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</si>
  <si>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</si>
  <si>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</si>
  <si>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</si>
  <si>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</si>
  <si>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</si>
  <si>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</si>
  <si>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</si>
  <si>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</si>
  <si>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</si>
  <si>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</si>
  <si>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</si>
  <si>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</si>
  <si>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</si>
  <si>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</si>
  <si>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</si>
  <si>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</si>
  <si>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</si>
  <si>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</si>
  <si>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</si>
  <si>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</si>
  <si>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</si>
  <si>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</si>
  <si>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</si>
  <si>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</si>
  <si>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</si>
  <si>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</si>
  <si>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</si>
  <si>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</si>
  <si>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</si>
  <si>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</si>
  <si>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</si>
  <si>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</si>
  <si>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</si>
  <si>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</si>
  <si>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</si>
  <si>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</si>
  <si>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</si>
  <si>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</si>
  <si>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</si>
  <si>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</si>
  <si>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</si>
  <si>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</si>
  <si>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</si>
  <si>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</si>
  <si>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</si>
  <si>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</si>
  <si>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</si>
  <si>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</si>
  <si>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</si>
  <si>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</si>
  <si>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</si>
  <si>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</si>
  <si>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</si>
  <si>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</si>
  <si>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</si>
  <si>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</si>
  <si>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</si>
  <si>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</si>
  <si>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</si>
  <si>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</si>
  <si>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</si>
  <si>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</si>
  <si>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</si>
  <si>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</si>
  <si>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</si>
  <si>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</si>
  <si>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</si>
  <si>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</si>
  <si>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</si>
  <si>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</si>
  <si>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</si>
  <si>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</si>
  <si>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</si>
  <si>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</si>
  <si>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</si>
  <si>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</si>
  <si>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</si>
  <si>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</si>
  <si>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</si>
  <si>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</si>
  <si>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</si>
  <si>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</si>
  <si>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</si>
  <si>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</si>
  <si>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</si>
  <si>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</si>
  <si>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</si>
  <si>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</si>
  <si>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</si>
  <si>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</si>
  <si>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</si>
  <si>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</si>
  <si>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</si>
  <si>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</si>
  <si>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</si>
  <si>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</si>
  <si>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</si>
  <si>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</si>
  <si>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</si>
  <si>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</si>
  <si>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</si>
  <si>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</si>
  <si>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</si>
  <si>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</si>
  <si>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</si>
  <si>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</si>
  <si>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</si>
  <si>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</si>
  <si>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</si>
  <si>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</si>
  <si>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</si>
  <si>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</si>
  <si>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</si>
  <si>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</si>
  <si>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</si>
  <si>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</si>
  <si>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</si>
  <si>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</si>
  <si>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</si>
  <si>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</si>
  <si>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</si>
  <si>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</si>
  <si>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</si>
  <si>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</si>
  <si>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</si>
  <si>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</si>
  <si>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</si>
  <si>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</si>
  <si>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</si>
  <si>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</si>
  <si>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</si>
  <si>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</si>
  <si>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</si>
  <si>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</si>
  <si>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</si>
  <si>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</si>
  <si>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</si>
  <si>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</si>
  <si>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</si>
  <si>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</si>
  <si>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</si>
  <si>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</si>
  <si>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</si>
  <si>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</si>
  <si>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</si>
  <si>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</si>
  <si>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</si>
  <si>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</si>
  <si>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</si>
  <si>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</si>
  <si>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</si>
  <si>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</si>
  <si>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</si>
  <si>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</si>
  <si>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</si>
  <si>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</si>
  <si>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</si>
  <si>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</si>
  <si>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</si>
  <si>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</si>
  <si>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</si>
  <si>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</si>
  <si>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</si>
  <si>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</si>
  <si>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</si>
  <si>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</si>
  <si>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</si>
  <si>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</si>
  <si>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</si>
  <si>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</si>
  <si>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</si>
  <si>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</si>
  <si>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</si>
  <si>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</si>
  <si>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</si>
  <si>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</si>
  <si>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</si>
  <si>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</si>
  <si>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</si>
  <si>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</si>
  <si>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</si>
  <si>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</si>
  <si>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</si>
  <si>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</si>
  <si>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</si>
  <si>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</si>
  <si>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</si>
  <si>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</si>
  <si>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</si>
  <si>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</si>
  <si>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</si>
  <si>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</si>
  <si>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</si>
  <si>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</si>
  <si>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</si>
  <si>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</si>
  <si>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</si>
  <si>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</si>
  <si>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</si>
  <si>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</si>
  <si>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</si>
  <si>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</si>
  <si>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</si>
  <si>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</si>
  <si>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</si>
  <si>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</si>
  <si>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</si>
  <si>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</si>
  <si>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</si>
  <si>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</si>
  <si>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</si>
  <si>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</si>
  <si>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</si>
  <si>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</si>
  <si>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</si>
  <si>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</si>
  <si>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</si>
  <si>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</si>
  <si>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</si>
  <si>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</si>
  <si>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</si>
  <si>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</si>
  <si>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</si>
  <si>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</si>
  <si>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</si>
  <si>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</si>
  <si>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</si>
  <si>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</si>
  <si>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</si>
  <si>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</si>
  <si>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</si>
  <si>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</si>
  <si>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</si>
  <si>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</si>
  <si>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</si>
  <si>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</si>
  <si>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</si>
  <si>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</si>
  <si>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</si>
  <si>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</si>
  <si>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</si>
  <si>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</si>
  <si>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</si>
  <si>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</si>
  <si>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</si>
  <si>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</si>
  <si>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</si>
  <si>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</si>
  <si>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</si>
  <si>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</si>
  <si>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</si>
  <si>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</si>
  <si>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</si>
  <si>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</si>
  <si>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</si>
  <si>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</si>
  <si>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</si>
  <si>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</si>
  <si>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</si>
  <si>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</si>
  <si>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</si>
  <si>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</si>
  <si>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</si>
  <si>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</si>
  <si>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</si>
  <si>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</si>
  <si>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</si>
  <si>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</si>
  <si>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</si>
  <si>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</si>
  <si>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</si>
  <si>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</si>
  <si>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</si>
  <si>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</si>
  <si>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</si>
  <si>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</si>
  <si>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</si>
  <si>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</si>
  <si>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</si>
  <si>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</si>
  <si>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</si>
  <si>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</si>
  <si>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</si>
  <si>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</si>
  <si>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</si>
  <si>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</si>
  <si>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</si>
  <si>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</si>
  <si>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</si>
  <si>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</si>
  <si>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</si>
  <si>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</si>
  <si>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</si>
  <si>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</si>
  <si>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</si>
  <si>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</si>
  <si>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</si>
  <si>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</si>
  <si>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</si>
  <si>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</si>
  <si>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</si>
  <si>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</si>
  <si>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</si>
  <si>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</si>
  <si>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</si>
  <si>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</si>
  <si>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</si>
  <si>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</si>
  <si>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</si>
  <si>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</si>
  <si>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</si>
  <si>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</si>
  <si>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</si>
  <si>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</si>
  <si>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</si>
  <si>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</si>
  <si>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</si>
  <si>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</si>
  <si>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</si>
  <si>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</si>
  <si>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</si>
  <si>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</si>
  <si>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</si>
  <si>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</si>
  <si>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</si>
  <si>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</si>
  <si>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</si>
  <si>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</si>
  <si>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</si>
  <si>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</si>
  <si>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</si>
  <si>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</si>
  <si>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</si>
  <si>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</si>
  <si>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</si>
  <si>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</si>
  <si>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</si>
  <si>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</si>
  <si>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</si>
  <si>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</si>
  <si>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</si>
  <si>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</si>
  <si>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</si>
  <si>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</si>
  <si>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</si>
  <si>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</si>
  <si>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</si>
  <si>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</si>
  <si>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</si>
  <si>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</si>
  <si>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</si>
  <si>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</si>
  <si>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</si>
  <si>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</si>
  <si>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</si>
  <si>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</si>
  <si>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</si>
  <si>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</si>
  <si>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</si>
  <si>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</si>
  <si>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</si>
  <si>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</si>
  <si>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</si>
  <si>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</si>
  <si>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</si>
  <si>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</si>
  <si>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</si>
  <si>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</si>
  <si>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</si>
  <si>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</si>
  <si>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</si>
  <si>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</si>
  <si>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</si>
  <si>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</si>
  <si>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</si>
  <si>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</si>
  <si>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</si>
  <si>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</si>
  <si>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</si>
  <si>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</si>
  <si>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</si>
  <si>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</si>
  <si>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</si>
  <si>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</si>
  <si>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</si>
  <si>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</si>
  <si>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Bicycle, conventional, urban, 2030/CH U</t>
  </si>
  <si>
    <t>transport, Bicycle, conventional, urban, 2040/CH U</t>
  </si>
  <si>
    <t>transport, Bicycle, conventional, urban,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</si>
  <si>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</si>
  <si>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</si>
  <si>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</si>
  <si>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</si>
  <si>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</si>
  <si>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</si>
  <si>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</si>
  <si>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</si>
  <si>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</si>
  <si>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</si>
  <si>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</si>
  <si>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</si>
  <si>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</si>
  <si>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</si>
  <si>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</si>
  <si>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</si>
  <si>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</si>
  <si>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</si>
  <si>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</si>
  <si>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</si>
  <si>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</si>
  <si>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</si>
  <si>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</si>
  <si>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</si>
  <si>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</si>
  <si>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</si>
  <si>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</si>
  <si>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</si>
  <si>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</si>
  <si>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</si>
  <si>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</si>
  <si>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</si>
  <si>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</si>
  <si>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</si>
  <si>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</si>
  <si>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</si>
  <si>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</si>
  <si>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</si>
  <si>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</si>
  <si>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</si>
  <si>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</si>
  <si>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</si>
  <si>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</si>
  <si>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</si>
  <si>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</si>
  <si>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</si>
  <si>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</si>
  <si>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</si>
  <si>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</si>
  <si>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</si>
  <si>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</si>
  <si>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</si>
  <si>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</si>
  <si>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</si>
  <si>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</si>
  <si>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</si>
  <si>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</si>
  <si>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</si>
  <si>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</si>
  <si>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</si>
  <si>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</si>
  <si>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</si>
  <si>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</si>
  <si>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</si>
  <si>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</si>
  <si>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</si>
  <si>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</si>
  <si>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</si>
  <si>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</si>
  <si>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</si>
  <si>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</si>
  <si>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</si>
  <si>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</si>
  <si>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</si>
  <si>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</si>
  <si>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</si>
  <si>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</si>
  <si>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</si>
  <si>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</si>
  <si>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</si>
  <si>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</si>
  <si>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</si>
  <si>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</si>
  <si>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</si>
  <si>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</si>
  <si>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</si>
  <si>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</si>
  <si>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</si>
  <si>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</si>
  <si>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</si>
  <si>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</si>
  <si>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</si>
  <si>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</si>
  <si>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</si>
  <si>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</si>
  <si>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</si>
  <si>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</si>
  <si>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</si>
  <si>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</si>
  <si>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</si>
  <si>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</si>
  <si>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</si>
  <si>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</si>
  <si>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</si>
  <si>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</si>
  <si>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</si>
  <si>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</si>
  <si>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</si>
  <si>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</si>
  <si>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</si>
  <si>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</si>
  <si>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</si>
  <si>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</si>
  <si>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</si>
  <si>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</si>
  <si>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</si>
  <si>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</si>
  <si>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</si>
  <si>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</si>
  <si>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</si>
  <si>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</si>
  <si>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</si>
  <si>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</si>
  <si>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</si>
  <si>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</si>
  <si>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</si>
  <si>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</si>
  <si>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</si>
  <si>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</si>
  <si>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</si>
  <si>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</si>
  <si>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</si>
  <si>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</si>
  <si>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</si>
  <si>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</si>
  <si>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</si>
  <si>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</si>
  <si>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</si>
  <si>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</si>
  <si>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</si>
  <si>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</si>
  <si>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</si>
  <si>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</si>
  <si>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</si>
  <si>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</si>
  <si>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</si>
  <si>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urban/CH U</t>
  </si>
  <si>
    <t>transport, Bicycle, electric (&lt;25 km/h), LFP battery/CH U</t>
  </si>
  <si>
    <t>transport, Bicycle, electric (&lt;45 km/h), LFP battery/CH U</t>
  </si>
  <si>
    <t>transport, Bicycle, electric (&lt;25 km/h), NCA battery/CH U</t>
  </si>
  <si>
    <t>transport, Bicycle, electric (&lt;45 km/h), NCA battery/CH U</t>
  </si>
  <si>
    <t>transport, Bicycle, electric (&lt;25 km/h), LFP battery, label-certified electricity/CH U</t>
  </si>
  <si>
    <t>transport, Bicycle, electric (&lt;45 km/h), LFP battery, label-certified electricity/CH U</t>
  </si>
  <si>
    <t>transport, Bicycle, electric (&lt;25 km/h), NCA battery, label-certified electricity/CH U</t>
  </si>
  <si>
    <t>transport, Bicycle, electric (&lt;45 km/h), NCA battery, label-certified electricity/CH U</t>
  </si>
  <si>
    <t>transport, Tram, electric/CH U</t>
  </si>
  <si>
    <t>transport, Moped, gasoline, &lt;4kW, EURO-5/CH U</t>
  </si>
  <si>
    <t>transport, Scooter, gasoline, &lt;4kW, EURO-5/CH U</t>
  </si>
  <si>
    <t>transport, Scooter, gasoline, 4-11kW, EURO-5/CH U</t>
  </si>
  <si>
    <t>transport, Motorbike, gasoline, 4-11kW, EURO-5/CH U</t>
  </si>
  <si>
    <t>transport, Motorbike, gasoline, 11-35kW, EURO-5/CH U</t>
  </si>
  <si>
    <t>transport, Motorbike, gasoline, &gt;35kW, EURO-5/CH U</t>
  </si>
  <si>
    <t>Motorbike, gasoline fleet average</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</si>
  <si>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</si>
  <si>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</si>
  <si>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</si>
  <si>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</si>
  <si>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</si>
  <si>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</si>
  <si>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</si>
  <si>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</si>
  <si>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</si>
  <si>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</si>
  <si>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</si>
  <si>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</si>
  <si>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Kick Scooter, battery electric, &lt;1kW</t>
  </si>
  <si>
    <t>Bicycle, battery electric, cargo bike</t>
  </si>
  <si>
    <t>Scooter, battery electric, &lt;4kW</t>
  </si>
  <si>
    <t>Scooter, battery electric, 4-11kW</t>
  </si>
  <si>
    <t>Motorbike, battery electric, &lt;4kW</t>
  </si>
  <si>
    <t>Motorbike, battery electric, 4-11kW</t>
  </si>
  <si>
    <t>Motorbike, battery electric, 11-35kW</t>
  </si>
  <si>
    <t>Motorbike, battery electric, &gt;35kW</t>
  </si>
  <si>
    <t>transport, Kick Scooter, battery electric, &lt;1kW, LFP battery/CH U</t>
  </si>
  <si>
    <t>transport, Kick Scooter, battery electric, &lt;1kW, LFP battery, 2030/CH U</t>
  </si>
  <si>
    <t>transport, Kick Scooter, battery electric, &lt;1kW, LFP battery, 2040/CH U</t>
  </si>
  <si>
    <t>transport, Kick Scooter, battery electric, &lt;1kW, LFP battery, 2050/CH U</t>
  </si>
  <si>
    <t>transport, Kick Scooter, battery electric, &lt;1kW, NCA battery/CH U</t>
  </si>
  <si>
    <t>transport, Kick Scooter, battery electric, &lt;1kW, NCA battery, 2030/CH U</t>
  </si>
  <si>
    <t>transport, Kick Scooter, battery electric, &lt;1kW, NCA battery, 2040/CH U</t>
  </si>
  <si>
    <t>transport, Kick Scooter, battery electric, &lt;1kW, NCA battery, 2050/CH U</t>
  </si>
  <si>
    <t>transport, Bicycle, battery electric, cargo bike, LFP battery/CH U</t>
  </si>
  <si>
    <t>transport, Bicycle, battery electric, cargo bike, LFP battery, 2030/CH U</t>
  </si>
  <si>
    <t>transport, Bicycle, battery electric, cargo bike, LFP battery, 2040/CH U</t>
  </si>
  <si>
    <t>transport, Bicycle, battery electric, cargo bike, LFP battery, 2050/CH U</t>
  </si>
  <si>
    <t>transport, Bicycle, battery electric, cargo bike, NCA battery/CH U</t>
  </si>
  <si>
    <t>transport, Bicycle, battery electric, cargo bike, NCA battery, 2030/CH U</t>
  </si>
  <si>
    <t>transport, Bicycle, battery electric, cargo bike, NCA battery, 2040/CH U</t>
  </si>
  <si>
    <t>transport, Bicycle, battery electric, cargo bike, NCA battery, 2050/CH U</t>
  </si>
  <si>
    <t>transport, Bicycle, battery electric, cargo bike, LFP battery, label-certified electricity/CH U</t>
  </si>
  <si>
    <t>transport, Bicycle, battery electric, cargo bike, LFP battery, 2030, label-certified electricity/CH U</t>
  </si>
  <si>
    <t>transport, Bicycle, battery electric, cargo bike, LFP battery, 2040, label-certified electricity/CH U</t>
  </si>
  <si>
    <t>transport, Bicycle, battery electric, cargo bike, LFP battery, 2050, label-certified electricity/CH U</t>
  </si>
  <si>
    <t>transport, Bicycle, battery electric, cargo bike, NCA battery, label-certified electricity/CH U</t>
  </si>
  <si>
    <t>transport, Bicycle, battery electric, cargo bike, NCA battery, 2030, label-certified electricity/CH U</t>
  </si>
  <si>
    <t>transport, Bicycle, battery electric, cargo bike, NCA battery, 2040, label-certified electricity/CH U</t>
  </si>
  <si>
    <t>transport, Bicycle, battery electric, cargo bike, NCA battery, 2050, label-certified electricity/CH U</t>
  </si>
  <si>
    <t>transport, Tram, battery electric, 2030/CH U</t>
  </si>
  <si>
    <t>transport, Tram, battery electric, 2040/CH U</t>
  </si>
  <si>
    <t>transport, Tram, battery electric, 2050/CH U</t>
  </si>
  <si>
    <t>transport, Scooter, battery electric, &lt;4kW, LFP battery/CH U</t>
  </si>
  <si>
    <t>transport, Scooter, battery electric, &lt;4kW, LFP battery, 2030/CH U</t>
  </si>
  <si>
    <t>transport, Scooter, battery electric, &lt;4kW, LFP battery, 2040/CH U</t>
  </si>
  <si>
    <t>transport, Scooter, battery electric, &lt;4kW, LFP battery, 2050/CH U</t>
  </si>
  <si>
    <t>transport, Scooter, battery electric, 4-11kW, LFP battery/CH U</t>
  </si>
  <si>
    <t>transport, Scooter, battery electric, 4-11kW, LFP battery, 2030/CH U</t>
  </si>
  <si>
    <t>transport, Scooter, battery electric, 4-11kW, LFP battery, 2040/CH U</t>
  </si>
  <si>
    <t>transport, Scooter, battery electric, 4-11kW, LFP battery, 2050/CH U</t>
  </si>
  <si>
    <t>transport, Scooter, battery electric, &lt;4kW, NCA battery/CH U</t>
  </si>
  <si>
    <t>transport, Scooter, battery electric, &lt;4kW, NCA battery, 2030/CH U</t>
  </si>
  <si>
    <t>transport, Scooter, battery electric, &lt;4kW, NCA battery, 2040/CH U</t>
  </si>
  <si>
    <t>transport, Scooter, battery electric, &lt;4kW, NCA battery, 2050/CH U</t>
  </si>
  <si>
    <t>transport, Scooter, battery electric, 4-11kW, NCA battery/CH U</t>
  </si>
  <si>
    <t>transport, Scooter, battery electric, 4-11kW, NCA battery, 2030/CH U</t>
  </si>
  <si>
    <t>transport, Scooter, battery electric, 4-11kW, NCA battery, 2040/CH U</t>
  </si>
  <si>
    <t>transport, Scooter, battery electric, 4-11kW, NCA battery, 2050/CH U</t>
  </si>
  <si>
    <t>transport, Scooter, battery electric, &lt;4kW, LFP battery, label-certified electricity/CH U</t>
  </si>
  <si>
    <t>transport, Scooter, battery electric, &lt;4kW, LFP battery, 2030, label-certified electricity/CH U</t>
  </si>
  <si>
    <t>transport, Scooter, battery electric, &lt;4kW, LFP battery, 2040, label-certified electricity/CH U</t>
  </si>
  <si>
    <t>transport, Scooter, battery electric, &lt;4kW, LFP battery, 2050, label-certified electricity/CH U</t>
  </si>
  <si>
    <t>transport, Scooter, battery electric, 4-11kW, LFP battery, label-certified electricity/CH U</t>
  </si>
  <si>
    <t>transport, Scooter, battery electric, 4-11kW, LFP battery, 2030, label-certified electricity/CH U</t>
  </si>
  <si>
    <t>transport, Scooter, battery electric, 4-11kW, LFP battery, 2040, label-certified electricity/CH U</t>
  </si>
  <si>
    <t>transport, Scooter, battery electric, 4-11kW, LFP battery, 2050, label-certified electricity/CH U</t>
  </si>
  <si>
    <t>transport, Scooter, battery electric, &lt;4kW, NCA battery, label-certified electricity/CH U</t>
  </si>
  <si>
    <t>transport, Scooter, battery electric, &lt;4kW, NCA battery, 2030, label-certified electricity/CH U</t>
  </si>
  <si>
    <t>transport, Scooter, battery electric, &lt;4kW, NCA battery, 2040, label-certified electricity/CH U</t>
  </si>
  <si>
    <t>transport, Scooter, battery electric, &lt;4kW, NCA battery, 2050, label-certified electricity/CH U</t>
  </si>
  <si>
    <t>transport, Scooter, battery electric, 4-11kW, NCA battery, label-certified electricity/CH U</t>
  </si>
  <si>
    <t>transport, Scooter, battery electric, 4-11kW, NCA battery, 2030, label-certified electricity/CH U</t>
  </si>
  <si>
    <t>transport, Scooter, battery electric, 4-11kW, NCA battery, 2040, label-certified electricity/CH U</t>
  </si>
  <si>
    <t>transport, Scooter, battery electric, 4-11kW, NCA battery, 2050, label-certified electricity/CH U</t>
  </si>
  <si>
    <t>transport, Motorbike, battery electric, &lt;4kW, LFP battery/CH U</t>
  </si>
  <si>
    <t>transport, Motorbike, battery electric, &lt;4kW, LFP battery, 2030/CH U</t>
  </si>
  <si>
    <t>transport, Motorbike, battery electric, &lt;4kW, LFP battery, 2040/CH U</t>
  </si>
  <si>
    <t>transport, Motorbike, battery electric, &lt;4kW, LFP battery, 2050/CH U</t>
  </si>
  <si>
    <t>transport, Motorbike, battery electric, 4-11kW, LFP battery/CH U</t>
  </si>
  <si>
    <t>transport, Motorbike, battery electric, 4-11kW, LFP battery, 2030/CH U</t>
  </si>
  <si>
    <t>transport, Motorbike, battery electric, 4-11kW, LFP battery, 2040/CH U</t>
  </si>
  <si>
    <t>transport, Motorbike, battery electric, 4-11kW, LFP battery, 2050/CH U</t>
  </si>
  <si>
    <t>transport, Motorbike, battery electric, 11-35kW, LFP battery/CH U</t>
  </si>
  <si>
    <t>transport, Motorbike, battery electric, 11-35kW, LFP battery, 2030/CH U</t>
  </si>
  <si>
    <t>transport, Motorbike, battery electric, 11-35kW, LFP battery, 2040/CH U</t>
  </si>
  <si>
    <t>transport, Motorbike, battery electric, 11-35kW, LFP battery, 2050/CH U</t>
  </si>
  <si>
    <t>transport, Motorbike, battery electric, &gt;35kW, LFP battery/CH U</t>
  </si>
  <si>
    <t>transport, Motorbike, battery electric, &gt;35kW, LFP battery, 2030/CH U</t>
  </si>
  <si>
    <t>transport, Motorbike, battery electric, &gt;35kW, LFP battery, 2040/CH U</t>
  </si>
  <si>
    <t>transport, Motorbike, battery electric, &gt;35kW, LFP battery, 2050/CH U</t>
  </si>
  <si>
    <t>transport, Motorbike, battery electric, &lt;4kW, NCA battery/CH U</t>
  </si>
  <si>
    <t>transport, Motorbike, battery electric, &lt;4kW, NCA battery, 2030/CH U</t>
  </si>
  <si>
    <t>transport, Motorbike, battery electric, &lt;4kW, NCA battery, 2040/CH U</t>
  </si>
  <si>
    <t>transport, Motorbike, battery electric, &lt;4kW, NCA battery, 2050/CH U</t>
  </si>
  <si>
    <t>transport, Motorbike, battery electric, 4-11kW, NCA battery/CH U</t>
  </si>
  <si>
    <t>transport, Motorbike, battery electric, 4-11kW, NCA battery, 2030/CH U</t>
  </si>
  <si>
    <t>transport, Motorbike, battery electric, 4-11kW, NCA battery, 2040/CH U</t>
  </si>
  <si>
    <t>transport, Motorbike, battery electric, 4-11kW, NCA battery, 2050/CH U</t>
  </si>
  <si>
    <t>transport, Motorbike, battery electric, 11-35kW, NCA battery/CH U</t>
  </si>
  <si>
    <t>transport, Motorbike, battery electric, 11-35kW, NCA battery, 2030/CH U</t>
  </si>
  <si>
    <t>transport, Motorbike, battery electric, 11-35kW, NCA battery, 2040/CH U</t>
  </si>
  <si>
    <t>transport, Motorbike, battery electric, 11-35kW, NCA battery, 2050/CH U</t>
  </si>
  <si>
    <t>transport, Motorbike, battery electric, &gt;35kW, NCA battery/CH U</t>
  </si>
  <si>
    <t>transport, Motorbike, battery electric, &gt;35kW, NCA battery, 2030/CH U</t>
  </si>
  <si>
    <t>transport, Motorbike, battery electric, &gt;35kW, NCA battery, 2040/CH U</t>
  </si>
  <si>
    <t>transport, Motorbike, battery electric, &gt;35kW, NCA battery, 2050/CH U</t>
  </si>
  <si>
    <t>transport, Motorbike, battery electric, &lt;4kW, LFP battery, label-certified electricity/CH U</t>
  </si>
  <si>
    <t>transport, Motorbike, battery electric, &lt;4kW, LFP battery, 2030, label-certified electricity/CH U</t>
  </si>
  <si>
    <t>transport, Motorbike, battery electric, &lt;4kW, LFP battery, 2040, label-certified electricity/CH U</t>
  </si>
  <si>
    <t>transport, Motorbike, battery electric, &lt;4kW, LFP battery, 2050, label-certified electricity/CH U</t>
  </si>
  <si>
    <t>transport, Motorbike, battery electric, 4-11kW, LFP battery, label-certified electricity/CH U</t>
  </si>
  <si>
    <t>transport, Motorbike, battery electric, 4-11kW, LFP battery, 2030, label-certified electricity/CH U</t>
  </si>
  <si>
    <t>transport, Motorbike, battery electric, 4-11kW, LFP battery, 2040, label-certified electricity/CH U</t>
  </si>
  <si>
    <t>transport, Motorbike, battery electric, 4-11kW, LFP battery, 2050, label-certified electricity/CH U</t>
  </si>
  <si>
    <t>transport, Motorbike, battery electric, 11-35kW, LFP battery, label-certified electricity/CH U</t>
  </si>
  <si>
    <t>transport, Motorbike, battery electric, 11-35kW, LFP battery, 2030, label-certified electricity/CH U</t>
  </si>
  <si>
    <t>transport, Motorbike, battery electric, 11-35kW, LFP battery, 2040, label-certified electricity/CH U</t>
  </si>
  <si>
    <t>transport, Motorbike, battery electric, 11-35kW, LFP battery, 2050, label-certified electricity/CH U</t>
  </si>
  <si>
    <t>transport, Motorbike, battery electric, &gt;35kW, LFP battery, label-certified electricity/CH U</t>
  </si>
  <si>
    <t>transport, Motorbike, battery electric, &gt;35kW, LFP battery, 2030, label-certified electricity/CH U</t>
  </si>
  <si>
    <t>transport, Motorbike, battery electric, &gt;35kW, LFP battery, 2040, label-certified electricity/CH U</t>
  </si>
  <si>
    <t>transport, Motorbike, battery electric, &gt;35kW, LFP battery, 2050, label-certified electricity/CH U</t>
  </si>
  <si>
    <t>transport, Motorbike, battery electric, &lt;4kW, NCA battery, label-certified electricity/CH U</t>
  </si>
  <si>
    <t>transport, Motorbike, battery electric, &lt;4kW, NCA battery, 2030, label-certified electricity/CH U</t>
  </si>
  <si>
    <t>transport, Motorbike, battery electric, &lt;4kW, NCA battery, 2040, label-certified electricity/CH U</t>
  </si>
  <si>
    <t>transport, Motorbike, battery electric, &lt;4kW, NCA battery, 2050, label-certified electricity/CH U</t>
  </si>
  <si>
    <t>transport, Motorbike, battery electric, 4-11kW, NCA battery, label-certified electricity/CH U</t>
  </si>
  <si>
    <t>transport, Motorbike, battery electric, 4-11kW, NCA battery, 2030, label-certified electricity/CH U</t>
  </si>
  <si>
    <t>transport, Motorbike, battery electric, 4-11kW, NCA battery, 2040, label-certified electricity/CH U</t>
  </si>
  <si>
    <t>transport, Motorbike, battery electric, 4-11kW, NCA battery, 2050, label-certified electricity/CH U</t>
  </si>
  <si>
    <t>transport, Motorbike, battery electric, 11-35kW, NCA battery, label-certified electricity/CH U</t>
  </si>
  <si>
    <t>transport, Motorbike, battery electric, 11-35kW, NCA battery, 2030, label-certified electricity/CH U</t>
  </si>
  <si>
    <t>transport, Motorbike, battery electric, 11-35kW, NCA battery, 2040, label-certified electricity/CH U</t>
  </si>
  <si>
    <t>transport, Motorbike, battery electric, 11-35kW, NCA battery, 2050, label-certified electricity/CH U</t>
  </si>
  <si>
    <t>transport, Motorbike, battery electric, &gt;35kW, NCA battery, label-certified electricity/CH U</t>
  </si>
  <si>
    <t>transport, Motorbike, battery electric, &gt;35kW, NCA battery, 2030, label-certified electricity/CH U</t>
  </si>
  <si>
    <t>transport, Motorbike, battery electric, &gt;35kW, NCA battery, 2040, label-certified electricity/CH U</t>
  </si>
  <si>
    <t>transport, Motorbike, battery electric, &gt;35kW, NCA battery, 2050, label-certified electricity/CH U</t>
  </si>
  <si>
    <t>Kick Scooter, battery electric, &lt;1kW - 2020 - NMC - CH</t>
  </si>
  <si>
    <t>Kick Scooter, battery electric, &lt;1kW - 2030 - NMC - CH</t>
  </si>
  <si>
    <t>Kick Scooter, battery electric, &lt;1kW - 2040 - NMC - CH</t>
  </si>
  <si>
    <t>Kick Scooter, battery electric, &lt;1kW - 2050 - NMC - CH</t>
  </si>
  <si>
    <t>Kick Scooter, battery electric, &lt;1kW - 2020 - LFP - CH</t>
  </si>
  <si>
    <t>Kick Scooter, battery electric, &lt;1kW - 2030 - LFP - CH</t>
  </si>
  <si>
    <t>Kick Scooter, battery electric, &lt;1kW - 2040 - LFP - CH</t>
  </si>
  <si>
    <t>Kick Scooter, battery electric, &lt;1kW - 2050 - LFP - CH</t>
  </si>
  <si>
    <t>Kick Scooter, battery electric, &lt;1kW - 2020 - NCA - CH</t>
  </si>
  <si>
    <t>Kick Scooter, battery electric, &lt;1kW - 2030 - NCA - CH</t>
  </si>
  <si>
    <t>Kick Scooter, battery electric, &lt;1kW - 2040 - NCA - CH</t>
  </si>
  <si>
    <t>Kick Scooter, battery electric, &lt;1kW - 2050 - NCA - CH</t>
  </si>
  <si>
    <t>Bicycle, battery electric, cargo bike - 2020 - NMC - CH</t>
  </si>
  <si>
    <t>Bicycle, battery electric, cargo bike - 2030 - NMC - CH</t>
  </si>
  <si>
    <t>Bicycle, battery electric, cargo bike - 2040 - NMC - CH</t>
  </si>
  <si>
    <t>Bicycle, battery electric, cargo bike - 2050 - NMC - CH</t>
  </si>
  <si>
    <t>Bicycle, battery electric, cargo bike - 2020 - LFP - CH</t>
  </si>
  <si>
    <t>Bicycle, battery electric, cargo bike - 2030 - LFP - CH</t>
  </si>
  <si>
    <t>Bicycle, battery electric, cargo bike - 2040 - LFP - CH</t>
  </si>
  <si>
    <t>Bicycle, battery electric, cargo bike - 2050 - LFP - CH</t>
  </si>
  <si>
    <t>Bicycle, battery electric, cargo bike - 2020 - NCA - CH</t>
  </si>
  <si>
    <t>Bicycle, battery electric, cargo bike - 2030 - NCA - CH</t>
  </si>
  <si>
    <t>Bicycle, battery electric, cargo bike - 2040 - NCA - CH</t>
  </si>
  <si>
    <t>Bicycle, battery electric, cargo bike - 2050 - NCA - CH</t>
  </si>
  <si>
    <t>Scooter, battery electric, &lt;4kW - 2020 - NMC - CH</t>
  </si>
  <si>
    <t>Scooter, battery electric, &lt;4kW - 2030 - NMC - CH</t>
  </si>
  <si>
    <t>Scooter, battery electric, &lt;4kW - 2040 - NMC - CH</t>
  </si>
  <si>
    <t>Scooter, battery electric, &lt;4kW - 2050 - NMC - CH</t>
  </si>
  <si>
    <t>Scooter, battery electric, &lt;4kW - 2020 - LFP - CH</t>
  </si>
  <si>
    <t>Scooter, battery electric, &lt;4kW - 2030 - LFP - CH</t>
  </si>
  <si>
    <t>Scooter, battery electric, &lt;4kW - 2040 - LFP - CH</t>
  </si>
  <si>
    <t>Scooter, battery electric, &lt;4kW - 2050 - LFP - CH</t>
  </si>
  <si>
    <t>Scooter, battery electric, &lt;4kW - 2020 - NCA - CH</t>
  </si>
  <si>
    <t>Scooter, battery electric, &lt;4kW - 2030 - NCA - CH</t>
  </si>
  <si>
    <t>Scooter, battery electric, &lt;4kW - 2040 - NCA - CH</t>
  </si>
  <si>
    <t>Scooter, battery electric, &lt;4kW - 2050 - NCA - CH</t>
  </si>
  <si>
    <t>Scooter, battery electric, 4-11kW - 2020 - NMC - CH</t>
  </si>
  <si>
    <t>Scooter, battery electric, 4-11kW - 2030 - NMC - CH</t>
  </si>
  <si>
    <t>Scooter, battery electric, 4-11kW - 2040 - NMC - CH</t>
  </si>
  <si>
    <t>Scooter, battery electric, 4-11kW - 2050 - NMC - CH</t>
  </si>
  <si>
    <t>Scooter, battery electric, 4-11kW - 2020 - LFP - CH</t>
  </si>
  <si>
    <t>Scooter, battery electric, 4-11kW - 2030 - LFP - CH</t>
  </si>
  <si>
    <t>Scooter, battery electric, 4-11kW - 2040 - LFP - CH</t>
  </si>
  <si>
    <t>Scooter, battery electric, 4-11kW - 2050 - LFP - CH</t>
  </si>
  <si>
    <t>Scooter, battery electric, 4-11kW - 2020 - NCA - CH</t>
  </si>
  <si>
    <t>Scooter, battery electric, 4-11kW - 2030 - NCA - CH</t>
  </si>
  <si>
    <t>Scooter, battery electric, 4-11kW - 2040 - NCA - CH</t>
  </si>
  <si>
    <t>Scooter, battery electric, 4-11kW - 2050 - NCA - CH</t>
  </si>
  <si>
    <t>Motorbike, battery electric, &lt;4kW - 2020 - NMC - CH</t>
  </si>
  <si>
    <t>Motorbike, battery electric, &lt;4kW - 2030 - NMC - CH</t>
  </si>
  <si>
    <t>Motorbike, battery electric, &lt;4kW - 2040 - NMC - CH</t>
  </si>
  <si>
    <t>Motorbike, battery electric, &lt;4kW - 2050 - NMC - CH</t>
  </si>
  <si>
    <t>Motorbike, battery electric, 4-11kW - 2020 - NMC - CH</t>
  </si>
  <si>
    <t>Motorbike, battery electric, 4-11kW - 2030 - NMC - CH</t>
  </si>
  <si>
    <t>Motorbike, battery electric, 4-11kW - 2040 - NMC - CH</t>
  </si>
  <si>
    <t>Motorbike, battery electric, 4-11kW - 2050 - NMC - CH</t>
  </si>
  <si>
    <t>Motorbike, battery electric, 11-35kW - 2020 - NMC - CH</t>
  </si>
  <si>
    <t>Motorbike, battery electric, 11-35kW - 2030 - NMC - CH</t>
  </si>
  <si>
    <t>Motorbike, battery electric, 11-35kW - 2040 - NMC - CH</t>
  </si>
  <si>
    <t>Motorbike, battery electric, 11-35kW - 2050 - NMC - CH</t>
  </si>
  <si>
    <t>Motorbike, battery electric, &gt;35kW - 2020 - NMC - CH</t>
  </si>
  <si>
    <t>Motorbike, battery electric, &gt;35kW - 2030 - NMC - CH</t>
  </si>
  <si>
    <t>Motorbike, battery electric, &gt;35kW - 2040 - NMC - CH</t>
  </si>
  <si>
    <t>Motorbike, battery electric, &gt;35kW - 2050 - NMC - CH</t>
  </si>
  <si>
    <t>Motorbike, battery electric, &lt;4kW - 2020 - LFP - CH</t>
  </si>
  <si>
    <t>Motorbike, battery electric, &lt;4kW - 2030 - LFP - CH</t>
  </si>
  <si>
    <t>Motorbike, battery electric, &lt;4kW - 2040 - LFP - CH</t>
  </si>
  <si>
    <t>Motorbike, battery electric, &lt;4kW - 2050 - LFP - CH</t>
  </si>
  <si>
    <t>Motorbike, battery electric, 4-11kW - 2020 - LFP - CH</t>
  </si>
  <si>
    <t>Motorbike, battery electric, 4-11kW - 2030 - LFP - CH</t>
  </si>
  <si>
    <t>Motorbike, battery electric, 4-11kW - 2040 - LFP - CH</t>
  </si>
  <si>
    <t>Motorbike, battery electric, 4-11kW - 2050 - LFP - CH</t>
  </si>
  <si>
    <t>Motorbike, battery electric, 11-35kW - 2020 - LFP - CH</t>
  </si>
  <si>
    <t>Motorbike, battery electric, 11-35kW - 2030 - LFP - CH</t>
  </si>
  <si>
    <t>Motorbike, battery electric, 11-35kW - 2040 - LFP - CH</t>
  </si>
  <si>
    <t>Motorbike, battery electric, 11-35kW - 2050 - LFP - CH</t>
  </si>
  <si>
    <t>Motorbike, battery electric, &gt;35kW - 2020 - LFP - CH</t>
  </si>
  <si>
    <t>Motorbike, battery electric, &gt;35kW - 2030 - LFP - CH</t>
  </si>
  <si>
    <t>Motorbike, battery electric, &gt;35kW - 2040 - LFP - CH</t>
  </si>
  <si>
    <t>Motorbike, battery electric, &gt;35kW - 2050 - LFP - CH</t>
  </si>
  <si>
    <t>Motorbike, battery electric, &lt;4kW - 2020 - NCA - CH</t>
  </si>
  <si>
    <t>Motorbike, battery electric, &lt;4kW - 2030 - NCA - CH</t>
  </si>
  <si>
    <t>Motorbike, battery electric, &lt;4kW - 2040 - NCA - CH</t>
  </si>
  <si>
    <t>Motorbike, battery electric, &lt;4kW - 2050 - NCA - CH</t>
  </si>
  <si>
    <t>Motorbike, battery electric, 4-11kW - 2020 - NCA - CH</t>
  </si>
  <si>
    <t>Motorbike, battery electric, 4-11kW - 2030 - NCA - CH</t>
  </si>
  <si>
    <t>Motorbike, battery electric, 4-11kW - 2040 - NCA - CH</t>
  </si>
  <si>
    <t>Motorbike, battery electric, 4-11kW - 2050 - NCA - CH</t>
  </si>
  <si>
    <t>Motorbike, battery electric, 11-35kW - 2020 - NCA - CH</t>
  </si>
  <si>
    <t>Motorbike, battery electric, 11-35kW - 2030 - NCA - CH</t>
  </si>
  <si>
    <t>Motorbike, battery electric, 11-35kW - 2040 - NCA - CH</t>
  </si>
  <si>
    <t>Motorbike, battery electric, 11-35kW - 2050 - NCA - CH</t>
  </si>
  <si>
    <t>Motorbike, battery electric, &gt;35kW - 2020 - NCA - CH</t>
  </si>
  <si>
    <t>Motorbike, battery electric, &gt;35kW - 2030 - NCA - CH</t>
  </si>
  <si>
    <t>Motorbike, battery electric, &gt;35kW - 2040 - NCA - CH</t>
  </si>
  <si>
    <t>Motorbike, battery electric, &gt;35kW - 2050 - NCA - CH</t>
  </si>
  <si>
    <t>Bicycle, battery electric, cargo bike, label certified electricity</t>
  </si>
  <si>
    <t>transport, Kick Scooter, battery electric, &lt;1kW</t>
  </si>
  <si>
    <t>transport, Motorbike, battery electric, &lt;4kW</t>
  </si>
  <si>
    <t>transport, Motorbike, battery electric, 4-11kW</t>
  </si>
  <si>
    <t>transport, Motorbike, battery electric, 11-35kW</t>
  </si>
  <si>
    <t>transport, Motorbike, battery electric, &gt;35kW</t>
  </si>
  <si>
    <t>transport, Scooter, battery electric, &lt;4kW</t>
  </si>
  <si>
    <t>transport, Scooter, battery electric, 4-11kW</t>
  </si>
  <si>
    <t>transport, Bicycle, battery electric, cargo bike</t>
  </si>
  <si>
    <t>transport, Kick Scooter, battery electric, &lt;1kW/CH U</t>
  </si>
  <si>
    <t>transport, Kick Scooter, battery electric, &lt;1kW, 2030/CH U</t>
  </si>
  <si>
    <t>transport, Kick Scooter, battery electric, &lt;1kW, 2040/CH U</t>
  </si>
  <si>
    <t>transport, Kick Scooter, battery electric, &lt;1kW, 2050/CH U</t>
  </si>
  <si>
    <t>transport, Bicycle, electric (&lt;25 km/h)/CH U</t>
  </si>
  <si>
    <t>transport, Bicycle, electric (&lt;25 km/h), 2030/CH U</t>
  </si>
  <si>
    <t>transport, Bicycle, electric (&lt;25 km/h), 2040/CH U</t>
  </si>
  <si>
    <t>transport, Bicycle, electric (&lt;25 km/h), 2050/CH U</t>
  </si>
  <si>
    <t>transport, Bicycle, electric (&lt;45 km/h)/CH U</t>
  </si>
  <si>
    <t>transport, Bicycle, electric (&lt;45 km/h), 2030/CH U</t>
  </si>
  <si>
    <t>transport, Bicycle, electric (&lt;45 km/h), 2040/CH U</t>
  </si>
  <si>
    <t>transport, Bicycle, electric (&lt;45 km/h), 2050/CH U</t>
  </si>
  <si>
    <t>transport, Bicycle, battery electric, cargo bike/CH U</t>
  </si>
  <si>
    <t>transport, Bicycle, battery electric, cargo bike, 2030/CH U</t>
  </si>
  <si>
    <t>transport, Bicycle, battery electric, cargo bike, 2040/CH U</t>
  </si>
  <si>
    <t>transport, Bicycle, battery electric, cargo bike, 2050/CH U</t>
  </si>
  <si>
    <t>transport, Bicycle, electric (&lt;25 km/h), label-certified electricity/CH U</t>
  </si>
  <si>
    <t>transport, Bicycle, electric (&lt;25 km/h), 2030, label-certified electricity/CH U</t>
  </si>
  <si>
    <t>transport, Bicycle, electric (&lt;25 km/h), 2040, label-certified electricity/CH U</t>
  </si>
  <si>
    <t>transport, Bicycle, electric (&lt;25 km/h), 2050, label-certified electricity/CH U</t>
  </si>
  <si>
    <t>transport, Bicycle, electric (&lt;45 km/h), label-certified electricity/CH U</t>
  </si>
  <si>
    <t>transport, Bicycle, electric (&lt;45 km/h), 2030, label-certified electricity/CH U</t>
  </si>
  <si>
    <t>transport, Bicycle, electric (&lt;45 km/h), 2040, label-certified electricity/CH U</t>
  </si>
  <si>
    <t>transport, Bicycle, electric (&lt;45 km/h), 2050, label-certified electricity/CH U</t>
  </si>
  <si>
    <t>transport, Bicycle, battery electric, cargo bike, label-certified electricity/CH U</t>
  </si>
  <si>
    <t>transport, Bicycle, battery electric, cargo bike, 2030, label-certified electricity/CH U</t>
  </si>
  <si>
    <t>transport, Bicycle, battery electric, cargo bike, 2040, label-certified electricity/CH U</t>
  </si>
  <si>
    <t>transport, Bicycle, battery electric, cargo bike, 2050, label-certified electricity/CH U</t>
  </si>
  <si>
    <t>transport, Scooter, battery electric, &lt;4kW/CH U</t>
  </si>
  <si>
    <t>transport, Scooter, battery electric, &lt;4kW, 2030/CH U</t>
  </si>
  <si>
    <t>transport, Scooter, battery electric, &lt;4kW, 2040/CH U</t>
  </si>
  <si>
    <t>transport, Scooter, battery electric, &lt;4kW, 2050/CH U</t>
  </si>
  <si>
    <t>transport, Scooter, battery electric, 4-11kW/CH U</t>
  </si>
  <si>
    <t>transport, Scooter, battery electric, 4-11kW, 2030/CH U</t>
  </si>
  <si>
    <t>transport, Scooter, battery electric, 4-11kW, 2040/CH U</t>
  </si>
  <si>
    <t>transport, Scooter, battery electric, 4-11kW, 2050/CH U</t>
  </si>
  <si>
    <t>transport, Scooter, battery electric, &lt;4kW, label-certified electricity/CH U</t>
  </si>
  <si>
    <t>transport, Scooter, battery electric, &lt;4kW, 2030, label-certified electricity/CH U</t>
  </si>
  <si>
    <t>transport, Scooter, battery electric, &lt;4kW, 2040, label-certified electricity/CH U</t>
  </si>
  <si>
    <t>transport, Scooter, battery electric, &lt;4kW, 2050, label-certified electricity/CH U</t>
  </si>
  <si>
    <t>transport, Scooter, battery electric, 4-11kW, label-certified electricity/CH U</t>
  </si>
  <si>
    <t>transport, Scooter, battery electric, 4-11kW, 2030, label-certified electricity/CH U</t>
  </si>
  <si>
    <t>transport, Scooter, battery electric, 4-11kW, 2040, label-certified electricity/CH U</t>
  </si>
  <si>
    <t>transport, Scooter, battery electric, 4-11kW, 2050, label-certified electricity/CH U</t>
  </si>
  <si>
    <t>transport, Motorbike, battery electric, &lt;4kW/CH U</t>
  </si>
  <si>
    <t>transport, Motorbike, battery electric, &lt;4kW, 2030/CH U</t>
  </si>
  <si>
    <t>transport, Motorbike, battery electric, &lt;4kW, 2040/CH U</t>
  </si>
  <si>
    <t>transport, Motorbike, battery electric, &lt;4kW, 2050/CH U</t>
  </si>
  <si>
    <t>transport, Motorbike, battery electric, 4-11kW/CH U</t>
  </si>
  <si>
    <t>transport, Motorbike, battery electric, 4-11kW, 2030/CH U</t>
  </si>
  <si>
    <t>transport, Motorbike, battery electric, 4-11kW, 2040/CH U</t>
  </si>
  <si>
    <t>transport, Motorbike, battery electric, 4-11kW, 2050/CH U</t>
  </si>
  <si>
    <t>transport, Motorbike, battery electric, 11-35kW/CH U</t>
  </si>
  <si>
    <t>transport, Motorbike, battery electric, 11-35kW, 2030/CH U</t>
  </si>
  <si>
    <t>transport, Motorbike, battery electric, 11-35kW, 2040/CH U</t>
  </si>
  <si>
    <t>transport, Motorbike, battery electric, 11-35kW, 2050/CH U</t>
  </si>
  <si>
    <t>transport, Motorbike, battery electric, &gt;35kW/CH U</t>
  </si>
  <si>
    <t>transport, Motorbike, battery electric, &gt;35kW, 2030/CH U</t>
  </si>
  <si>
    <t>transport, Motorbike, battery electric, &gt;35kW, 2040/CH U</t>
  </si>
  <si>
    <t>transport, Motorbike, battery electric, &gt;35kW, 2050/CH U</t>
  </si>
  <si>
    <t>transport, Motorbike, battery electric, &lt;4kW, label-certified electricity/CH U</t>
  </si>
  <si>
    <t>transport, Motorbike, battery electric, &lt;4kW, 2030, label-certified electricity/CH U</t>
  </si>
  <si>
    <t>transport, Motorbike, battery electric, &lt;4kW, 2040, label-certified electricity/CH U</t>
  </si>
  <si>
    <t>transport, Motorbike, battery electric, &lt;4kW, 2050, label-certified electricity/CH U</t>
  </si>
  <si>
    <t>transport, Motorbike, battery electric, 4-11kW, label-certified electricity/CH U</t>
  </si>
  <si>
    <t>transport, Motorbike, battery electric, 4-11kW, 2030, label-certified electricity/CH U</t>
  </si>
  <si>
    <t>transport, Motorbike, battery electric, 4-11kW, 2040, label-certified electricity/CH U</t>
  </si>
  <si>
    <t>transport, Motorbike, battery electric, 4-11kW, 2050, label-certified electricity/CH U</t>
  </si>
  <si>
    <t>transport, Motorbike, battery electric, 11-35kW, label-certified electricity/CH U</t>
  </si>
  <si>
    <t>transport, Motorbike, battery electric, 11-35kW, 2030, label-certified electricity/CH U</t>
  </si>
  <si>
    <t>transport, Motorbike, battery electric, 11-35kW, 2040, label-certified electricity/CH U</t>
  </si>
  <si>
    <t>transport, Motorbike, battery electric, 11-35kW, 2050, label-certified electricity/CH U</t>
  </si>
  <si>
    <t>transport, Motorbike, battery electric, &gt;35kW, label-certified electricity/CH U</t>
  </si>
  <si>
    <t>transport, Motorbike, battery electric, &gt;35kW, 2030, label-certified electricity/CH U</t>
  </si>
  <si>
    <t>transport, Motorbike, battery electric, &gt;35kW, 2040, label-certified electricity/CH U</t>
  </si>
  <si>
    <t>transport, Motorbike, battery electric, &gt;35kW, 2050, label-certified electricity/CH U</t>
  </si>
  <si>
    <t>market for battery capacity (MIX scenario)</t>
  </si>
  <si>
    <t>electricity storage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</si>
</sst>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67</v>
      </c>
    </row>
    <row r="2" spans="1:2" x14ac:dyDescent="0.2">
      <c r="A2" s="8" t="s">
        <v>271</v>
      </c>
      <c r="B2" s="8" t="s">
        <v>447</v>
      </c>
    </row>
    <row r="3" spans="1:2" x14ac:dyDescent="0.2">
      <c r="A3" t="s">
        <v>272</v>
      </c>
      <c r="B3" t="s">
        <v>370</v>
      </c>
    </row>
    <row r="4" spans="1:2" x14ac:dyDescent="0.2">
      <c r="A4" t="s">
        <v>273</v>
      </c>
      <c r="B4" t="s">
        <v>274</v>
      </c>
    </row>
    <row r="5" spans="1:2" x14ac:dyDescent="0.2">
      <c r="A5" t="s">
        <v>305</v>
      </c>
      <c r="B5" s="14">
        <v>44502</v>
      </c>
    </row>
    <row r="7" spans="1:2" x14ac:dyDescent="0.2">
      <c r="A7" t="s">
        <v>275</v>
      </c>
    </row>
    <row r="8" spans="1:2" x14ac:dyDescent="0.2">
      <c r="A8" t="s">
        <v>304</v>
      </c>
    </row>
    <row r="9" spans="1:2" x14ac:dyDescent="0.2">
      <c r="A9" t="s">
        <v>276</v>
      </c>
    </row>
    <row r="10" spans="1:2" x14ac:dyDescent="0.2">
      <c r="A10" t="s">
        <v>306</v>
      </c>
    </row>
    <row r="11" spans="1:2" x14ac:dyDescent="0.2">
      <c r="A11" t="s">
        <v>373</v>
      </c>
    </row>
    <row r="12" spans="1:2" x14ac:dyDescent="0.2">
      <c r="A12" t="s">
        <v>374</v>
      </c>
    </row>
    <row r="13" spans="1:2" x14ac:dyDescent="0.2">
      <c r="A13" t="s">
        <v>307</v>
      </c>
    </row>
    <row r="14" spans="1:2" x14ac:dyDescent="0.2">
      <c r="A14"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15" workbookViewId="0">
      <selection activeCell="H38" sqref="H38"/>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70</v>
      </c>
      <c r="B1" s="8" t="s">
        <v>655</v>
      </c>
    </row>
    <row r="2" spans="1:2" x14ac:dyDescent="0.2">
      <c r="A2" t="s">
        <v>71</v>
      </c>
      <c r="B2" t="s">
        <v>37</v>
      </c>
    </row>
    <row r="3" spans="1:2" x14ac:dyDescent="0.2">
      <c r="A3" t="s">
        <v>85</v>
      </c>
      <c r="B3" t="s">
        <v>655</v>
      </c>
    </row>
    <row r="4" spans="1:2" x14ac:dyDescent="0.2">
      <c r="A4" t="s">
        <v>86</v>
      </c>
    </row>
    <row r="5" spans="1:2" x14ac:dyDescent="0.2">
      <c r="A5" t="s">
        <v>87</v>
      </c>
      <c r="B5">
        <v>2020</v>
      </c>
    </row>
    <row r="6" spans="1:2" x14ac:dyDescent="0.2">
      <c r="A6" t="s">
        <v>123</v>
      </c>
      <c r="B6" t="s">
        <v>830</v>
      </c>
    </row>
    <row r="7" spans="1:2" x14ac:dyDescent="0.2">
      <c r="A7" t="s">
        <v>72</v>
      </c>
      <c r="B7" t="s">
        <v>655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76.7</v>
      </c>
    </row>
    <row r="17" spans="1:8" x14ac:dyDescent="0.2">
      <c r="A17" t="s">
        <v>130</v>
      </c>
      <c r="B17">
        <v>2.5</v>
      </c>
    </row>
    <row r="18" spans="1:8" x14ac:dyDescent="0.2">
      <c r="A18" t="s">
        <v>417</v>
      </c>
      <c r="B18" s="19" t="s">
        <v>42</v>
      </c>
    </row>
    <row r="19" spans="1:8" x14ac:dyDescent="0.2">
      <c r="A19" t="s">
        <v>131</v>
      </c>
      <c r="B19">
        <v>11.7</v>
      </c>
    </row>
    <row r="20" spans="1:8" x14ac:dyDescent="0.2">
      <c r="A20" t="s">
        <v>99</v>
      </c>
      <c r="B20">
        <v>1.8</v>
      </c>
    </row>
    <row r="21" spans="1:8" x14ac:dyDescent="0.2">
      <c r="A21" t="s">
        <v>355</v>
      </c>
      <c r="B21">
        <v>1.4400000000000002</v>
      </c>
    </row>
    <row r="22" spans="1:8" x14ac:dyDescent="0.2">
      <c r="A22" t="s">
        <v>134</v>
      </c>
      <c r="B22" s="2">
        <v>0</v>
      </c>
    </row>
    <row r="23" spans="1:8" x14ac:dyDescent="0.2">
      <c r="A23" t="s">
        <v>135</v>
      </c>
      <c r="B23">
        <v>0</v>
      </c>
    </row>
    <row r="24" spans="1:8" x14ac:dyDescent="0.2">
      <c r="A24" t="s">
        <v>132</v>
      </c>
      <c r="B24" s="2">
        <v>42.842975206611577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620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655</v>
      </c>
      <c r="B33">
        <v>1</v>
      </c>
      <c r="C33" t="s">
        <v>37</v>
      </c>
      <c r="D33" t="s">
        <v>75</v>
      </c>
      <c r="F33" t="s">
        <v>83</v>
      </c>
      <c r="G33" t="s">
        <v>84</v>
      </c>
      <c r="H33" t="s">
        <v>655</v>
      </c>
    </row>
    <row r="34" spans="1:8" x14ac:dyDescent="0.2">
      <c r="A34" t="s">
        <v>187</v>
      </c>
      <c r="B34" s="11">
        <v>53</v>
      </c>
      <c r="C34" t="s">
        <v>94</v>
      </c>
      <c r="D34" t="s">
        <v>76</v>
      </c>
      <c r="F34" t="s">
        <v>88</v>
      </c>
      <c r="G34" t="s">
        <v>15</v>
      </c>
      <c r="H34" t="s">
        <v>120</v>
      </c>
    </row>
    <row r="35" spans="1:8" x14ac:dyDescent="0.2">
      <c r="A35" t="s">
        <v>540</v>
      </c>
      <c r="B35" s="11">
        <v>0</v>
      </c>
      <c r="C35" t="s">
        <v>94</v>
      </c>
      <c r="D35" t="s">
        <v>76</v>
      </c>
      <c r="F35" t="s">
        <v>88</v>
      </c>
      <c r="G35" t="s">
        <v>14</v>
      </c>
      <c r="H35" t="s">
        <v>540</v>
      </c>
    </row>
    <row r="36" spans="1:8" x14ac:dyDescent="0.2">
      <c r="A36" t="s">
        <v>187</v>
      </c>
      <c r="B36" s="11">
        <v>4.5</v>
      </c>
      <c r="C36" t="s">
        <v>94</v>
      </c>
      <c r="D36" t="s">
        <v>76</v>
      </c>
      <c r="F36" t="s">
        <v>88</v>
      </c>
      <c r="G36" t="s">
        <v>16</v>
      </c>
      <c r="H36" t="s">
        <v>120</v>
      </c>
    </row>
    <row r="37" spans="1:8" x14ac:dyDescent="0.2">
      <c r="A37" t="s">
        <v>186</v>
      </c>
      <c r="B37" s="11">
        <v>7.5</v>
      </c>
      <c r="C37" t="s">
        <v>94</v>
      </c>
      <c r="D37" t="s">
        <v>76</v>
      </c>
      <c r="F37" t="s">
        <v>88</v>
      </c>
      <c r="G37" t="s">
        <v>269</v>
      </c>
      <c r="H37" t="s">
        <v>147</v>
      </c>
    </row>
    <row r="38" spans="1:8" x14ac:dyDescent="0.2">
      <c r="A38" t="s">
        <v>963</v>
      </c>
      <c r="B38" s="4">
        <v>1.8</v>
      </c>
      <c r="C38" t="s">
        <v>94</v>
      </c>
      <c r="D38" t="s">
        <v>95</v>
      </c>
      <c r="F38" t="s">
        <v>88</v>
      </c>
      <c r="H38" t="s">
        <v>964</v>
      </c>
    </row>
    <row r="39" spans="1:8" x14ac:dyDescent="0.2">
      <c r="A39" t="s">
        <v>185</v>
      </c>
      <c r="B39" s="11">
        <v>1</v>
      </c>
      <c r="C39" t="s">
        <v>94</v>
      </c>
      <c r="D39" t="s">
        <v>75</v>
      </c>
      <c r="F39" t="s">
        <v>88</v>
      </c>
      <c r="G39" t="s">
        <v>51</v>
      </c>
      <c r="H39" t="s">
        <v>185</v>
      </c>
    </row>
    <row r="40" spans="1:8" x14ac:dyDescent="0.2">
      <c r="A40" t="s">
        <v>149</v>
      </c>
      <c r="B40" s="11">
        <v>53</v>
      </c>
      <c r="C40" t="s">
        <v>94</v>
      </c>
      <c r="D40" t="s">
        <v>75</v>
      </c>
      <c r="F40" t="s">
        <v>88</v>
      </c>
      <c r="G40" t="s">
        <v>140</v>
      </c>
      <c r="H40" t="s">
        <v>148</v>
      </c>
    </row>
    <row r="41" spans="1:8" x14ac:dyDescent="0.2">
      <c r="A41" t="s">
        <v>149</v>
      </c>
      <c r="B41" s="11">
        <v>12</v>
      </c>
      <c r="C41" t="s">
        <v>94</v>
      </c>
      <c r="D41" t="s">
        <v>75</v>
      </c>
      <c r="F41" t="s">
        <v>88</v>
      </c>
      <c r="G41" t="s">
        <v>141</v>
      </c>
      <c r="H41" t="s">
        <v>148</v>
      </c>
    </row>
    <row r="42" spans="1:8" x14ac:dyDescent="0.2">
      <c r="A42" s="13" t="s">
        <v>443</v>
      </c>
      <c r="B42">
        <v>76.7</v>
      </c>
      <c r="C42" t="s">
        <v>91</v>
      </c>
      <c r="D42" t="s">
        <v>191</v>
      </c>
      <c r="F42" t="s">
        <v>88</v>
      </c>
      <c r="H42" s="13" t="s">
        <v>444</v>
      </c>
    </row>
    <row r="43" spans="1:8" x14ac:dyDescent="0.2">
      <c r="A43" s="13" t="s">
        <v>214</v>
      </c>
      <c r="B43" s="2">
        <v>1219.53</v>
      </c>
      <c r="C43" t="s">
        <v>94</v>
      </c>
      <c r="D43" t="s">
        <v>191</v>
      </c>
      <c r="F43" t="s">
        <v>88</v>
      </c>
      <c r="H43" s="13" t="s">
        <v>214</v>
      </c>
    </row>
    <row r="44" spans="1:8" x14ac:dyDescent="0.2">
      <c r="B44" s="11"/>
    </row>
    <row r="45" spans="1:8" x14ac:dyDescent="0.2">
      <c r="B45" s="2"/>
    </row>
    <row r="46" spans="1:8" ht="16" x14ac:dyDescent="0.2">
      <c r="A46" s="10" t="s">
        <v>70</v>
      </c>
      <c r="B46" s="8" t="s">
        <v>880</v>
      </c>
    </row>
    <row r="47" spans="1:8" x14ac:dyDescent="0.2">
      <c r="A47" t="s">
        <v>71</v>
      </c>
      <c r="B47" t="s">
        <v>37</v>
      </c>
    </row>
    <row r="48" spans="1:8" x14ac:dyDescent="0.2">
      <c r="A48" t="s">
        <v>85</v>
      </c>
      <c r="B48" t="s">
        <v>655</v>
      </c>
    </row>
    <row r="49" spans="1:2" x14ac:dyDescent="0.2">
      <c r="A49" t="s">
        <v>86</v>
      </c>
    </row>
    <row r="50" spans="1:2" x14ac:dyDescent="0.2">
      <c r="A50" t="s">
        <v>87</v>
      </c>
      <c r="B50">
        <v>2020</v>
      </c>
    </row>
    <row r="51" spans="1:2" x14ac:dyDescent="0.2">
      <c r="A51" t="s">
        <v>123</v>
      </c>
      <c r="B51" t="s">
        <v>830</v>
      </c>
    </row>
    <row r="52" spans="1:2" x14ac:dyDescent="0.2">
      <c r="A52" t="s">
        <v>72</v>
      </c>
      <c r="B52" t="s">
        <v>880</v>
      </c>
    </row>
    <row r="53" spans="1:2" x14ac:dyDescent="0.2">
      <c r="A53" t="s">
        <v>73</v>
      </c>
      <c r="B53" t="s">
        <v>74</v>
      </c>
    </row>
    <row r="54" spans="1:2" x14ac:dyDescent="0.2">
      <c r="A54" t="s">
        <v>75</v>
      </c>
      <c r="B54" t="s">
        <v>162</v>
      </c>
    </row>
    <row r="55" spans="1:2" x14ac:dyDescent="0.2">
      <c r="A55" t="s">
        <v>77</v>
      </c>
      <c r="B55" t="s">
        <v>518</v>
      </c>
    </row>
    <row r="56" spans="1:2" x14ac:dyDescent="0.2">
      <c r="A56" t="s">
        <v>124</v>
      </c>
      <c r="B56">
        <v>25000</v>
      </c>
    </row>
    <row r="57" spans="1:2" x14ac:dyDescent="0.2">
      <c r="A57" t="s">
        <v>125</v>
      </c>
      <c r="B57">
        <v>1.1000000000000001</v>
      </c>
    </row>
    <row r="58" spans="1:2" x14ac:dyDescent="0.2">
      <c r="A58" t="s">
        <v>126</v>
      </c>
      <c r="B58">
        <v>1</v>
      </c>
    </row>
    <row r="59" spans="1:2" x14ac:dyDescent="0.2">
      <c r="A59" t="s">
        <v>127</v>
      </c>
      <c r="B59">
        <v>1</v>
      </c>
    </row>
    <row r="60" spans="1:2" x14ac:dyDescent="0.2">
      <c r="A60" t="s">
        <v>128</v>
      </c>
      <c r="B60">
        <v>1776</v>
      </c>
    </row>
    <row r="61" spans="1:2" x14ac:dyDescent="0.2">
      <c r="A61" t="s">
        <v>129</v>
      </c>
      <c r="B61" s="2">
        <v>76.7</v>
      </c>
    </row>
    <row r="62" spans="1:2" x14ac:dyDescent="0.2">
      <c r="A62" t="s">
        <v>130</v>
      </c>
      <c r="B62">
        <v>2.5</v>
      </c>
    </row>
    <row r="63" spans="1:2" x14ac:dyDescent="0.2">
      <c r="A63" t="s">
        <v>417</v>
      </c>
      <c r="B63" s="19" t="s">
        <v>42</v>
      </c>
    </row>
    <row r="64" spans="1:2" x14ac:dyDescent="0.2">
      <c r="A64" t="s">
        <v>131</v>
      </c>
      <c r="B64">
        <v>11.7</v>
      </c>
    </row>
    <row r="65" spans="1:8" x14ac:dyDescent="0.2">
      <c r="A65" t="s">
        <v>99</v>
      </c>
      <c r="B65">
        <v>1.8</v>
      </c>
    </row>
    <row r="66" spans="1:8" x14ac:dyDescent="0.2">
      <c r="A66" t="s">
        <v>355</v>
      </c>
      <c r="B66">
        <v>1.4400000000000002</v>
      </c>
    </row>
    <row r="67" spans="1:8" x14ac:dyDescent="0.2">
      <c r="A67" t="s">
        <v>134</v>
      </c>
      <c r="B67" s="2">
        <v>0</v>
      </c>
    </row>
    <row r="68" spans="1:8" x14ac:dyDescent="0.2">
      <c r="A68" t="s">
        <v>135</v>
      </c>
      <c r="B68">
        <v>0</v>
      </c>
    </row>
    <row r="69" spans="1:8" x14ac:dyDescent="0.2">
      <c r="A69" t="s">
        <v>132</v>
      </c>
      <c r="B69" s="2">
        <v>42.842975206611577</v>
      </c>
    </row>
    <row r="70" spans="1:8" x14ac:dyDescent="0.2">
      <c r="A70" t="s">
        <v>133</v>
      </c>
      <c r="B70" t="s">
        <v>136</v>
      </c>
    </row>
    <row r="71" spans="1:8" x14ac:dyDescent="0.2">
      <c r="A71" t="s">
        <v>540</v>
      </c>
      <c r="B71" s="6">
        <v>0</v>
      </c>
    </row>
    <row r="72" spans="1:8" x14ac:dyDescent="0.2">
      <c r="A72" t="s">
        <v>82</v>
      </c>
      <c r="B72" t="s">
        <v>620</v>
      </c>
    </row>
    <row r="73" spans="1:8" ht="16" x14ac:dyDescent="0.2">
      <c r="A73" s="10" t="s">
        <v>78</v>
      </c>
    </row>
    <row r="74" spans="1:8" x14ac:dyDescent="0.2">
      <c r="A74" t="s">
        <v>79</v>
      </c>
      <c r="B74" t="s">
        <v>80</v>
      </c>
      <c r="C74" t="s">
        <v>71</v>
      </c>
      <c r="D74" t="s">
        <v>75</v>
      </c>
      <c r="E74" t="s">
        <v>81</v>
      </c>
      <c r="F74" t="s">
        <v>73</v>
      </c>
      <c r="G74" t="s">
        <v>82</v>
      </c>
      <c r="H74" t="s">
        <v>72</v>
      </c>
    </row>
    <row r="75" spans="1:8" x14ac:dyDescent="0.2">
      <c r="A75" t="s">
        <v>880</v>
      </c>
      <c r="B75">
        <v>1</v>
      </c>
      <c r="C75" t="s">
        <v>37</v>
      </c>
      <c r="D75" t="s">
        <v>162</v>
      </c>
      <c r="F75" t="s">
        <v>83</v>
      </c>
      <c r="G75" t="s">
        <v>84</v>
      </c>
      <c r="H75" t="s">
        <v>880</v>
      </c>
    </row>
    <row r="76" spans="1:8" x14ac:dyDescent="0.2">
      <c r="A76" t="s">
        <v>655</v>
      </c>
      <c r="B76" s="7">
        <v>4.0000000000000003E-5</v>
      </c>
      <c r="C76" t="s">
        <v>37</v>
      </c>
      <c r="D76" t="s">
        <v>75</v>
      </c>
      <c r="F76" t="s">
        <v>88</v>
      </c>
      <c r="H76" t="s">
        <v>655</v>
      </c>
    </row>
    <row r="77" spans="1:8" x14ac:dyDescent="0.2">
      <c r="A77" t="s">
        <v>110</v>
      </c>
      <c r="B77" s="7">
        <v>1.2899999999999999E-3</v>
      </c>
      <c r="C77" t="s">
        <v>37</v>
      </c>
      <c r="D77" t="s">
        <v>104</v>
      </c>
      <c r="F77" t="s">
        <v>88</v>
      </c>
      <c r="G77" t="s">
        <v>109</v>
      </c>
      <c r="H77" t="s">
        <v>110</v>
      </c>
    </row>
    <row r="78" spans="1:8" x14ac:dyDescent="0.2">
      <c r="A78" t="s">
        <v>97</v>
      </c>
      <c r="B78" s="7">
        <v>3.6972222222222226E-2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106</v>
      </c>
      <c r="B80" s="7">
        <v>8.8712400000000001E-5</v>
      </c>
      <c r="C80" t="s">
        <v>37</v>
      </c>
      <c r="D80" t="s">
        <v>104</v>
      </c>
      <c r="F80" t="s">
        <v>88</v>
      </c>
      <c r="G80" t="s">
        <v>102</v>
      </c>
      <c r="H80" t="s">
        <v>107</v>
      </c>
    </row>
    <row r="81" spans="1:8" x14ac:dyDescent="0.2">
      <c r="A81" t="s">
        <v>155</v>
      </c>
      <c r="B81" s="7">
        <v>-6.2620810940496784E-6</v>
      </c>
      <c r="C81" t="s">
        <v>91</v>
      </c>
      <c r="D81" t="s">
        <v>76</v>
      </c>
      <c r="F81" t="s">
        <v>88</v>
      </c>
      <c r="G81" t="s">
        <v>29</v>
      </c>
      <c r="H81" t="s">
        <v>157</v>
      </c>
    </row>
    <row r="82" spans="1:8" x14ac:dyDescent="0.2">
      <c r="A82" t="s">
        <v>156</v>
      </c>
      <c r="B82" s="7">
        <v>-4.5554631442082041E-6</v>
      </c>
      <c r="C82" t="s">
        <v>91</v>
      </c>
      <c r="D82" t="s">
        <v>76</v>
      </c>
      <c r="F82" t="s">
        <v>88</v>
      </c>
      <c r="G82" t="s">
        <v>30</v>
      </c>
      <c r="H82" t="s">
        <v>158</v>
      </c>
    </row>
    <row r="83" spans="1:8" x14ac:dyDescent="0.2">
      <c r="A83" t="s">
        <v>164</v>
      </c>
      <c r="B83" s="7">
        <v>-2.4211309013042481E-6</v>
      </c>
      <c r="C83" t="s">
        <v>91</v>
      </c>
      <c r="D83" t="s">
        <v>76</v>
      </c>
      <c r="F83" t="s">
        <v>88</v>
      </c>
      <c r="G83" t="s">
        <v>31</v>
      </c>
      <c r="H83" t="s">
        <v>159</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656</v>
      </c>
    </row>
    <row r="2" spans="1:2" x14ac:dyDescent="0.2">
      <c r="A2" t="s">
        <v>71</v>
      </c>
      <c r="B2" t="s">
        <v>37</v>
      </c>
    </row>
    <row r="3" spans="1:2" x14ac:dyDescent="0.2">
      <c r="A3" t="s">
        <v>85</v>
      </c>
      <c r="B3" t="s">
        <v>656</v>
      </c>
    </row>
    <row r="4" spans="1:2" x14ac:dyDescent="0.2">
      <c r="A4" t="s">
        <v>86</v>
      </c>
    </row>
    <row r="5" spans="1:2" x14ac:dyDescent="0.2">
      <c r="A5" t="s">
        <v>87</v>
      </c>
      <c r="B5">
        <v>2020</v>
      </c>
    </row>
    <row r="6" spans="1:2" x14ac:dyDescent="0.2">
      <c r="A6" t="s">
        <v>123</v>
      </c>
      <c r="B6" t="s">
        <v>834</v>
      </c>
    </row>
    <row r="7" spans="1:2" x14ac:dyDescent="0.2">
      <c r="A7" t="s">
        <v>72</v>
      </c>
      <c r="B7" t="s">
        <v>656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117.00074044049273</v>
      </c>
    </row>
    <row r="17" spans="1:8" x14ac:dyDescent="0.2">
      <c r="A17" t="s">
        <v>130</v>
      </c>
      <c r="B17">
        <v>4.7</v>
      </c>
    </row>
    <row r="18" spans="1:8" x14ac:dyDescent="0.2">
      <c r="A18" t="s">
        <v>417</v>
      </c>
      <c r="B18" s="19" t="s">
        <v>42</v>
      </c>
    </row>
    <row r="19" spans="1:8" x14ac:dyDescent="0.2">
      <c r="A19" t="s">
        <v>131</v>
      </c>
      <c r="B19">
        <v>18.849999999999998</v>
      </c>
    </row>
    <row r="20" spans="1:8" x14ac:dyDescent="0.2">
      <c r="A20" t="s">
        <v>99</v>
      </c>
      <c r="B20">
        <v>2.9</v>
      </c>
    </row>
    <row r="21" spans="1:8" x14ac:dyDescent="0.2">
      <c r="A21" t="s">
        <v>355</v>
      </c>
      <c r="B21">
        <v>2.3199999999999998</v>
      </c>
    </row>
    <row r="22" spans="1:8" x14ac:dyDescent="0.2">
      <c r="A22" t="s">
        <v>134</v>
      </c>
      <c r="B22" s="2">
        <v>0</v>
      </c>
    </row>
    <row r="23" spans="1:8" x14ac:dyDescent="0.2">
      <c r="A23" t="s">
        <v>135</v>
      </c>
      <c r="B23">
        <v>0</v>
      </c>
    </row>
    <row r="24" spans="1:8" x14ac:dyDescent="0.2">
      <c r="A24" t="s">
        <v>132</v>
      </c>
      <c r="B24" s="2">
        <v>45.890109890109891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656</v>
      </c>
      <c r="B33" s="3">
        <v>1</v>
      </c>
      <c r="C33" t="s">
        <v>37</v>
      </c>
      <c r="D33" t="s">
        <v>75</v>
      </c>
      <c r="F33" t="s">
        <v>83</v>
      </c>
      <c r="G33" t="s">
        <v>84</v>
      </c>
      <c r="H33" t="s">
        <v>656</v>
      </c>
    </row>
    <row r="34" spans="1:8" x14ac:dyDescent="0.2">
      <c r="A34" t="s">
        <v>187</v>
      </c>
      <c r="B34" s="3">
        <v>65.433826960328489</v>
      </c>
      <c r="C34" t="s">
        <v>94</v>
      </c>
      <c r="D34" t="s">
        <v>76</v>
      </c>
      <c r="F34" t="s">
        <v>88</v>
      </c>
      <c r="G34" t="s">
        <v>15</v>
      </c>
      <c r="H34" t="s">
        <v>120</v>
      </c>
    </row>
    <row r="35" spans="1:8" x14ac:dyDescent="0.2">
      <c r="A35" t="s">
        <v>187</v>
      </c>
      <c r="B35" s="3">
        <v>13.086765392065699</v>
      </c>
      <c r="C35" t="s">
        <v>94</v>
      </c>
      <c r="D35" t="s">
        <v>76</v>
      </c>
      <c r="F35" t="s">
        <v>88</v>
      </c>
      <c r="G35" t="s">
        <v>16</v>
      </c>
      <c r="H35" t="s">
        <v>120</v>
      </c>
    </row>
    <row r="36" spans="1:8" x14ac:dyDescent="0.2">
      <c r="A36" t="s">
        <v>186</v>
      </c>
      <c r="B36" s="3">
        <v>19.630148088098547</v>
      </c>
      <c r="C36" t="s">
        <v>94</v>
      </c>
      <c r="D36" t="s">
        <v>76</v>
      </c>
      <c r="F36" t="s">
        <v>88</v>
      </c>
      <c r="G36" t="s">
        <v>269</v>
      </c>
      <c r="H36" t="s">
        <v>147</v>
      </c>
    </row>
    <row r="37" spans="1:8" x14ac:dyDescent="0.2">
      <c r="A37" t="s">
        <v>963</v>
      </c>
      <c r="B37" s="3">
        <v>2.9</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65.433826960328489</v>
      </c>
      <c r="C39" t="s">
        <v>94</v>
      </c>
      <c r="D39" t="s">
        <v>75</v>
      </c>
      <c r="F39" t="s">
        <v>88</v>
      </c>
      <c r="G39" t="s">
        <v>140</v>
      </c>
      <c r="H39" t="s">
        <v>148</v>
      </c>
    </row>
    <row r="40" spans="1:8" x14ac:dyDescent="0.2">
      <c r="A40" t="s">
        <v>149</v>
      </c>
      <c r="B40" s="3">
        <v>32.716913480164244</v>
      </c>
      <c r="C40" t="s">
        <v>94</v>
      </c>
      <c r="D40" t="s">
        <v>75</v>
      </c>
      <c r="F40" t="s">
        <v>88</v>
      </c>
      <c r="G40" t="s">
        <v>141</v>
      </c>
      <c r="H40" t="s">
        <v>148</v>
      </c>
    </row>
    <row r="41" spans="1:8" x14ac:dyDescent="0.2">
      <c r="A41" s="13" t="s">
        <v>443</v>
      </c>
      <c r="B41" s="3">
        <v>117.00074044049273</v>
      </c>
      <c r="C41" t="s">
        <v>91</v>
      </c>
      <c r="D41" t="s">
        <v>191</v>
      </c>
      <c r="F41" t="s">
        <v>88</v>
      </c>
      <c r="H41" s="13" t="s">
        <v>444</v>
      </c>
    </row>
    <row r="42" spans="1:8" x14ac:dyDescent="0.2">
      <c r="A42" s="13" t="s">
        <v>214</v>
      </c>
      <c r="B42" s="3">
        <v>1860.3117730038343</v>
      </c>
      <c r="C42" t="s">
        <v>94</v>
      </c>
      <c r="D42" t="s">
        <v>191</v>
      </c>
      <c r="F42" t="s">
        <v>88</v>
      </c>
      <c r="H42" s="13" t="s">
        <v>214</v>
      </c>
    </row>
    <row r="43" spans="1:8" x14ac:dyDescent="0.2">
      <c r="B43" s="11"/>
    </row>
    <row r="44" spans="1:8" x14ac:dyDescent="0.2">
      <c r="B44" s="2"/>
    </row>
    <row r="45" spans="1:8" ht="16" x14ac:dyDescent="0.2">
      <c r="A45" s="10" t="s">
        <v>70</v>
      </c>
      <c r="B45" s="8" t="s">
        <v>881</v>
      </c>
    </row>
    <row r="46" spans="1:8" x14ac:dyDescent="0.2">
      <c r="A46" t="s">
        <v>71</v>
      </c>
      <c r="B46" t="s">
        <v>37</v>
      </c>
    </row>
    <row r="47" spans="1:8" x14ac:dyDescent="0.2">
      <c r="A47" t="s">
        <v>85</v>
      </c>
      <c r="B47" t="s">
        <v>656</v>
      </c>
    </row>
    <row r="48" spans="1:8" x14ac:dyDescent="0.2">
      <c r="A48" t="s">
        <v>86</v>
      </c>
    </row>
    <row r="49" spans="1:2" x14ac:dyDescent="0.2">
      <c r="A49" t="s">
        <v>87</v>
      </c>
      <c r="B49">
        <v>2020</v>
      </c>
    </row>
    <row r="50" spans="1:2" x14ac:dyDescent="0.2">
      <c r="A50" t="s">
        <v>123</v>
      </c>
      <c r="B50" t="s">
        <v>834</v>
      </c>
    </row>
    <row r="51" spans="1:2" x14ac:dyDescent="0.2">
      <c r="A51" t="s">
        <v>72</v>
      </c>
      <c r="B51" t="s">
        <v>881</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1.1000000000000001</v>
      </c>
    </row>
    <row r="57" spans="1:2" x14ac:dyDescent="0.2">
      <c r="A57" t="s">
        <v>126</v>
      </c>
      <c r="B57">
        <v>1</v>
      </c>
    </row>
    <row r="58" spans="1:2" x14ac:dyDescent="0.2">
      <c r="A58" t="s">
        <v>127</v>
      </c>
      <c r="B58">
        <v>1</v>
      </c>
    </row>
    <row r="59" spans="1:2" x14ac:dyDescent="0.2">
      <c r="A59" t="s">
        <v>128</v>
      </c>
      <c r="B59">
        <v>1776</v>
      </c>
    </row>
    <row r="60" spans="1:2" x14ac:dyDescent="0.2">
      <c r="A60" t="s">
        <v>129</v>
      </c>
      <c r="B60" s="2">
        <v>117.00074044049273</v>
      </c>
    </row>
    <row r="61" spans="1:2" x14ac:dyDescent="0.2">
      <c r="A61" t="s">
        <v>130</v>
      </c>
      <c r="B61">
        <v>4.7</v>
      </c>
    </row>
    <row r="62" spans="1:2" x14ac:dyDescent="0.2">
      <c r="A62" t="s">
        <v>417</v>
      </c>
      <c r="B62" s="19" t="s">
        <v>42</v>
      </c>
    </row>
    <row r="63" spans="1:2" x14ac:dyDescent="0.2">
      <c r="A63" t="s">
        <v>131</v>
      </c>
      <c r="B63">
        <v>18.849999999999998</v>
      </c>
    </row>
    <row r="64" spans="1:2" x14ac:dyDescent="0.2">
      <c r="A64" t="s">
        <v>99</v>
      </c>
      <c r="B64">
        <v>2.9</v>
      </c>
    </row>
    <row r="65" spans="1:8" x14ac:dyDescent="0.2">
      <c r="A65" t="s">
        <v>355</v>
      </c>
      <c r="B65">
        <v>2.3199999999999998</v>
      </c>
    </row>
    <row r="66" spans="1:8" x14ac:dyDescent="0.2">
      <c r="A66" t="s">
        <v>134</v>
      </c>
      <c r="B66" s="2">
        <v>0</v>
      </c>
    </row>
    <row r="67" spans="1:8" x14ac:dyDescent="0.2">
      <c r="A67" t="s">
        <v>135</v>
      </c>
      <c r="B67">
        <v>0</v>
      </c>
    </row>
    <row r="68" spans="1:8" x14ac:dyDescent="0.2">
      <c r="A68" t="s">
        <v>132</v>
      </c>
      <c r="B68" s="2">
        <v>45.890109890109891</v>
      </c>
    </row>
    <row r="69" spans="1:8" x14ac:dyDescent="0.2">
      <c r="A69" t="s">
        <v>133</v>
      </c>
      <c r="B69" t="s">
        <v>136</v>
      </c>
    </row>
    <row r="70" spans="1:8" x14ac:dyDescent="0.2">
      <c r="A70" t="s">
        <v>540</v>
      </c>
      <c r="B70" s="6">
        <v>0</v>
      </c>
    </row>
    <row r="71" spans="1:8" x14ac:dyDescent="0.2">
      <c r="A71" t="s">
        <v>82</v>
      </c>
      <c r="B71" t="s">
        <v>619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881</v>
      </c>
      <c r="B74">
        <v>1</v>
      </c>
      <c r="C74" t="s">
        <v>37</v>
      </c>
      <c r="D74" t="s">
        <v>162</v>
      </c>
      <c r="F74" t="s">
        <v>83</v>
      </c>
      <c r="G74" t="s">
        <v>84</v>
      </c>
      <c r="H74" t="s">
        <v>881</v>
      </c>
    </row>
    <row r="75" spans="1:8" x14ac:dyDescent="0.2">
      <c r="A75" t="s">
        <v>656</v>
      </c>
      <c r="B75" s="7">
        <v>4.0000000000000003E-5</v>
      </c>
      <c r="C75" t="s">
        <v>37</v>
      </c>
      <c r="D75" t="s">
        <v>75</v>
      </c>
      <c r="F75" t="s">
        <v>88</v>
      </c>
      <c r="H75" t="s">
        <v>656</v>
      </c>
    </row>
    <row r="76" spans="1:8" x14ac:dyDescent="0.2">
      <c r="A76" t="s">
        <v>106</v>
      </c>
      <c r="B76" s="7">
        <v>1.103538976165446E-4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5.5611111111111111E-2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-7.4436279381371631E-6</v>
      </c>
      <c r="C80" t="s">
        <v>91</v>
      </c>
      <c r="D80" t="s">
        <v>76</v>
      </c>
      <c r="F80" t="s">
        <v>88</v>
      </c>
      <c r="G80" t="s">
        <v>29</v>
      </c>
      <c r="H80" t="s">
        <v>157</v>
      </c>
    </row>
    <row r="81" spans="1:8" x14ac:dyDescent="0.2">
      <c r="A81" t="s">
        <v>156</v>
      </c>
      <c r="B81" s="7">
        <v>-5.1643691334943926E-6</v>
      </c>
      <c r="C81" t="s">
        <v>91</v>
      </c>
      <c r="D81" t="s">
        <v>76</v>
      </c>
      <c r="F81" t="s">
        <v>88</v>
      </c>
      <c r="G81" t="s">
        <v>30</v>
      </c>
      <c r="H81" t="s">
        <v>158</v>
      </c>
    </row>
    <row r="82" spans="1:8" x14ac:dyDescent="0.2">
      <c r="A82" t="s">
        <v>164</v>
      </c>
      <c r="B82" s="7">
        <v>-2.8087754071549858E-6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opLeftCell="A14" workbookViewId="0">
      <selection activeCell="H37" sqref="H37"/>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70</v>
      </c>
      <c r="B1" s="8" t="s">
        <v>657</v>
      </c>
    </row>
    <row r="2" spans="1:2" x14ac:dyDescent="0.2">
      <c r="A2" t="s">
        <v>71</v>
      </c>
      <c r="B2" t="s">
        <v>37</v>
      </c>
    </row>
    <row r="3" spans="1:2" x14ac:dyDescent="0.2">
      <c r="A3" t="s">
        <v>85</v>
      </c>
      <c r="B3" t="s">
        <v>657</v>
      </c>
    </row>
    <row r="4" spans="1:2" x14ac:dyDescent="0.2">
      <c r="A4" t="s">
        <v>86</v>
      </c>
    </row>
    <row r="5" spans="1:2" x14ac:dyDescent="0.2">
      <c r="A5" t="s">
        <v>87</v>
      </c>
      <c r="B5">
        <v>2020</v>
      </c>
    </row>
    <row r="6" spans="1:2" x14ac:dyDescent="0.2">
      <c r="A6" t="s">
        <v>123</v>
      </c>
      <c r="B6" t="s">
        <v>838</v>
      </c>
    </row>
    <row r="7" spans="1:2" x14ac:dyDescent="0.2">
      <c r="A7" t="s">
        <v>72</v>
      </c>
      <c r="B7" t="s">
        <v>657</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1</v>
      </c>
    </row>
    <row r="15" spans="1:2" x14ac:dyDescent="0.2">
      <c r="A15" t="s">
        <v>128</v>
      </c>
      <c r="B15">
        <v>2405</v>
      </c>
    </row>
    <row r="16" spans="1:2" x14ac:dyDescent="0.2">
      <c r="A16" t="s">
        <v>129</v>
      </c>
      <c r="B16" s="2">
        <v>165.64999999999998</v>
      </c>
    </row>
    <row r="17" spans="1:8" x14ac:dyDescent="0.2">
      <c r="A17" t="s">
        <v>130</v>
      </c>
      <c r="B17">
        <v>14</v>
      </c>
    </row>
    <row r="18" spans="1:8" x14ac:dyDescent="0.2">
      <c r="A18" t="s">
        <v>417</v>
      </c>
      <c r="B18" s="19" t="s">
        <v>42</v>
      </c>
    </row>
    <row r="19" spans="1:8" x14ac:dyDescent="0.2">
      <c r="A19" t="s">
        <v>131</v>
      </c>
      <c r="B19">
        <v>52.649999999999991</v>
      </c>
    </row>
    <row r="20" spans="1:8" x14ac:dyDescent="0.2">
      <c r="A20" t="s">
        <v>99</v>
      </c>
      <c r="B20">
        <v>8.1</v>
      </c>
    </row>
    <row r="21" spans="1:8" x14ac:dyDescent="0.2">
      <c r="A21" t="s">
        <v>355</v>
      </c>
      <c r="B21">
        <v>6.48</v>
      </c>
    </row>
    <row r="22" spans="1:8" x14ac:dyDescent="0.2">
      <c r="A22" t="s">
        <v>134</v>
      </c>
      <c r="B22" s="2">
        <v>0</v>
      </c>
    </row>
    <row r="23" spans="1:8" x14ac:dyDescent="0.2">
      <c r="A23" t="s">
        <v>135</v>
      </c>
      <c r="B23">
        <v>0</v>
      </c>
    </row>
    <row r="24" spans="1:8" x14ac:dyDescent="0.2">
      <c r="A24" t="s">
        <v>132</v>
      </c>
      <c r="B24" s="2">
        <v>94.692311208791224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657</v>
      </c>
      <c r="B33">
        <v>1</v>
      </c>
      <c r="C33" t="s">
        <v>37</v>
      </c>
      <c r="D33" t="s">
        <v>75</v>
      </c>
      <c r="F33" t="s">
        <v>83</v>
      </c>
      <c r="G33" t="s">
        <v>84</v>
      </c>
      <c r="H33" t="s">
        <v>657</v>
      </c>
    </row>
    <row r="34" spans="1:8" x14ac:dyDescent="0.2">
      <c r="A34" t="s">
        <v>187</v>
      </c>
      <c r="B34" s="3">
        <v>81</v>
      </c>
      <c r="C34" t="s">
        <v>94</v>
      </c>
      <c r="D34" t="s">
        <v>76</v>
      </c>
      <c r="F34" t="s">
        <v>88</v>
      </c>
      <c r="G34" t="s">
        <v>15</v>
      </c>
      <c r="H34" t="s">
        <v>120</v>
      </c>
    </row>
    <row r="35" spans="1:8" x14ac:dyDescent="0.2">
      <c r="A35" t="s">
        <v>187</v>
      </c>
      <c r="B35" s="3">
        <v>13</v>
      </c>
      <c r="C35" t="s">
        <v>94</v>
      </c>
      <c r="D35" t="s">
        <v>76</v>
      </c>
      <c r="F35" t="s">
        <v>88</v>
      </c>
      <c r="G35" t="s">
        <v>16</v>
      </c>
      <c r="H35" t="s">
        <v>120</v>
      </c>
    </row>
    <row r="36" spans="1:8" x14ac:dyDescent="0.2">
      <c r="A36" t="s">
        <v>186</v>
      </c>
      <c r="B36" s="3">
        <v>19</v>
      </c>
      <c r="C36" t="s">
        <v>94</v>
      </c>
      <c r="D36" t="s">
        <v>76</v>
      </c>
      <c r="F36" t="s">
        <v>88</v>
      </c>
      <c r="G36" t="s">
        <v>269</v>
      </c>
      <c r="H36" t="s">
        <v>147</v>
      </c>
    </row>
    <row r="37" spans="1:8" x14ac:dyDescent="0.2">
      <c r="A37" t="s">
        <v>963</v>
      </c>
      <c r="B37" s="3">
        <v>8.1</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81</v>
      </c>
      <c r="C39" t="s">
        <v>94</v>
      </c>
      <c r="D39" t="s">
        <v>75</v>
      </c>
      <c r="F39" t="s">
        <v>88</v>
      </c>
      <c r="G39" t="s">
        <v>140</v>
      </c>
      <c r="H39" t="s">
        <v>148</v>
      </c>
    </row>
    <row r="40" spans="1:8" x14ac:dyDescent="0.2">
      <c r="A40" t="s">
        <v>149</v>
      </c>
      <c r="B40" s="3">
        <v>32</v>
      </c>
      <c r="C40" t="s">
        <v>94</v>
      </c>
      <c r="D40" t="s">
        <v>75</v>
      </c>
      <c r="F40" t="s">
        <v>88</v>
      </c>
      <c r="G40" t="s">
        <v>141</v>
      </c>
      <c r="H40" t="s">
        <v>148</v>
      </c>
    </row>
    <row r="41" spans="1:8" x14ac:dyDescent="0.2">
      <c r="A41" s="13" t="s">
        <v>443</v>
      </c>
      <c r="B41" s="3">
        <v>165.64999999999998</v>
      </c>
      <c r="C41" t="s">
        <v>91</v>
      </c>
      <c r="D41" t="s">
        <v>191</v>
      </c>
      <c r="F41" t="s">
        <v>88</v>
      </c>
      <c r="H41" s="13" t="s">
        <v>444</v>
      </c>
    </row>
    <row r="42" spans="1:8" x14ac:dyDescent="0.2">
      <c r="A42" s="13" t="s">
        <v>214</v>
      </c>
      <c r="B42" s="3">
        <v>2633.8349999999996</v>
      </c>
      <c r="C42" t="s">
        <v>94</v>
      </c>
      <c r="D42" t="s">
        <v>191</v>
      </c>
      <c r="F42" t="s">
        <v>88</v>
      </c>
      <c r="H42" s="13" t="s">
        <v>214</v>
      </c>
    </row>
    <row r="43" spans="1:8" x14ac:dyDescent="0.2">
      <c r="B43" s="11"/>
    </row>
    <row r="44" spans="1:8" x14ac:dyDescent="0.2">
      <c r="B44" s="2"/>
    </row>
    <row r="45" spans="1:8" ht="16" x14ac:dyDescent="0.2">
      <c r="A45" s="10" t="s">
        <v>70</v>
      </c>
      <c r="B45" s="8" t="s">
        <v>882</v>
      </c>
    </row>
    <row r="46" spans="1:8" x14ac:dyDescent="0.2">
      <c r="A46" t="s">
        <v>71</v>
      </c>
      <c r="B46" t="s">
        <v>37</v>
      </c>
    </row>
    <row r="47" spans="1:8" x14ac:dyDescent="0.2">
      <c r="A47" t="s">
        <v>85</v>
      </c>
      <c r="B47" t="s">
        <v>657</v>
      </c>
    </row>
    <row r="48" spans="1:8" x14ac:dyDescent="0.2">
      <c r="A48" t="s">
        <v>86</v>
      </c>
    </row>
    <row r="49" spans="1:2" x14ac:dyDescent="0.2">
      <c r="A49" t="s">
        <v>87</v>
      </c>
      <c r="B49">
        <v>2020</v>
      </c>
    </row>
    <row r="50" spans="1:2" x14ac:dyDescent="0.2">
      <c r="A50" t="s">
        <v>123</v>
      </c>
      <c r="B50" t="s">
        <v>838</v>
      </c>
    </row>
    <row r="51" spans="1:2" x14ac:dyDescent="0.2">
      <c r="A51" t="s">
        <v>72</v>
      </c>
      <c r="B51" t="s">
        <v>882</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38500</v>
      </c>
    </row>
    <row r="56" spans="1:2" x14ac:dyDescent="0.2">
      <c r="A56" t="s">
        <v>125</v>
      </c>
      <c r="B56">
        <v>1.1000000000000001</v>
      </c>
    </row>
    <row r="57" spans="1:2" x14ac:dyDescent="0.2">
      <c r="A57" t="s">
        <v>126</v>
      </c>
      <c r="B57">
        <v>1.54</v>
      </c>
    </row>
    <row r="58" spans="1:2" x14ac:dyDescent="0.2">
      <c r="A58" t="s">
        <v>127</v>
      </c>
      <c r="B58">
        <v>1</v>
      </c>
    </row>
    <row r="59" spans="1:2" x14ac:dyDescent="0.2">
      <c r="A59" t="s">
        <v>128</v>
      </c>
      <c r="B59">
        <v>2405</v>
      </c>
    </row>
    <row r="60" spans="1:2" x14ac:dyDescent="0.2">
      <c r="A60" t="s">
        <v>129</v>
      </c>
      <c r="B60" s="2">
        <v>165.64999999999998</v>
      </c>
    </row>
    <row r="61" spans="1:2" x14ac:dyDescent="0.2">
      <c r="A61" t="s">
        <v>130</v>
      </c>
      <c r="B61">
        <v>14</v>
      </c>
    </row>
    <row r="62" spans="1:2" x14ac:dyDescent="0.2">
      <c r="A62" t="s">
        <v>417</v>
      </c>
      <c r="B62" s="19" t="s">
        <v>42</v>
      </c>
    </row>
    <row r="63" spans="1:2" x14ac:dyDescent="0.2">
      <c r="A63" t="s">
        <v>131</v>
      </c>
      <c r="B63">
        <v>52.649999999999991</v>
      </c>
    </row>
    <row r="64" spans="1:2" x14ac:dyDescent="0.2">
      <c r="A64" t="s">
        <v>99</v>
      </c>
      <c r="B64">
        <v>8.1</v>
      </c>
    </row>
    <row r="65" spans="1:8" x14ac:dyDescent="0.2">
      <c r="A65" t="s">
        <v>355</v>
      </c>
      <c r="B65">
        <v>6.48</v>
      </c>
    </row>
    <row r="66" spans="1:8" x14ac:dyDescent="0.2">
      <c r="A66" t="s">
        <v>134</v>
      </c>
      <c r="B66" s="2">
        <v>0</v>
      </c>
    </row>
    <row r="67" spans="1:8" x14ac:dyDescent="0.2">
      <c r="A67" t="s">
        <v>135</v>
      </c>
      <c r="B67">
        <v>0</v>
      </c>
    </row>
    <row r="68" spans="1:8" x14ac:dyDescent="0.2">
      <c r="A68" t="s">
        <v>132</v>
      </c>
      <c r="B68" s="2">
        <v>94.692311208791224</v>
      </c>
    </row>
    <row r="69" spans="1:8" x14ac:dyDescent="0.2">
      <c r="A69" t="s">
        <v>133</v>
      </c>
      <c r="B69" t="s">
        <v>136</v>
      </c>
    </row>
    <row r="70" spans="1:8" x14ac:dyDescent="0.2">
      <c r="A70" t="s">
        <v>540</v>
      </c>
      <c r="B70" s="6">
        <v>0</v>
      </c>
    </row>
    <row r="71" spans="1:8" x14ac:dyDescent="0.2">
      <c r="A71" t="s">
        <v>82</v>
      </c>
      <c r="B71" t="s">
        <v>618</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882</v>
      </c>
      <c r="B74">
        <v>1</v>
      </c>
      <c r="C74" t="s">
        <v>37</v>
      </c>
      <c r="D74" t="s">
        <v>162</v>
      </c>
      <c r="F74" t="s">
        <v>83</v>
      </c>
      <c r="G74" t="s">
        <v>84</v>
      </c>
      <c r="H74" t="s">
        <v>882</v>
      </c>
    </row>
    <row r="75" spans="1:8" x14ac:dyDescent="0.2">
      <c r="A75" t="s">
        <v>657</v>
      </c>
      <c r="B75" s="7">
        <v>2.5974025974025975E-5</v>
      </c>
      <c r="C75" t="s">
        <v>37</v>
      </c>
      <c r="D75" t="s">
        <v>75</v>
      </c>
      <c r="F75" t="s">
        <v>88</v>
      </c>
      <c r="H75" t="s">
        <v>657</v>
      </c>
    </row>
    <row r="76" spans="1:8" x14ac:dyDescent="0.2">
      <c r="A76" t="s">
        <v>106</v>
      </c>
      <c r="B76" s="7">
        <v>1.3647854999999999E-4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7.5275383069731625E-2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-8.8133578199366445E-6</v>
      </c>
      <c r="C80" t="s">
        <v>91</v>
      </c>
      <c r="D80" t="s">
        <v>76</v>
      </c>
      <c r="F80" t="s">
        <v>88</v>
      </c>
      <c r="G80" t="s">
        <v>29</v>
      </c>
      <c r="H80" t="s">
        <v>157</v>
      </c>
    </row>
    <row r="81" spans="1:8" x14ac:dyDescent="0.2">
      <c r="A81" t="s">
        <v>156</v>
      </c>
      <c r="B81" s="7">
        <v>-5.7857682258766833E-6</v>
      </c>
      <c r="C81" t="s">
        <v>91</v>
      </c>
      <c r="D81" t="s">
        <v>76</v>
      </c>
      <c r="F81" t="s">
        <v>88</v>
      </c>
      <c r="G81" t="s">
        <v>30</v>
      </c>
      <c r="H81" t="s">
        <v>158</v>
      </c>
    </row>
    <row r="82" spans="1:8" x14ac:dyDescent="0.2">
      <c r="A82" t="s">
        <v>164</v>
      </c>
      <c r="B82" s="7">
        <v>-3.2263949130873107E-6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658</v>
      </c>
    </row>
    <row r="2" spans="1:2" x14ac:dyDescent="0.2">
      <c r="A2" t="s">
        <v>71</v>
      </c>
      <c r="B2" t="s">
        <v>37</v>
      </c>
    </row>
    <row r="3" spans="1:2" x14ac:dyDescent="0.2">
      <c r="A3" t="s">
        <v>85</v>
      </c>
      <c r="B3" t="s">
        <v>658</v>
      </c>
    </row>
    <row r="4" spans="1:2" x14ac:dyDescent="0.2">
      <c r="A4" t="s">
        <v>86</v>
      </c>
    </row>
    <row r="5" spans="1:2" x14ac:dyDescent="0.2">
      <c r="A5" t="s">
        <v>87</v>
      </c>
      <c r="B5">
        <v>2020</v>
      </c>
    </row>
    <row r="6" spans="1:2" x14ac:dyDescent="0.2">
      <c r="A6" t="s">
        <v>123</v>
      </c>
      <c r="B6" t="s">
        <v>842</v>
      </c>
    </row>
    <row r="7" spans="1:2" x14ac:dyDescent="0.2">
      <c r="A7" t="s">
        <v>72</v>
      </c>
      <c r="B7" t="s">
        <v>658</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1</v>
      </c>
    </row>
    <row r="15" spans="1:2" x14ac:dyDescent="0.2">
      <c r="A15" t="s">
        <v>128</v>
      </c>
      <c r="B15">
        <v>2896</v>
      </c>
    </row>
    <row r="16" spans="1:2" x14ac:dyDescent="0.2">
      <c r="A16" t="s">
        <v>129</v>
      </c>
      <c r="B16" s="2">
        <v>254.89</v>
      </c>
    </row>
    <row r="17" spans="1:8" x14ac:dyDescent="0.2">
      <c r="A17" t="s">
        <v>130</v>
      </c>
      <c r="B17">
        <v>49</v>
      </c>
    </row>
    <row r="18" spans="1:8" x14ac:dyDescent="0.2">
      <c r="A18" t="s">
        <v>417</v>
      </c>
      <c r="B18" s="19" t="s">
        <v>42</v>
      </c>
    </row>
    <row r="19" spans="1:8" x14ac:dyDescent="0.2">
      <c r="A19" t="s">
        <v>131</v>
      </c>
      <c r="B19">
        <v>107.25</v>
      </c>
    </row>
    <row r="20" spans="1:8" x14ac:dyDescent="0.2">
      <c r="A20" t="s">
        <v>99</v>
      </c>
      <c r="B20">
        <v>16.5</v>
      </c>
    </row>
    <row r="21" spans="1:8" x14ac:dyDescent="0.2">
      <c r="A21" t="s">
        <v>355</v>
      </c>
      <c r="B21">
        <v>13.200000000000001</v>
      </c>
    </row>
    <row r="22" spans="1:8" x14ac:dyDescent="0.2">
      <c r="A22" t="s">
        <v>134</v>
      </c>
      <c r="B22" s="2">
        <v>0</v>
      </c>
    </row>
    <row r="23" spans="1:8" x14ac:dyDescent="0.2">
      <c r="A23" t="s">
        <v>135</v>
      </c>
      <c r="B23">
        <v>0</v>
      </c>
    </row>
    <row r="24" spans="1:8" x14ac:dyDescent="0.2">
      <c r="A24" t="s">
        <v>132</v>
      </c>
      <c r="B24" s="2">
        <v>172.96867841767528</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617</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658</v>
      </c>
      <c r="B33">
        <v>1</v>
      </c>
      <c r="C33" t="s">
        <v>37</v>
      </c>
      <c r="D33" t="s">
        <v>75</v>
      </c>
      <c r="F33" t="s">
        <v>83</v>
      </c>
      <c r="G33" t="s">
        <v>84</v>
      </c>
      <c r="H33" t="s">
        <v>658</v>
      </c>
    </row>
    <row r="34" spans="1:8" x14ac:dyDescent="0.2">
      <c r="A34" t="s">
        <v>187</v>
      </c>
      <c r="B34" s="3">
        <v>111</v>
      </c>
      <c r="C34" t="s">
        <v>94</v>
      </c>
      <c r="D34" t="s">
        <v>76</v>
      </c>
      <c r="F34" t="s">
        <v>88</v>
      </c>
      <c r="G34" t="s">
        <v>15</v>
      </c>
      <c r="H34" t="s">
        <v>120</v>
      </c>
    </row>
    <row r="35" spans="1:8" x14ac:dyDescent="0.2">
      <c r="A35" t="s">
        <v>187</v>
      </c>
      <c r="B35" s="3">
        <v>13.74</v>
      </c>
      <c r="C35" t="s">
        <v>94</v>
      </c>
      <c r="D35" t="s">
        <v>76</v>
      </c>
      <c r="F35" t="s">
        <v>88</v>
      </c>
      <c r="G35" t="s">
        <v>16</v>
      </c>
      <c r="H35" t="s">
        <v>120</v>
      </c>
    </row>
    <row r="36" spans="1:8" x14ac:dyDescent="0.2">
      <c r="A36" t="s">
        <v>186</v>
      </c>
      <c r="B36" s="3">
        <v>22.900000000000002</v>
      </c>
      <c r="C36" t="s">
        <v>94</v>
      </c>
      <c r="D36" t="s">
        <v>76</v>
      </c>
      <c r="F36" t="s">
        <v>88</v>
      </c>
      <c r="G36" t="s">
        <v>269</v>
      </c>
      <c r="H36" t="s">
        <v>147</v>
      </c>
    </row>
    <row r="37" spans="1:8" x14ac:dyDescent="0.2">
      <c r="A37" t="s">
        <v>963</v>
      </c>
      <c r="B37" s="3">
        <v>16.5</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111</v>
      </c>
      <c r="C39" t="s">
        <v>94</v>
      </c>
      <c r="D39" t="s">
        <v>75</v>
      </c>
      <c r="F39" t="s">
        <v>88</v>
      </c>
      <c r="G39" t="s">
        <v>140</v>
      </c>
      <c r="H39" t="s">
        <v>148</v>
      </c>
    </row>
    <row r="40" spans="1:8" x14ac:dyDescent="0.2">
      <c r="A40" t="s">
        <v>149</v>
      </c>
      <c r="B40" s="3">
        <v>36.64</v>
      </c>
      <c r="C40" t="s">
        <v>94</v>
      </c>
      <c r="D40" t="s">
        <v>75</v>
      </c>
      <c r="F40" t="s">
        <v>88</v>
      </c>
      <c r="G40" t="s">
        <v>141</v>
      </c>
      <c r="H40" t="s">
        <v>148</v>
      </c>
    </row>
    <row r="41" spans="1:8" x14ac:dyDescent="0.2">
      <c r="A41" s="13" t="s">
        <v>443</v>
      </c>
      <c r="B41" s="3">
        <v>254.89000000000001</v>
      </c>
      <c r="C41" t="s">
        <v>91</v>
      </c>
      <c r="D41" t="s">
        <v>191</v>
      </c>
      <c r="F41" t="s">
        <v>88</v>
      </c>
      <c r="H41" s="13" t="s">
        <v>444</v>
      </c>
    </row>
    <row r="42" spans="1:8" x14ac:dyDescent="0.2">
      <c r="A42" s="13" t="s">
        <v>214</v>
      </c>
      <c r="B42" s="3">
        <v>4052.7510000000002</v>
      </c>
      <c r="C42" t="s">
        <v>94</v>
      </c>
      <c r="D42" t="s">
        <v>191</v>
      </c>
      <c r="F42" t="s">
        <v>88</v>
      </c>
      <c r="H42" s="13" t="s">
        <v>214</v>
      </c>
    </row>
    <row r="43" spans="1:8" x14ac:dyDescent="0.2">
      <c r="B43" s="11"/>
    </row>
    <row r="44" spans="1:8" x14ac:dyDescent="0.2">
      <c r="B44" s="2"/>
    </row>
    <row r="45" spans="1:8" ht="16" x14ac:dyDescent="0.2">
      <c r="A45" s="10" t="s">
        <v>70</v>
      </c>
      <c r="B45" s="8" t="s">
        <v>883</v>
      </c>
    </row>
    <row r="46" spans="1:8" x14ac:dyDescent="0.2">
      <c r="A46" t="s">
        <v>71</v>
      </c>
      <c r="B46" t="s">
        <v>37</v>
      </c>
    </row>
    <row r="47" spans="1:8" x14ac:dyDescent="0.2">
      <c r="A47" t="s">
        <v>85</v>
      </c>
      <c r="B47" t="s">
        <v>658</v>
      </c>
    </row>
    <row r="48" spans="1:8" x14ac:dyDescent="0.2">
      <c r="A48" t="s">
        <v>86</v>
      </c>
    </row>
    <row r="49" spans="1:2" x14ac:dyDescent="0.2">
      <c r="A49" t="s">
        <v>87</v>
      </c>
      <c r="B49">
        <v>2020</v>
      </c>
    </row>
    <row r="50" spans="1:2" x14ac:dyDescent="0.2">
      <c r="A50" t="s">
        <v>123</v>
      </c>
      <c r="B50" t="s">
        <v>842</v>
      </c>
    </row>
    <row r="51" spans="1:2" x14ac:dyDescent="0.2">
      <c r="A51" t="s">
        <v>72</v>
      </c>
      <c r="B51" t="s">
        <v>883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40500</v>
      </c>
    </row>
    <row r="56" spans="1:2" x14ac:dyDescent="0.2">
      <c r="A56" t="s">
        <v>125</v>
      </c>
      <c r="B56">
        <v>1.1000000000000001</v>
      </c>
    </row>
    <row r="57" spans="1:2" x14ac:dyDescent="0.2">
      <c r="A57" t="s">
        <v>126</v>
      </c>
      <c r="B57">
        <v>1.62</v>
      </c>
    </row>
    <row r="58" spans="1:2" x14ac:dyDescent="0.2">
      <c r="A58" t="s">
        <v>127</v>
      </c>
      <c r="B58">
        <v>1</v>
      </c>
    </row>
    <row r="59" spans="1:2" x14ac:dyDescent="0.2">
      <c r="A59" t="s">
        <v>128</v>
      </c>
      <c r="B59">
        <v>2896</v>
      </c>
    </row>
    <row r="60" spans="1:2" x14ac:dyDescent="0.2">
      <c r="A60" t="s">
        <v>129</v>
      </c>
      <c r="B60" s="2">
        <v>254.89</v>
      </c>
    </row>
    <row r="61" spans="1:2" x14ac:dyDescent="0.2">
      <c r="A61" t="s">
        <v>130</v>
      </c>
      <c r="B61">
        <v>49</v>
      </c>
    </row>
    <row r="62" spans="1:2" x14ac:dyDescent="0.2">
      <c r="A62" t="s">
        <v>417</v>
      </c>
      <c r="B62" s="19" t="s">
        <v>42</v>
      </c>
    </row>
    <row r="63" spans="1:2" x14ac:dyDescent="0.2">
      <c r="A63" t="s">
        <v>131</v>
      </c>
      <c r="B63">
        <v>107.25</v>
      </c>
    </row>
    <row r="64" spans="1:2" x14ac:dyDescent="0.2">
      <c r="A64" t="s">
        <v>99</v>
      </c>
      <c r="B64">
        <v>16.5</v>
      </c>
    </row>
    <row r="65" spans="1:8" x14ac:dyDescent="0.2">
      <c r="A65" t="s">
        <v>355</v>
      </c>
      <c r="B65">
        <v>13.200000000000001</v>
      </c>
    </row>
    <row r="66" spans="1:8" x14ac:dyDescent="0.2">
      <c r="A66" t="s">
        <v>134</v>
      </c>
      <c r="B66" s="2">
        <v>0</v>
      </c>
    </row>
    <row r="67" spans="1:8" x14ac:dyDescent="0.2">
      <c r="A67" t="s">
        <v>135</v>
      </c>
      <c r="B67">
        <v>0</v>
      </c>
    </row>
    <row r="68" spans="1:8" x14ac:dyDescent="0.2">
      <c r="A68" t="s">
        <v>132</v>
      </c>
      <c r="B68" s="2">
        <v>172.96867841767528</v>
      </c>
    </row>
    <row r="69" spans="1:8" x14ac:dyDescent="0.2">
      <c r="A69" t="s">
        <v>133</v>
      </c>
      <c r="B69" t="s">
        <v>136</v>
      </c>
    </row>
    <row r="70" spans="1:8" x14ac:dyDescent="0.2">
      <c r="A70" t="s">
        <v>540</v>
      </c>
      <c r="B70" s="6">
        <v>0</v>
      </c>
    </row>
    <row r="71" spans="1:8" x14ac:dyDescent="0.2">
      <c r="A71" t="s">
        <v>82</v>
      </c>
      <c r="B71" t="s">
        <v>617</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883</v>
      </c>
      <c r="B74">
        <v>1</v>
      </c>
      <c r="C74" t="s">
        <v>37</v>
      </c>
      <c r="D74" t="s">
        <v>162</v>
      </c>
      <c r="F74" t="s">
        <v>83</v>
      </c>
      <c r="G74" t="s">
        <v>84</v>
      </c>
      <c r="H74" t="s">
        <v>883</v>
      </c>
    </row>
    <row r="75" spans="1:8" x14ac:dyDescent="0.2">
      <c r="A75" t="s">
        <v>658</v>
      </c>
      <c r="B75" s="7">
        <v>2.4691358024691357E-5</v>
      </c>
      <c r="C75" t="s">
        <v>37</v>
      </c>
      <c r="D75" t="s">
        <v>75</v>
      </c>
      <c r="F75" t="s">
        <v>88</v>
      </c>
      <c r="H75" t="s">
        <v>658</v>
      </c>
    </row>
    <row r="76" spans="1:8" x14ac:dyDescent="0.2">
      <c r="A76" t="s">
        <v>106</v>
      </c>
      <c r="B76" s="7">
        <v>1.8440043E-4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8.3945834198593472E-2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-1.1208085716166707E-5</v>
      </c>
      <c r="C80" t="s">
        <v>91</v>
      </c>
      <c r="D80" t="s">
        <v>76</v>
      </c>
      <c r="F80" t="s">
        <v>88</v>
      </c>
      <c r="G80" t="s">
        <v>29</v>
      </c>
      <c r="H80" t="s">
        <v>157</v>
      </c>
    </row>
    <row r="81" spans="1:8" x14ac:dyDescent="0.2">
      <c r="A81" t="s">
        <v>156</v>
      </c>
      <c r="B81" s="7">
        <v>-6.7357087837460445E-6</v>
      </c>
      <c r="C81" t="s">
        <v>91</v>
      </c>
      <c r="D81" t="s">
        <v>76</v>
      </c>
      <c r="F81" t="s">
        <v>88</v>
      </c>
      <c r="G81" t="s">
        <v>30</v>
      </c>
      <c r="H81" t="s">
        <v>158</v>
      </c>
    </row>
    <row r="82" spans="1:8" x14ac:dyDescent="0.2">
      <c r="A82" t="s">
        <v>164</v>
      </c>
      <c r="B82" s="7">
        <v>-3.9013198843598195E-6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403</v>
      </c>
    </row>
    <row r="2" spans="1:2" x14ac:dyDescent="0.2">
      <c r="A2" t="s">
        <v>71</v>
      </c>
      <c r="B2" t="s">
        <v>37</v>
      </c>
    </row>
    <row r="3" spans="1:2" x14ac:dyDescent="0.2">
      <c r="A3" t="s">
        <v>85</v>
      </c>
      <c r="B3" t="s">
        <v>403</v>
      </c>
    </row>
    <row r="4" spans="1:2" x14ac:dyDescent="0.2">
      <c r="A4" t="s">
        <v>86</v>
      </c>
    </row>
    <row r="5" spans="1:2" x14ac:dyDescent="0.2">
      <c r="A5" t="s">
        <v>87</v>
      </c>
      <c r="B5">
        <v>2006</v>
      </c>
    </row>
    <row r="6" spans="1:2" x14ac:dyDescent="0.2">
      <c r="A6" t="s">
        <v>123</v>
      </c>
      <c r="B6" t="s">
        <v>406</v>
      </c>
    </row>
    <row r="7" spans="1:2" x14ac:dyDescent="0.2">
      <c r="A7" t="s">
        <v>72</v>
      </c>
      <c r="B7" t="s">
        <v>403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0</v>
      </c>
    </row>
    <row r="15" spans="1:2" x14ac:dyDescent="0.2">
      <c r="A15" t="s">
        <v>128</v>
      </c>
      <c r="B15">
        <v>1776</v>
      </c>
    </row>
    <row r="16" spans="1:2" x14ac:dyDescent="0.2">
      <c r="A16" t="s">
        <v>129</v>
      </c>
      <c r="B16" s="2">
        <v>122.27169718057486</v>
      </c>
    </row>
    <row r="17" spans="1:8" x14ac:dyDescent="0.2">
      <c r="A17" t="s">
        <v>130</v>
      </c>
      <c r="B17">
        <v>9</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280.24124403890835</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608</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403</v>
      </c>
      <c r="B31">
        <v>1</v>
      </c>
      <c r="C31" t="s">
        <v>37</v>
      </c>
      <c r="D31" t="s">
        <v>75</v>
      </c>
      <c r="F31" t="s">
        <v>83</v>
      </c>
      <c r="G31" t="s">
        <v>84</v>
      </c>
      <c r="H31" t="s">
        <v>403</v>
      </c>
    </row>
    <row r="32" spans="1:8" x14ac:dyDescent="0.2">
      <c r="A32" t="s">
        <v>111</v>
      </c>
      <c r="B32" s="6">
        <v>0.7270425217814277</v>
      </c>
      <c r="C32" t="s">
        <v>91</v>
      </c>
      <c r="D32" t="s">
        <v>75</v>
      </c>
      <c r="F32" t="s">
        <v>88</v>
      </c>
      <c r="G32" t="s">
        <v>15</v>
      </c>
      <c r="H32" t="s">
        <v>112</v>
      </c>
    </row>
    <row r="33" spans="1:8" x14ac:dyDescent="0.2">
      <c r="A33" t="s">
        <v>111</v>
      </c>
      <c r="B33" s="6">
        <v>0.50892976524699929</v>
      </c>
      <c r="C33" t="s">
        <v>91</v>
      </c>
      <c r="D33" t="s">
        <v>75</v>
      </c>
      <c r="F33" t="s">
        <v>88</v>
      </c>
      <c r="G33" t="s">
        <v>16</v>
      </c>
      <c r="H33" t="s">
        <v>112</v>
      </c>
    </row>
    <row r="34" spans="1:8" x14ac:dyDescent="0.2">
      <c r="A34" t="s">
        <v>113</v>
      </c>
      <c r="B34" s="6">
        <v>1.0125</v>
      </c>
      <c r="C34" t="s">
        <v>91</v>
      </c>
      <c r="D34" t="s">
        <v>76</v>
      </c>
      <c r="F34" t="s">
        <v>88</v>
      </c>
      <c r="G34" t="s">
        <v>24</v>
      </c>
      <c r="H34" t="s">
        <v>114</v>
      </c>
    </row>
    <row r="35" spans="1:8" x14ac:dyDescent="0.2">
      <c r="A35" t="s">
        <v>197</v>
      </c>
      <c r="B35" s="6">
        <v>1.0186116700201207</v>
      </c>
      <c r="C35" t="s">
        <v>91</v>
      </c>
      <c r="D35" t="s">
        <v>76</v>
      </c>
      <c r="F35" t="s">
        <v>88</v>
      </c>
      <c r="G35" t="s">
        <v>412</v>
      </c>
      <c r="H35" t="s">
        <v>197</v>
      </c>
    </row>
    <row r="36" spans="1:8" x14ac:dyDescent="0.2">
      <c r="A36" s="13" t="s">
        <v>443</v>
      </c>
      <c r="B36" s="2">
        <v>122.27169718057486</v>
      </c>
      <c r="C36" t="s">
        <v>91</v>
      </c>
      <c r="D36" t="s">
        <v>191</v>
      </c>
      <c r="F36" t="s">
        <v>88</v>
      </c>
      <c r="H36" s="13" t="s">
        <v>444</v>
      </c>
    </row>
    <row r="37" spans="1:8" x14ac:dyDescent="0.2">
      <c r="A37" s="13" t="s">
        <v>214</v>
      </c>
      <c r="B37" s="2">
        <v>1944.1199851711403</v>
      </c>
      <c r="C37" t="s">
        <v>94</v>
      </c>
      <c r="D37" t="s">
        <v>191</v>
      </c>
      <c r="F37" t="s">
        <v>88</v>
      </c>
      <c r="H37" s="13" t="s">
        <v>214</v>
      </c>
    </row>
    <row r="38" spans="1:8" x14ac:dyDescent="0.2">
      <c r="B38" s="11"/>
    </row>
    <row r="39" spans="1:8" ht="16" x14ac:dyDescent="0.2">
      <c r="A39" s="10" t="s">
        <v>70</v>
      </c>
      <c r="B39" s="8" t="s">
        <v>404</v>
      </c>
    </row>
    <row r="40" spans="1:8" x14ac:dyDescent="0.2">
      <c r="A40" t="s">
        <v>71</v>
      </c>
      <c r="B40" t="s">
        <v>37</v>
      </c>
    </row>
    <row r="41" spans="1:8" x14ac:dyDescent="0.2">
      <c r="A41" t="s">
        <v>85</v>
      </c>
      <c r="B41" t="s">
        <v>404</v>
      </c>
    </row>
    <row r="42" spans="1:8" x14ac:dyDescent="0.2">
      <c r="A42" t="s">
        <v>86</v>
      </c>
    </row>
    <row r="43" spans="1:8" x14ac:dyDescent="0.2">
      <c r="A43" t="s">
        <v>87</v>
      </c>
      <c r="B43">
        <v>2016</v>
      </c>
    </row>
    <row r="44" spans="1:8" x14ac:dyDescent="0.2">
      <c r="A44" t="s">
        <v>123</v>
      </c>
      <c r="B44" t="s">
        <v>407</v>
      </c>
    </row>
    <row r="45" spans="1:8" x14ac:dyDescent="0.2">
      <c r="A45" t="s">
        <v>72</v>
      </c>
      <c r="B45" t="s">
        <v>404</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1.1000000000000001</v>
      </c>
    </row>
    <row r="51" spans="1:2" x14ac:dyDescent="0.2">
      <c r="A51" t="s">
        <v>126</v>
      </c>
      <c r="B51">
        <v>1</v>
      </c>
    </row>
    <row r="52" spans="1:2" x14ac:dyDescent="0.2">
      <c r="A52" t="s">
        <v>127</v>
      </c>
      <c r="B52">
        <v>0</v>
      </c>
    </row>
    <row r="53" spans="1:2" x14ac:dyDescent="0.2">
      <c r="A53" t="s">
        <v>128</v>
      </c>
      <c r="B53">
        <v>1776</v>
      </c>
    </row>
    <row r="54" spans="1:2" x14ac:dyDescent="0.2">
      <c r="A54" t="s">
        <v>129</v>
      </c>
      <c r="B54" s="2">
        <v>120.308682371765</v>
      </c>
    </row>
    <row r="55" spans="1:2" x14ac:dyDescent="0.2">
      <c r="A55" t="s">
        <v>130</v>
      </c>
      <c r="B55">
        <v>9</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283.0436564792974</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609</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404</v>
      </c>
      <c r="B69">
        <v>1</v>
      </c>
      <c r="C69" t="s">
        <v>37</v>
      </c>
      <c r="D69" t="s">
        <v>75</v>
      </c>
      <c r="F69" t="s">
        <v>83</v>
      </c>
      <c r="G69" t="s">
        <v>84</v>
      </c>
      <c r="H69" t="s">
        <v>404</v>
      </c>
    </row>
    <row r="70" spans="1:8" x14ac:dyDescent="0.2">
      <c r="A70" t="s">
        <v>111</v>
      </c>
      <c r="B70" s="6">
        <v>0.7270425217814277</v>
      </c>
      <c r="C70" t="s">
        <v>91</v>
      </c>
      <c r="D70" t="s">
        <v>75</v>
      </c>
      <c r="F70" t="s">
        <v>88</v>
      </c>
      <c r="G70" t="s">
        <v>15</v>
      </c>
      <c r="H70" t="s">
        <v>112</v>
      </c>
    </row>
    <row r="71" spans="1:8" x14ac:dyDescent="0.2">
      <c r="A71" t="s">
        <v>111</v>
      </c>
      <c r="B71" s="6">
        <v>0.50892976524699929</v>
      </c>
      <c r="C71" t="s">
        <v>91</v>
      </c>
      <c r="D71" t="s">
        <v>75</v>
      </c>
      <c r="F71" t="s">
        <v>88</v>
      </c>
      <c r="G71" t="s">
        <v>16</v>
      </c>
      <c r="H71" t="s">
        <v>112</v>
      </c>
    </row>
    <row r="72" spans="1:8" x14ac:dyDescent="0.2">
      <c r="A72" t="s">
        <v>113</v>
      </c>
      <c r="B72" s="6">
        <v>1.0125</v>
      </c>
      <c r="C72" t="s">
        <v>91</v>
      </c>
      <c r="D72" t="s">
        <v>76</v>
      </c>
      <c r="F72" t="s">
        <v>88</v>
      </c>
      <c r="G72" t="s">
        <v>24</v>
      </c>
      <c r="H72" t="s">
        <v>114</v>
      </c>
    </row>
    <row r="73" spans="1:8" x14ac:dyDescent="0.2">
      <c r="A73" t="s">
        <v>197</v>
      </c>
      <c r="B73" s="6">
        <v>1.0186116700201207</v>
      </c>
      <c r="C73" t="s">
        <v>91</v>
      </c>
      <c r="D73" t="s">
        <v>76</v>
      </c>
      <c r="F73" t="s">
        <v>88</v>
      </c>
      <c r="G73" t="s">
        <v>412</v>
      </c>
      <c r="H73" t="s">
        <v>197</v>
      </c>
    </row>
    <row r="74" spans="1:8" x14ac:dyDescent="0.2">
      <c r="A74" s="13" t="s">
        <v>443</v>
      </c>
      <c r="B74" s="2">
        <v>120.308682371765</v>
      </c>
      <c r="C74" t="s">
        <v>91</v>
      </c>
      <c r="D74" t="s">
        <v>191</v>
      </c>
      <c r="F74" t="s">
        <v>88</v>
      </c>
      <c r="H74" s="13" t="s">
        <v>444</v>
      </c>
    </row>
    <row r="75" spans="1:8" x14ac:dyDescent="0.2">
      <c r="A75" s="13" t="s">
        <v>214</v>
      </c>
      <c r="B75" s="2">
        <v>1912.9080497110635</v>
      </c>
      <c r="C75" t="s">
        <v>94</v>
      </c>
      <c r="D75" t="s">
        <v>191</v>
      </c>
      <c r="F75" t="s">
        <v>88</v>
      </c>
      <c r="H75" s="13" t="s">
        <v>214</v>
      </c>
    </row>
    <row r="77" spans="1:8" ht="16" x14ac:dyDescent="0.2">
      <c r="A77" s="10" t="s">
        <v>70</v>
      </c>
      <c r="B77" s="8" t="s">
        <v>405</v>
      </c>
    </row>
    <row r="78" spans="1:8" x14ac:dyDescent="0.2">
      <c r="A78" t="s">
        <v>71</v>
      </c>
      <c r="B78" t="s">
        <v>37</v>
      </c>
    </row>
    <row r="79" spans="1:8" x14ac:dyDescent="0.2">
      <c r="A79" t="s">
        <v>85</v>
      </c>
      <c r="B79" t="s">
        <v>405</v>
      </c>
    </row>
    <row r="80" spans="1:8" x14ac:dyDescent="0.2">
      <c r="A80" t="s">
        <v>86</v>
      </c>
    </row>
    <row r="81" spans="1:2" x14ac:dyDescent="0.2">
      <c r="A81" t="s">
        <v>87</v>
      </c>
      <c r="B81">
        <v>2020</v>
      </c>
    </row>
    <row r="82" spans="1:2" x14ac:dyDescent="0.2">
      <c r="A82" t="s">
        <v>123</v>
      </c>
      <c r="B82" t="s">
        <v>408</v>
      </c>
    </row>
    <row r="83" spans="1:2" x14ac:dyDescent="0.2">
      <c r="A83" t="s">
        <v>72</v>
      </c>
      <c r="B83" t="s">
        <v>405</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1.1000000000000001</v>
      </c>
    </row>
    <row r="89" spans="1:2" x14ac:dyDescent="0.2">
      <c r="A89" t="s">
        <v>126</v>
      </c>
      <c r="B89">
        <v>1</v>
      </c>
    </row>
    <row r="90" spans="1:2" x14ac:dyDescent="0.2">
      <c r="A90" t="s">
        <v>127</v>
      </c>
      <c r="B90">
        <v>0</v>
      </c>
    </row>
    <row r="91" spans="1:2" x14ac:dyDescent="0.2">
      <c r="A91" t="s">
        <v>128</v>
      </c>
      <c r="B91">
        <v>1776</v>
      </c>
    </row>
    <row r="92" spans="1:2" x14ac:dyDescent="0.2">
      <c r="A92" t="s">
        <v>129</v>
      </c>
      <c r="B92" s="2">
        <v>119.00000583255843</v>
      </c>
    </row>
    <row r="93" spans="1:2" x14ac:dyDescent="0.2">
      <c r="A93" t="s">
        <v>130</v>
      </c>
      <c r="B93">
        <v>9</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285.90268331242163</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610</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405</v>
      </c>
      <c r="B107">
        <v>1</v>
      </c>
      <c r="C107" t="s">
        <v>37</v>
      </c>
      <c r="D107" t="s">
        <v>75</v>
      </c>
      <c r="F107" t="s">
        <v>83</v>
      </c>
      <c r="G107" t="s">
        <v>84</v>
      </c>
      <c r="H107" t="s">
        <v>405</v>
      </c>
    </row>
    <row r="108" spans="1:8" x14ac:dyDescent="0.2">
      <c r="A108" t="s">
        <v>111</v>
      </c>
      <c r="B108" s="6">
        <v>0.7270425217814277</v>
      </c>
      <c r="C108" t="s">
        <v>91</v>
      </c>
      <c r="D108" t="s">
        <v>75</v>
      </c>
      <c r="F108" t="s">
        <v>88</v>
      </c>
      <c r="G108" t="s">
        <v>15</v>
      </c>
      <c r="H108" t="s">
        <v>112</v>
      </c>
    </row>
    <row r="109" spans="1:8" x14ac:dyDescent="0.2">
      <c r="A109" t="s">
        <v>111</v>
      </c>
      <c r="B109" s="6">
        <v>0.50892976524699929</v>
      </c>
      <c r="C109" t="s">
        <v>91</v>
      </c>
      <c r="D109" t="s">
        <v>75</v>
      </c>
      <c r="F109" t="s">
        <v>88</v>
      </c>
      <c r="G109" t="s">
        <v>16</v>
      </c>
      <c r="H109" t="s">
        <v>112</v>
      </c>
    </row>
    <row r="110" spans="1:8" x14ac:dyDescent="0.2">
      <c r="A110" t="s">
        <v>113</v>
      </c>
      <c r="B110" s="6">
        <v>1.0125</v>
      </c>
      <c r="C110" t="s">
        <v>91</v>
      </c>
      <c r="D110" t="s">
        <v>76</v>
      </c>
      <c r="F110" t="s">
        <v>88</v>
      </c>
      <c r="G110" t="s">
        <v>24</v>
      </c>
      <c r="H110" t="s">
        <v>114</v>
      </c>
    </row>
    <row r="111" spans="1:8" x14ac:dyDescent="0.2">
      <c r="A111" t="s">
        <v>197</v>
      </c>
      <c r="B111" s="6">
        <v>1.0186116700201207</v>
      </c>
      <c r="C111" t="s">
        <v>91</v>
      </c>
      <c r="D111" t="s">
        <v>76</v>
      </c>
      <c r="F111" t="s">
        <v>88</v>
      </c>
      <c r="G111" t="s">
        <v>412</v>
      </c>
      <c r="H111" t="s">
        <v>197</v>
      </c>
    </row>
    <row r="112" spans="1:8" x14ac:dyDescent="0.2">
      <c r="A112" s="13" t="s">
        <v>443</v>
      </c>
      <c r="B112" s="2">
        <v>119.00000583255843</v>
      </c>
      <c r="C112" t="s">
        <v>91</v>
      </c>
      <c r="D112" t="s">
        <v>191</v>
      </c>
      <c r="F112" t="s">
        <v>88</v>
      </c>
      <c r="H112" s="13" t="s">
        <v>444</v>
      </c>
    </row>
    <row r="113" spans="1:8" x14ac:dyDescent="0.2">
      <c r="A113" s="13" t="s">
        <v>214</v>
      </c>
      <c r="B113" s="2">
        <v>1892.100092737679</v>
      </c>
      <c r="C113" t="s">
        <v>94</v>
      </c>
      <c r="D113" t="s">
        <v>191</v>
      </c>
      <c r="F113" t="s">
        <v>88</v>
      </c>
      <c r="H113" s="13" t="s">
        <v>214</v>
      </c>
    </row>
    <row r="116" spans="1:8" ht="16" x14ac:dyDescent="0.2">
      <c r="A116" s="10" t="s">
        <v>70</v>
      </c>
      <c r="B116" s="8" t="s">
        <v>611</v>
      </c>
    </row>
    <row r="117" spans="1:8" x14ac:dyDescent="0.2">
      <c r="A117" t="s">
        <v>71</v>
      </c>
      <c r="B117" t="s">
        <v>37</v>
      </c>
    </row>
    <row r="118" spans="1:8" x14ac:dyDescent="0.2">
      <c r="A118" t="s">
        <v>85</v>
      </c>
      <c r="B118" t="s">
        <v>403</v>
      </c>
    </row>
    <row r="119" spans="1:8" x14ac:dyDescent="0.2">
      <c r="A119" t="s">
        <v>86</v>
      </c>
    </row>
    <row r="120" spans="1:8" x14ac:dyDescent="0.2">
      <c r="A120" t="s">
        <v>87</v>
      </c>
      <c r="B120">
        <v>2006</v>
      </c>
    </row>
    <row r="121" spans="1:8" x14ac:dyDescent="0.2">
      <c r="A121" t="s">
        <v>123</v>
      </c>
      <c r="B121" t="s">
        <v>406</v>
      </c>
    </row>
    <row r="122" spans="1:8" x14ac:dyDescent="0.2">
      <c r="A122" t="s">
        <v>72</v>
      </c>
      <c r="B122" t="s">
        <v>611</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1.1000000000000001</v>
      </c>
    </row>
    <row r="128" spans="1:8" x14ac:dyDescent="0.2">
      <c r="A128" t="s">
        <v>126</v>
      </c>
      <c r="B128">
        <v>1</v>
      </c>
    </row>
    <row r="129" spans="1:8" x14ac:dyDescent="0.2">
      <c r="A129" t="s">
        <v>127</v>
      </c>
      <c r="B129">
        <v>0</v>
      </c>
    </row>
    <row r="130" spans="1:8" x14ac:dyDescent="0.2">
      <c r="A130" t="s">
        <v>128</v>
      </c>
      <c r="B130">
        <v>1776</v>
      </c>
    </row>
    <row r="131" spans="1:8" x14ac:dyDescent="0.2">
      <c r="A131" t="s">
        <v>129</v>
      </c>
      <c r="B131" s="2">
        <v>122.27169718057486</v>
      </c>
    </row>
    <row r="132" spans="1:8" x14ac:dyDescent="0.2">
      <c r="A132" t="s">
        <v>130</v>
      </c>
      <c r="B132">
        <v>9</v>
      </c>
    </row>
    <row r="133" spans="1:8" x14ac:dyDescent="0.2">
      <c r="A133" t="s">
        <v>131</v>
      </c>
      <c r="B133" t="s">
        <v>84</v>
      </c>
    </row>
    <row r="134" spans="1:8" x14ac:dyDescent="0.2">
      <c r="A134" t="s">
        <v>99</v>
      </c>
      <c r="B134">
        <v>0</v>
      </c>
    </row>
    <row r="135" spans="1:8" x14ac:dyDescent="0.2">
      <c r="A135" t="s">
        <v>134</v>
      </c>
      <c r="B135" s="2">
        <v>79.875</v>
      </c>
    </row>
    <row r="136" spans="1:8" x14ac:dyDescent="0.2">
      <c r="A136" t="s">
        <v>135</v>
      </c>
      <c r="B136">
        <v>6.75</v>
      </c>
    </row>
    <row r="137" spans="1:8" x14ac:dyDescent="0.2">
      <c r="A137" t="s">
        <v>132</v>
      </c>
      <c r="B137" s="2">
        <v>280.24124403890835</v>
      </c>
    </row>
    <row r="138" spans="1:8" x14ac:dyDescent="0.2">
      <c r="A138" t="s">
        <v>133</v>
      </c>
      <c r="B138" t="s">
        <v>137</v>
      </c>
    </row>
    <row r="139" spans="1:8" x14ac:dyDescent="0.2">
      <c r="A139" t="s">
        <v>540</v>
      </c>
      <c r="B139" s="6">
        <v>-0.05</v>
      </c>
    </row>
    <row r="140" spans="1:8" x14ac:dyDescent="0.2">
      <c r="A140" t="s">
        <v>82</v>
      </c>
      <c r="B140" t="s">
        <v>612</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611</v>
      </c>
      <c r="B143">
        <v>1</v>
      </c>
      <c r="C143" t="s">
        <v>37</v>
      </c>
      <c r="D143" t="s">
        <v>162</v>
      </c>
      <c r="F143" t="s">
        <v>83</v>
      </c>
      <c r="G143" t="s">
        <v>84</v>
      </c>
      <c r="H143" t="s">
        <v>611</v>
      </c>
    </row>
    <row r="144" spans="1:8" x14ac:dyDescent="0.2">
      <c r="A144" t="s">
        <v>403</v>
      </c>
      <c r="B144" s="7">
        <v>4.0000000000000003E-5</v>
      </c>
      <c r="C144" t="s">
        <v>37</v>
      </c>
      <c r="D144" t="s">
        <v>75</v>
      </c>
      <c r="F144" t="s">
        <v>88</v>
      </c>
      <c r="H144" t="s">
        <v>403</v>
      </c>
    </row>
    <row r="145" spans="1:8" x14ac:dyDescent="0.2">
      <c r="A145" t="s">
        <v>106</v>
      </c>
      <c r="B145" s="7">
        <v>1.131844013859687E-4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2.4086390363949564E-2</v>
      </c>
      <c r="C148" t="s">
        <v>37</v>
      </c>
      <c r="D148" t="s">
        <v>76</v>
      </c>
      <c r="F148" t="s">
        <v>88</v>
      </c>
      <c r="G148" t="s">
        <v>27</v>
      </c>
      <c r="H148" t="s">
        <v>452</v>
      </c>
    </row>
    <row r="149" spans="1:8" x14ac:dyDescent="0.2">
      <c r="A149" t="s">
        <v>150</v>
      </c>
      <c r="B149" s="11">
        <v>7.4723690553888014E-2</v>
      </c>
      <c r="D149" t="s">
        <v>76</v>
      </c>
      <c r="E149" t="s">
        <v>442</v>
      </c>
      <c r="F149" t="s">
        <v>163</v>
      </c>
      <c r="G149" t="s">
        <v>65</v>
      </c>
    </row>
    <row r="150" spans="1:8" x14ac:dyDescent="0.2">
      <c r="A150" t="s">
        <v>448</v>
      </c>
      <c r="B150" s="11">
        <v>9.0757518891361954E-4</v>
      </c>
      <c r="D150" t="s">
        <v>76</v>
      </c>
      <c r="E150" t="s">
        <v>442</v>
      </c>
      <c r="F150" t="s">
        <v>163</v>
      </c>
      <c r="G150" t="s">
        <v>446</v>
      </c>
    </row>
    <row r="151" spans="1:8" x14ac:dyDescent="0.2">
      <c r="A151" t="s">
        <v>210</v>
      </c>
      <c r="B151" s="7">
        <v>3.8538224582319301E-7</v>
      </c>
      <c r="D151" t="s">
        <v>76</v>
      </c>
      <c r="E151" t="s">
        <v>442</v>
      </c>
      <c r="F151" t="s">
        <v>163</v>
      </c>
      <c r="G151" t="s">
        <v>66</v>
      </c>
    </row>
    <row r="152" spans="1:8" x14ac:dyDescent="0.2">
      <c r="A152" t="s">
        <v>54</v>
      </c>
      <c r="B152" s="7">
        <v>3.6529704169004323E-6</v>
      </c>
      <c r="D152" t="s">
        <v>76</v>
      </c>
      <c r="E152" t="s">
        <v>442</v>
      </c>
      <c r="F152" t="s">
        <v>163</v>
      </c>
      <c r="G152" t="s">
        <v>54</v>
      </c>
    </row>
    <row r="153" spans="1:8" x14ac:dyDescent="0.2">
      <c r="A153" t="s">
        <v>151</v>
      </c>
      <c r="B153" s="7">
        <v>5.0143885394914575E-5</v>
      </c>
      <c r="D153" t="s">
        <v>76</v>
      </c>
      <c r="E153" t="s">
        <v>442</v>
      </c>
      <c r="F153" t="s">
        <v>163</v>
      </c>
      <c r="G153" t="s">
        <v>55</v>
      </c>
    </row>
    <row r="154" spans="1:8" x14ac:dyDescent="0.2">
      <c r="A154" t="s">
        <v>152</v>
      </c>
      <c r="B154" s="7">
        <v>7.0250030559411121E-4</v>
      </c>
      <c r="D154" t="s">
        <v>76</v>
      </c>
      <c r="E154" t="s">
        <v>442</v>
      </c>
      <c r="F154" t="s">
        <v>163</v>
      </c>
      <c r="G154" t="s">
        <v>56</v>
      </c>
    </row>
    <row r="155" spans="1:8" x14ac:dyDescent="0.2">
      <c r="A155" t="s">
        <v>211</v>
      </c>
      <c r="B155" s="7">
        <v>1.7908530498183775E-6</v>
      </c>
      <c r="D155" t="s">
        <v>76</v>
      </c>
      <c r="E155" t="s">
        <v>442</v>
      </c>
      <c r="F155" t="s">
        <v>163</v>
      </c>
      <c r="G155" t="s">
        <v>57</v>
      </c>
    </row>
    <row r="156" spans="1:8" x14ac:dyDescent="0.2">
      <c r="A156" t="s">
        <v>153</v>
      </c>
      <c r="B156" s="7">
        <v>1.7908530498183775E-6</v>
      </c>
      <c r="D156" t="s">
        <v>76</v>
      </c>
      <c r="E156" t="s">
        <v>442</v>
      </c>
      <c r="F156" t="s">
        <v>163</v>
      </c>
      <c r="G156" t="s">
        <v>58</v>
      </c>
    </row>
    <row r="157" spans="1:8" x14ac:dyDescent="0.2">
      <c r="A157" t="s">
        <v>154</v>
      </c>
      <c r="B157" s="7">
        <v>9.5536088059378408E-5</v>
      </c>
      <c r="D157" t="s">
        <v>76</v>
      </c>
      <c r="E157" t="s">
        <v>442</v>
      </c>
      <c r="F157" t="s">
        <v>163</v>
      </c>
      <c r="G157" t="s">
        <v>59</v>
      </c>
    </row>
    <row r="158" spans="1:8" x14ac:dyDescent="0.2">
      <c r="A158" t="s">
        <v>212</v>
      </c>
      <c r="B158" s="7">
        <v>4.4771326245459437E-6</v>
      </c>
      <c r="D158" t="s">
        <v>76</v>
      </c>
      <c r="E158" t="s">
        <v>442</v>
      </c>
      <c r="F158" t="s">
        <v>163</v>
      </c>
      <c r="G158" t="s">
        <v>61</v>
      </c>
    </row>
    <row r="159" spans="1:8" x14ac:dyDescent="0.2">
      <c r="A159" t="s">
        <v>207</v>
      </c>
      <c r="B159" s="7">
        <v>2.9458178549122205E-5</v>
      </c>
      <c r="D159" t="s">
        <v>76</v>
      </c>
      <c r="E159" t="s">
        <v>442</v>
      </c>
      <c r="F159" t="s">
        <v>163</v>
      </c>
      <c r="G159" t="s">
        <v>360</v>
      </c>
    </row>
    <row r="160" spans="1:8" x14ac:dyDescent="0.2">
      <c r="A160" t="s">
        <v>309</v>
      </c>
      <c r="B160" s="7">
        <v>2.077179256668873E-6</v>
      </c>
      <c r="D160" t="s">
        <v>76</v>
      </c>
      <c r="E160" t="s">
        <v>442</v>
      </c>
      <c r="F160" t="s">
        <v>163</v>
      </c>
      <c r="G160" t="s">
        <v>309</v>
      </c>
    </row>
    <row r="161" spans="1:7" x14ac:dyDescent="0.2">
      <c r="A161" t="s">
        <v>310</v>
      </c>
      <c r="B161" s="7">
        <v>4.232496917977328E-7</v>
      </c>
      <c r="D161" t="s">
        <v>76</v>
      </c>
      <c r="E161" t="s">
        <v>442</v>
      </c>
      <c r="F161" t="s">
        <v>163</v>
      </c>
      <c r="G161" t="s">
        <v>310</v>
      </c>
    </row>
    <row r="162" spans="1:7" x14ac:dyDescent="0.2">
      <c r="A162" t="s">
        <v>311</v>
      </c>
      <c r="B162" s="7">
        <v>3.4120436692617235E-6</v>
      </c>
      <c r="D162" t="s">
        <v>76</v>
      </c>
      <c r="E162" t="s">
        <v>442</v>
      </c>
      <c r="F162" t="s">
        <v>163</v>
      </c>
      <c r="G162" t="s">
        <v>311</v>
      </c>
    </row>
    <row r="163" spans="1:7" x14ac:dyDescent="0.2">
      <c r="A163" t="s">
        <v>312</v>
      </c>
      <c r="B163" s="7">
        <v>1.3999797497925008E-6</v>
      </c>
      <c r="D163" t="s">
        <v>76</v>
      </c>
      <c r="E163" t="s">
        <v>442</v>
      </c>
      <c r="F163" t="s">
        <v>163</v>
      </c>
      <c r="G163" t="s">
        <v>312</v>
      </c>
    </row>
    <row r="164" spans="1:7" x14ac:dyDescent="0.2">
      <c r="A164" t="s">
        <v>313</v>
      </c>
      <c r="B164" s="7">
        <v>1.0483569289143844E-6</v>
      </c>
      <c r="D164" t="s">
        <v>76</v>
      </c>
      <c r="E164" t="s">
        <v>442</v>
      </c>
      <c r="F164" t="s">
        <v>163</v>
      </c>
      <c r="G164" t="s">
        <v>313</v>
      </c>
    </row>
    <row r="165" spans="1:7" x14ac:dyDescent="0.2">
      <c r="A165" t="s">
        <v>314</v>
      </c>
      <c r="B165" s="7">
        <v>7.4231484407602367E-7</v>
      </c>
      <c r="D165" t="s">
        <v>76</v>
      </c>
      <c r="E165" t="s">
        <v>442</v>
      </c>
      <c r="F165" t="s">
        <v>163</v>
      </c>
      <c r="G165" t="s">
        <v>314</v>
      </c>
    </row>
    <row r="166" spans="1:7" x14ac:dyDescent="0.2">
      <c r="A166" t="s">
        <v>315</v>
      </c>
      <c r="B166" s="7">
        <v>4.8185349527741892E-7</v>
      </c>
      <c r="D166" t="s">
        <v>76</v>
      </c>
      <c r="E166" t="s">
        <v>442</v>
      </c>
      <c r="F166" t="s">
        <v>163</v>
      </c>
      <c r="G166" t="s">
        <v>315</v>
      </c>
    </row>
    <row r="167" spans="1:7" x14ac:dyDescent="0.2">
      <c r="A167" t="s">
        <v>316</v>
      </c>
      <c r="B167" s="7">
        <v>4.7534196155745371E-6</v>
      </c>
      <c r="D167" t="s">
        <v>76</v>
      </c>
      <c r="E167" t="s">
        <v>442</v>
      </c>
      <c r="F167" t="s">
        <v>163</v>
      </c>
      <c r="G167" t="s">
        <v>316</v>
      </c>
    </row>
    <row r="168" spans="1:7" x14ac:dyDescent="0.2">
      <c r="A168" t="s">
        <v>317</v>
      </c>
      <c r="B168" s="7">
        <v>2.4874058810266758E-6</v>
      </c>
      <c r="D168" t="s">
        <v>76</v>
      </c>
      <c r="E168" t="s">
        <v>442</v>
      </c>
      <c r="F168" t="s">
        <v>163</v>
      </c>
      <c r="G168" t="s">
        <v>317</v>
      </c>
    </row>
    <row r="169" spans="1:7" x14ac:dyDescent="0.2">
      <c r="A169" t="s">
        <v>318</v>
      </c>
      <c r="B169" s="7">
        <v>7.162687091961634E-8</v>
      </c>
      <c r="D169" t="s">
        <v>76</v>
      </c>
      <c r="E169" t="s">
        <v>442</v>
      </c>
      <c r="F169" t="s">
        <v>163</v>
      </c>
      <c r="G169" t="s">
        <v>318</v>
      </c>
    </row>
    <row r="170" spans="1:7" x14ac:dyDescent="0.2">
      <c r="A170" t="s">
        <v>319</v>
      </c>
      <c r="B170" s="7">
        <v>7.1496640245217014E-6</v>
      </c>
      <c r="D170" t="s">
        <v>76</v>
      </c>
      <c r="E170" t="s">
        <v>442</v>
      </c>
      <c r="F170" t="s">
        <v>163</v>
      </c>
      <c r="G170" t="s">
        <v>319</v>
      </c>
    </row>
    <row r="171" spans="1:7" x14ac:dyDescent="0.2">
      <c r="A171" t="s">
        <v>320</v>
      </c>
      <c r="B171" s="7">
        <v>3.5357628099410601E-6</v>
      </c>
      <c r="D171" t="s">
        <v>76</v>
      </c>
      <c r="E171" t="s">
        <v>442</v>
      </c>
      <c r="F171" t="s">
        <v>163</v>
      </c>
      <c r="G171" t="s">
        <v>320</v>
      </c>
    </row>
    <row r="172" spans="1:7" x14ac:dyDescent="0.2">
      <c r="A172" t="s">
        <v>321</v>
      </c>
      <c r="B172" s="7">
        <v>1.471606620712117E-6</v>
      </c>
      <c r="D172" t="s">
        <v>76</v>
      </c>
      <c r="E172" t="s">
        <v>442</v>
      </c>
      <c r="F172" t="s">
        <v>163</v>
      </c>
      <c r="G172" t="s">
        <v>321</v>
      </c>
    </row>
    <row r="173" spans="1:7" x14ac:dyDescent="0.2">
      <c r="A173" t="s">
        <v>322</v>
      </c>
      <c r="B173" s="7">
        <v>1.1069607323940704E-6</v>
      </c>
      <c r="D173" t="s">
        <v>76</v>
      </c>
      <c r="E173" t="s">
        <v>442</v>
      </c>
      <c r="F173" t="s">
        <v>163</v>
      </c>
      <c r="G173" t="s">
        <v>322</v>
      </c>
    </row>
    <row r="174" spans="1:7" x14ac:dyDescent="0.2">
      <c r="A174" t="s">
        <v>323</v>
      </c>
      <c r="B174" s="7">
        <v>4.8836502899738398E-7</v>
      </c>
      <c r="D174" t="s">
        <v>76</v>
      </c>
      <c r="E174" t="s">
        <v>442</v>
      </c>
      <c r="F174" t="s">
        <v>163</v>
      </c>
      <c r="G174" t="s">
        <v>323</v>
      </c>
    </row>
    <row r="175" spans="1:7" x14ac:dyDescent="0.2">
      <c r="A175" t="s">
        <v>324</v>
      </c>
      <c r="B175" s="7">
        <v>1.4325374183923268E-7</v>
      </c>
      <c r="D175" t="s">
        <v>76</v>
      </c>
      <c r="E175" t="s">
        <v>442</v>
      </c>
      <c r="F175" t="s">
        <v>163</v>
      </c>
      <c r="G175" t="s">
        <v>324</v>
      </c>
    </row>
    <row r="176" spans="1:7" x14ac:dyDescent="0.2">
      <c r="A176" t="s">
        <v>325</v>
      </c>
      <c r="B176" s="7">
        <v>3.972035569178724E-7</v>
      </c>
      <c r="D176" t="s">
        <v>76</v>
      </c>
      <c r="E176" t="s">
        <v>442</v>
      </c>
      <c r="F176" t="s">
        <v>163</v>
      </c>
      <c r="G176" t="s">
        <v>325</v>
      </c>
    </row>
    <row r="177" spans="1:8" x14ac:dyDescent="0.2">
      <c r="A177" t="s">
        <v>328</v>
      </c>
      <c r="B177" s="7">
        <v>3.25576685998256E-8</v>
      </c>
      <c r="D177" t="s">
        <v>76</v>
      </c>
      <c r="E177" t="s">
        <v>442</v>
      </c>
      <c r="F177" t="s">
        <v>163</v>
      </c>
      <c r="G177" t="s">
        <v>328</v>
      </c>
    </row>
    <row r="178" spans="1:8" x14ac:dyDescent="0.2">
      <c r="A178" t="s">
        <v>326</v>
      </c>
      <c r="B178" s="7">
        <v>1.2371914067933729E-7</v>
      </c>
      <c r="D178" t="s">
        <v>76</v>
      </c>
      <c r="E178" t="s">
        <v>442</v>
      </c>
      <c r="F178" t="s">
        <v>163</v>
      </c>
      <c r="G178" t="s">
        <v>326</v>
      </c>
    </row>
    <row r="179" spans="1:8" x14ac:dyDescent="0.2">
      <c r="A179" t="s">
        <v>327</v>
      </c>
      <c r="B179" s="7">
        <v>6.5766490571647714E-7</v>
      </c>
      <c r="D179" t="s">
        <v>76</v>
      </c>
      <c r="E179" t="s">
        <v>442</v>
      </c>
      <c r="F179" t="s">
        <v>163</v>
      </c>
      <c r="G179" t="s">
        <v>327</v>
      </c>
    </row>
    <row r="180" spans="1:8" x14ac:dyDescent="0.2">
      <c r="A180" t="s">
        <v>336</v>
      </c>
      <c r="B180" s="7">
        <v>8.4017863498230475E-10</v>
      </c>
      <c r="D180" t="s">
        <v>76</v>
      </c>
      <c r="E180" t="s">
        <v>442</v>
      </c>
      <c r="F180" t="s">
        <v>163</v>
      </c>
      <c r="G180" t="s">
        <v>329</v>
      </c>
    </row>
    <row r="181" spans="1:8" x14ac:dyDescent="0.2">
      <c r="A181" t="s">
        <v>330</v>
      </c>
      <c r="B181" s="7">
        <v>7.2429192670888341E-12</v>
      </c>
      <c r="D181" t="s">
        <v>76</v>
      </c>
      <c r="E181" t="s">
        <v>442</v>
      </c>
      <c r="F181" t="s">
        <v>163</v>
      </c>
      <c r="G181" t="s">
        <v>330</v>
      </c>
    </row>
    <row r="182" spans="1:8" x14ac:dyDescent="0.2">
      <c r="A182" t="s">
        <v>331</v>
      </c>
      <c r="B182" s="7">
        <v>4.8286128447258891E-12</v>
      </c>
      <c r="D182" t="s">
        <v>76</v>
      </c>
      <c r="E182" t="s">
        <v>442</v>
      </c>
      <c r="F182" t="s">
        <v>163</v>
      </c>
      <c r="G182" t="s">
        <v>331</v>
      </c>
    </row>
    <row r="183" spans="1:8" x14ac:dyDescent="0.2">
      <c r="A183" t="s">
        <v>332</v>
      </c>
      <c r="B183" s="7">
        <v>5.2149018723039611E-8</v>
      </c>
      <c r="D183" t="s">
        <v>76</v>
      </c>
      <c r="E183" t="s">
        <v>442</v>
      </c>
      <c r="F183" t="s">
        <v>163</v>
      </c>
      <c r="G183" t="s">
        <v>332</v>
      </c>
    </row>
    <row r="184" spans="1:8" x14ac:dyDescent="0.2">
      <c r="A184" t="s">
        <v>290</v>
      </c>
      <c r="B184" s="7">
        <v>1.0140086973924367E-9</v>
      </c>
      <c r="D184" t="s">
        <v>76</v>
      </c>
      <c r="E184" t="s">
        <v>442</v>
      </c>
      <c r="F184" t="s">
        <v>163</v>
      </c>
      <c r="G184" t="s">
        <v>290</v>
      </c>
    </row>
    <row r="185" spans="1:8" x14ac:dyDescent="0.2">
      <c r="A185" t="s">
        <v>292</v>
      </c>
      <c r="B185" s="7">
        <v>3.1385983490718282E-10</v>
      </c>
      <c r="D185" t="s">
        <v>76</v>
      </c>
      <c r="E185" t="s">
        <v>442</v>
      </c>
      <c r="F185" t="s">
        <v>163</v>
      </c>
      <c r="G185" t="s">
        <v>292</v>
      </c>
    </row>
    <row r="186" spans="1:8" x14ac:dyDescent="0.2">
      <c r="A186" t="s">
        <v>291</v>
      </c>
      <c r="B186" s="7">
        <v>3.862890275780712E-10</v>
      </c>
      <c r="D186" t="s">
        <v>76</v>
      </c>
      <c r="E186" t="s">
        <v>442</v>
      </c>
      <c r="F186" t="s">
        <v>163</v>
      </c>
      <c r="G186" t="s">
        <v>291</v>
      </c>
    </row>
    <row r="187" spans="1:8" x14ac:dyDescent="0.2">
      <c r="A187" t="s">
        <v>335</v>
      </c>
      <c r="B187" s="7">
        <v>7.7257805515614221E-13</v>
      </c>
      <c r="D187" t="s">
        <v>76</v>
      </c>
      <c r="E187" t="s">
        <v>442</v>
      </c>
      <c r="F187" t="s">
        <v>163</v>
      </c>
      <c r="G187" t="s">
        <v>335</v>
      </c>
    </row>
    <row r="188" spans="1:8" x14ac:dyDescent="0.2">
      <c r="A188" t="s">
        <v>333</v>
      </c>
      <c r="B188" s="7">
        <v>2.1004465874557619E-10</v>
      </c>
      <c r="D188" t="s">
        <v>76</v>
      </c>
      <c r="E188" t="s">
        <v>442</v>
      </c>
      <c r="F188" t="s">
        <v>163</v>
      </c>
      <c r="G188" t="s">
        <v>333</v>
      </c>
    </row>
    <row r="189" spans="1:8" x14ac:dyDescent="0.2">
      <c r="A189" t="s">
        <v>334</v>
      </c>
      <c r="B189" s="7">
        <v>2.6074509361519809E-10</v>
      </c>
      <c r="D189" t="s">
        <v>76</v>
      </c>
      <c r="E189" t="s">
        <v>442</v>
      </c>
      <c r="F189" t="s">
        <v>163</v>
      </c>
      <c r="G189" t="s">
        <v>334</v>
      </c>
    </row>
    <row r="190" spans="1:8" x14ac:dyDescent="0.2">
      <c r="A190" t="s">
        <v>155</v>
      </c>
      <c r="B190" s="7">
        <v>-7.5947471854411634E-6</v>
      </c>
      <c r="C190" t="s">
        <v>91</v>
      </c>
      <c r="D190" t="s">
        <v>76</v>
      </c>
      <c r="F190" t="s">
        <v>88</v>
      </c>
      <c r="G190" t="s">
        <v>29</v>
      </c>
      <c r="H190" t="s">
        <v>157</v>
      </c>
    </row>
    <row r="191" spans="1:8" x14ac:dyDescent="0.2">
      <c r="A191" t="s">
        <v>156</v>
      </c>
      <c r="B191" s="7">
        <v>-5.7749536926761575E-6</v>
      </c>
      <c r="C191" t="s">
        <v>91</v>
      </c>
      <c r="D191" t="s">
        <v>76</v>
      </c>
      <c r="F191" t="s">
        <v>88</v>
      </c>
      <c r="G191" t="s">
        <v>30</v>
      </c>
      <c r="H191" t="s">
        <v>158</v>
      </c>
    </row>
    <row r="192" spans="1:8" x14ac:dyDescent="0.2">
      <c r="A192" t="s">
        <v>164</v>
      </c>
      <c r="B192" s="7">
        <v>-4.1370727127059103E-6</v>
      </c>
      <c r="C192" t="s">
        <v>91</v>
      </c>
      <c r="D192" t="s">
        <v>76</v>
      </c>
      <c r="F192" t="s">
        <v>88</v>
      </c>
      <c r="G192" t="s">
        <v>31</v>
      </c>
      <c r="H192" t="s">
        <v>159</v>
      </c>
    </row>
    <row r="194" spans="1:2" ht="16" x14ac:dyDescent="0.2">
      <c r="A194" s="10" t="s">
        <v>70</v>
      </c>
      <c r="B194" s="8" t="s">
        <v>613</v>
      </c>
    </row>
    <row r="195" spans="1:2" x14ac:dyDescent="0.2">
      <c r="A195" t="s">
        <v>71</v>
      </c>
      <c r="B195" t="s">
        <v>37</v>
      </c>
    </row>
    <row r="196" spans="1:2" x14ac:dyDescent="0.2">
      <c r="A196" t="s">
        <v>85</v>
      </c>
      <c r="B196" t="s">
        <v>404</v>
      </c>
    </row>
    <row r="197" spans="1:2" x14ac:dyDescent="0.2">
      <c r="A197" t="s">
        <v>86</v>
      </c>
    </row>
    <row r="198" spans="1:2" x14ac:dyDescent="0.2">
      <c r="A198" t="s">
        <v>87</v>
      </c>
      <c r="B198">
        <v>2016</v>
      </c>
    </row>
    <row r="199" spans="1:2" x14ac:dyDescent="0.2">
      <c r="A199" t="s">
        <v>123</v>
      </c>
      <c r="B199" t="s">
        <v>407</v>
      </c>
    </row>
    <row r="200" spans="1:2" x14ac:dyDescent="0.2">
      <c r="A200" t="s">
        <v>72</v>
      </c>
      <c r="B200" t="s">
        <v>613</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1.1000000000000001</v>
      </c>
    </row>
    <row r="206" spans="1:2" x14ac:dyDescent="0.2">
      <c r="A206" t="s">
        <v>126</v>
      </c>
      <c r="B206">
        <v>1</v>
      </c>
    </row>
    <row r="207" spans="1:2" x14ac:dyDescent="0.2">
      <c r="A207" t="s">
        <v>127</v>
      </c>
      <c r="B207">
        <v>0</v>
      </c>
    </row>
    <row r="208" spans="1:2" x14ac:dyDescent="0.2">
      <c r="A208" t="s">
        <v>128</v>
      </c>
      <c r="B208">
        <v>1776</v>
      </c>
    </row>
    <row r="209" spans="1:8" x14ac:dyDescent="0.2">
      <c r="A209" t="s">
        <v>129</v>
      </c>
      <c r="B209" s="2">
        <v>120.308682371765</v>
      </c>
    </row>
    <row r="210" spans="1:8" x14ac:dyDescent="0.2">
      <c r="A210" t="s">
        <v>130</v>
      </c>
      <c r="B210">
        <v>9</v>
      </c>
    </row>
    <row r="211" spans="1:8" x14ac:dyDescent="0.2">
      <c r="A211" t="s">
        <v>131</v>
      </c>
      <c r="B211" t="s">
        <v>84</v>
      </c>
    </row>
    <row r="212" spans="1:8" x14ac:dyDescent="0.2">
      <c r="A212" t="s">
        <v>99</v>
      </c>
      <c r="B212">
        <v>0</v>
      </c>
    </row>
    <row r="213" spans="1:8" x14ac:dyDescent="0.2">
      <c r="A213" t="s">
        <v>134</v>
      </c>
      <c r="B213" s="2">
        <v>79.875</v>
      </c>
    </row>
    <row r="214" spans="1:8" x14ac:dyDescent="0.2">
      <c r="A214" t="s">
        <v>135</v>
      </c>
      <c r="B214">
        <v>6.75</v>
      </c>
    </row>
    <row r="215" spans="1:8" x14ac:dyDescent="0.2">
      <c r="A215" t="s">
        <v>132</v>
      </c>
      <c r="B215" s="2">
        <v>283.0436564792974</v>
      </c>
    </row>
    <row r="216" spans="1:8" x14ac:dyDescent="0.2">
      <c r="A216" t="s">
        <v>133</v>
      </c>
      <c r="B216" t="s">
        <v>138</v>
      </c>
    </row>
    <row r="217" spans="1:8" x14ac:dyDescent="0.2">
      <c r="A217" t="s">
        <v>540</v>
      </c>
      <c r="B217" s="6">
        <v>-0.02</v>
      </c>
    </row>
    <row r="218" spans="1:8" x14ac:dyDescent="0.2">
      <c r="A218" t="s">
        <v>82</v>
      </c>
      <c r="B218" t="s">
        <v>614</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613</v>
      </c>
      <c r="B221">
        <v>1</v>
      </c>
      <c r="C221" t="s">
        <v>37</v>
      </c>
      <c r="D221" t="s">
        <v>162</v>
      </c>
      <c r="F221" t="s">
        <v>83</v>
      </c>
      <c r="G221" t="s">
        <v>84</v>
      </c>
      <c r="H221" t="s">
        <v>613</v>
      </c>
    </row>
    <row r="222" spans="1:8" x14ac:dyDescent="0.2">
      <c r="A222" t="s">
        <v>404</v>
      </c>
      <c r="B222" s="7">
        <v>4.0000000000000003E-5</v>
      </c>
      <c r="C222" t="s">
        <v>37</v>
      </c>
      <c r="D222" t="s">
        <v>75</v>
      </c>
      <c r="F222" t="s">
        <v>88</v>
      </c>
      <c r="H222" t="s">
        <v>404</v>
      </c>
    </row>
    <row r="223" spans="1:8" x14ac:dyDescent="0.2">
      <c r="A223" t="s">
        <v>106</v>
      </c>
      <c r="B223" s="7">
        <v>1.1213026243363781E-4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2.3847911251435212E-2</v>
      </c>
      <c r="C226" t="s">
        <v>37</v>
      </c>
      <c r="D226" t="s">
        <v>76</v>
      </c>
      <c r="F226" t="s">
        <v>88</v>
      </c>
      <c r="G226" t="s">
        <v>27</v>
      </c>
      <c r="H226" t="s">
        <v>452</v>
      </c>
    </row>
    <row r="227" spans="1:8" x14ac:dyDescent="0.2">
      <c r="A227" t="s">
        <v>150</v>
      </c>
      <c r="B227" s="11">
        <v>7.3983852033552483E-2</v>
      </c>
      <c r="D227" t="s">
        <v>76</v>
      </c>
      <c r="E227" t="s">
        <v>442</v>
      </c>
      <c r="F227" t="s">
        <v>163</v>
      </c>
      <c r="G227" t="s">
        <v>65</v>
      </c>
    </row>
    <row r="228" spans="1:8" x14ac:dyDescent="0.2">
      <c r="A228" t="s">
        <v>448</v>
      </c>
      <c r="B228" s="11">
        <v>8.9858929595407883E-4</v>
      </c>
      <c r="D228" t="s">
        <v>76</v>
      </c>
      <c r="E228" t="s">
        <v>442</v>
      </c>
      <c r="F228" t="s">
        <v>163</v>
      </c>
      <c r="G228" t="s">
        <v>446</v>
      </c>
    </row>
    <row r="229" spans="1:8" x14ac:dyDescent="0.2">
      <c r="A229" t="s">
        <v>210</v>
      </c>
      <c r="B229" s="7">
        <v>3.8156658002296336E-7</v>
      </c>
      <c r="D229" t="s">
        <v>76</v>
      </c>
      <c r="E229" t="s">
        <v>442</v>
      </c>
      <c r="F229" t="s">
        <v>163</v>
      </c>
      <c r="G229" t="s">
        <v>66</v>
      </c>
    </row>
    <row r="230" spans="1:8" x14ac:dyDescent="0.2">
      <c r="A230" t="s">
        <v>54</v>
      </c>
      <c r="B230" s="7">
        <v>5.1657452836225586E-6</v>
      </c>
      <c r="D230" t="s">
        <v>76</v>
      </c>
      <c r="E230" t="s">
        <v>442</v>
      </c>
      <c r="F230" t="s">
        <v>163</v>
      </c>
      <c r="G230" t="s">
        <v>54</v>
      </c>
    </row>
    <row r="231" spans="1:8" x14ac:dyDescent="0.2">
      <c r="A231" t="s">
        <v>151</v>
      </c>
      <c r="B231" s="7">
        <v>5.6307019006388424E-5</v>
      </c>
      <c r="D231" t="s">
        <v>76</v>
      </c>
      <c r="E231" t="s">
        <v>442</v>
      </c>
      <c r="F231" t="s">
        <v>163</v>
      </c>
      <c r="G231" t="s">
        <v>55</v>
      </c>
    </row>
    <row r="232" spans="1:8" x14ac:dyDescent="0.2">
      <c r="A232" t="s">
        <v>152</v>
      </c>
      <c r="B232" s="7">
        <v>8.2177593124772407E-4</v>
      </c>
      <c r="D232" t="s">
        <v>76</v>
      </c>
      <c r="E232" t="s">
        <v>442</v>
      </c>
      <c r="F232" t="s">
        <v>163</v>
      </c>
      <c r="G232" t="s">
        <v>56</v>
      </c>
    </row>
    <row r="233" spans="1:8" x14ac:dyDescent="0.2">
      <c r="A233" t="s">
        <v>211</v>
      </c>
      <c r="B233" s="7">
        <v>2.0109649645138723E-6</v>
      </c>
      <c r="D233" t="s">
        <v>76</v>
      </c>
      <c r="E233" t="s">
        <v>442</v>
      </c>
      <c r="F233" t="s">
        <v>163</v>
      </c>
      <c r="G233" t="s">
        <v>57</v>
      </c>
    </row>
    <row r="234" spans="1:8" x14ac:dyDescent="0.2">
      <c r="A234" t="s">
        <v>153</v>
      </c>
      <c r="B234" s="7">
        <v>2.0109649645138723E-6</v>
      </c>
      <c r="D234" t="s">
        <v>76</v>
      </c>
      <c r="E234" t="s">
        <v>442</v>
      </c>
      <c r="F234" t="s">
        <v>163</v>
      </c>
      <c r="G234" t="s">
        <v>58</v>
      </c>
    </row>
    <row r="235" spans="1:8" x14ac:dyDescent="0.2">
      <c r="A235" t="s">
        <v>154</v>
      </c>
      <c r="B235" s="7">
        <v>2.7297678240826657E-5</v>
      </c>
      <c r="D235" t="s">
        <v>76</v>
      </c>
      <c r="E235" t="s">
        <v>442</v>
      </c>
      <c r="F235" t="s">
        <v>163</v>
      </c>
      <c r="G235" t="s">
        <v>59</v>
      </c>
    </row>
    <row r="236" spans="1:8" x14ac:dyDescent="0.2">
      <c r="A236" t="s">
        <v>212</v>
      </c>
      <c r="B236" s="7">
        <v>5.0274124112846799E-6</v>
      </c>
      <c r="D236" t="s">
        <v>76</v>
      </c>
      <c r="E236" t="s">
        <v>442</v>
      </c>
      <c r="F236" t="s">
        <v>163</v>
      </c>
      <c r="G236" t="s">
        <v>61</v>
      </c>
    </row>
    <row r="237" spans="1:8" x14ac:dyDescent="0.2">
      <c r="A237" t="s">
        <v>207</v>
      </c>
      <c r="B237" s="7">
        <v>4.1657453944934862E-5</v>
      </c>
      <c r="D237" t="s">
        <v>76</v>
      </c>
      <c r="E237" t="s">
        <v>442</v>
      </c>
      <c r="F237" t="s">
        <v>163</v>
      </c>
      <c r="G237" t="s">
        <v>360</v>
      </c>
    </row>
    <row r="238" spans="1:8" x14ac:dyDescent="0.2">
      <c r="A238" t="s">
        <v>309</v>
      </c>
      <c r="B238" s="7">
        <v>2.9373845730402788E-6</v>
      </c>
      <c r="D238" t="s">
        <v>76</v>
      </c>
      <c r="E238" t="s">
        <v>442</v>
      </c>
      <c r="F238" t="s">
        <v>163</v>
      </c>
      <c r="G238" t="s">
        <v>309</v>
      </c>
    </row>
    <row r="239" spans="1:8" x14ac:dyDescent="0.2">
      <c r="A239" t="s">
        <v>310</v>
      </c>
      <c r="B239" s="7">
        <v>5.9852663713986867E-7</v>
      </c>
      <c r="D239" t="s">
        <v>76</v>
      </c>
      <c r="E239" t="s">
        <v>442</v>
      </c>
      <c r="F239" t="s">
        <v>163</v>
      </c>
      <c r="G239" t="s">
        <v>310</v>
      </c>
    </row>
    <row r="240" spans="1:8" x14ac:dyDescent="0.2">
      <c r="A240" t="s">
        <v>311</v>
      </c>
      <c r="B240" s="7">
        <v>4.8250455055583258E-6</v>
      </c>
      <c r="D240" t="s">
        <v>76</v>
      </c>
      <c r="E240" t="s">
        <v>442</v>
      </c>
      <c r="F240" t="s">
        <v>163</v>
      </c>
      <c r="G240" t="s">
        <v>311</v>
      </c>
    </row>
    <row r="241" spans="1:7" x14ac:dyDescent="0.2">
      <c r="A241" t="s">
        <v>312</v>
      </c>
      <c r="B241" s="7">
        <v>1.9797419536164887E-6</v>
      </c>
      <c r="D241" t="s">
        <v>76</v>
      </c>
      <c r="E241" t="s">
        <v>442</v>
      </c>
      <c r="F241" t="s">
        <v>163</v>
      </c>
      <c r="G241" t="s">
        <v>312</v>
      </c>
    </row>
    <row r="242" spans="1:7" x14ac:dyDescent="0.2">
      <c r="A242" t="s">
        <v>313</v>
      </c>
      <c r="B242" s="7">
        <v>1.4825044396849054E-6</v>
      </c>
      <c r="D242" t="s">
        <v>76</v>
      </c>
      <c r="E242" t="s">
        <v>442</v>
      </c>
      <c r="F242" t="s">
        <v>163</v>
      </c>
      <c r="G242" t="s">
        <v>313</v>
      </c>
    </row>
    <row r="243" spans="1:7" x14ac:dyDescent="0.2">
      <c r="A243" t="s">
        <v>314</v>
      </c>
      <c r="B243" s="7">
        <v>1.0497236405222313E-6</v>
      </c>
      <c r="D243" t="s">
        <v>76</v>
      </c>
      <c r="E243" t="s">
        <v>442</v>
      </c>
      <c r="F243" t="s">
        <v>163</v>
      </c>
      <c r="G243" t="s">
        <v>314</v>
      </c>
    </row>
    <row r="244" spans="1:7" x14ac:dyDescent="0.2">
      <c r="A244" t="s">
        <v>315</v>
      </c>
      <c r="B244" s="7">
        <v>6.8139955612846592E-7</v>
      </c>
      <c r="D244" t="s">
        <v>76</v>
      </c>
      <c r="E244" t="s">
        <v>442</v>
      </c>
      <c r="F244" t="s">
        <v>163</v>
      </c>
      <c r="G244" t="s">
        <v>315</v>
      </c>
    </row>
    <row r="245" spans="1:7" x14ac:dyDescent="0.2">
      <c r="A245" t="s">
        <v>316</v>
      </c>
      <c r="B245" s="7">
        <v>6.7219145401862166E-6</v>
      </c>
      <c r="D245" t="s">
        <v>76</v>
      </c>
      <c r="E245" t="s">
        <v>442</v>
      </c>
      <c r="F245" t="s">
        <v>163</v>
      </c>
      <c r="G245" t="s">
        <v>316</v>
      </c>
    </row>
    <row r="246" spans="1:7" x14ac:dyDescent="0.2">
      <c r="A246" t="s">
        <v>317</v>
      </c>
      <c r="B246" s="7">
        <v>3.5174950059604585E-6</v>
      </c>
      <c r="D246" t="s">
        <v>76</v>
      </c>
      <c r="E246" t="s">
        <v>442</v>
      </c>
      <c r="F246" t="s">
        <v>163</v>
      </c>
      <c r="G246" t="s">
        <v>317</v>
      </c>
    </row>
    <row r="247" spans="1:7" x14ac:dyDescent="0.2">
      <c r="A247" t="s">
        <v>318</v>
      </c>
      <c r="B247" s="7">
        <v>1.0128912320828547E-7</v>
      </c>
      <c r="D247" t="s">
        <v>76</v>
      </c>
      <c r="E247" t="s">
        <v>442</v>
      </c>
      <c r="F247" t="s">
        <v>163</v>
      </c>
      <c r="G247" t="s">
        <v>318</v>
      </c>
    </row>
    <row r="248" spans="1:7" x14ac:dyDescent="0.2">
      <c r="A248" t="s">
        <v>319</v>
      </c>
      <c r="B248" s="7">
        <v>1.0110496116608857E-5</v>
      </c>
      <c r="D248" t="s">
        <v>76</v>
      </c>
      <c r="E248" t="s">
        <v>442</v>
      </c>
      <c r="F248" t="s">
        <v>163</v>
      </c>
      <c r="G248" t="s">
        <v>319</v>
      </c>
    </row>
    <row r="249" spans="1:7" x14ac:dyDescent="0.2">
      <c r="A249" t="s">
        <v>320</v>
      </c>
      <c r="B249" s="7">
        <v>4.9999994456453646E-6</v>
      </c>
      <c r="D249" t="s">
        <v>76</v>
      </c>
      <c r="E249" t="s">
        <v>442</v>
      </c>
      <c r="F249" t="s">
        <v>163</v>
      </c>
      <c r="G249" t="s">
        <v>320</v>
      </c>
    </row>
    <row r="250" spans="1:7" x14ac:dyDescent="0.2">
      <c r="A250" t="s">
        <v>321</v>
      </c>
      <c r="B250" s="7">
        <v>2.0810310768247739E-6</v>
      </c>
      <c r="D250" t="s">
        <v>76</v>
      </c>
      <c r="E250" t="s">
        <v>442</v>
      </c>
      <c r="F250" t="s">
        <v>163</v>
      </c>
      <c r="G250" t="s">
        <v>321</v>
      </c>
    </row>
    <row r="251" spans="1:7" x14ac:dyDescent="0.2">
      <c r="A251" t="s">
        <v>322</v>
      </c>
      <c r="B251" s="7">
        <v>1.5653773586735031E-6</v>
      </c>
      <c r="D251" t="s">
        <v>76</v>
      </c>
      <c r="E251" t="s">
        <v>442</v>
      </c>
      <c r="F251" t="s">
        <v>163</v>
      </c>
      <c r="G251" t="s">
        <v>322</v>
      </c>
    </row>
    <row r="252" spans="1:7" x14ac:dyDescent="0.2">
      <c r="A252" t="s">
        <v>323</v>
      </c>
      <c r="B252" s="7">
        <v>6.9060765823831001E-7</v>
      </c>
      <c r="D252" t="s">
        <v>76</v>
      </c>
      <c r="E252" t="s">
        <v>442</v>
      </c>
      <c r="F252" t="s">
        <v>163</v>
      </c>
      <c r="G252" t="s">
        <v>323</v>
      </c>
    </row>
    <row r="253" spans="1:7" x14ac:dyDescent="0.2">
      <c r="A253" t="s">
        <v>324</v>
      </c>
      <c r="B253" s="7">
        <v>2.0257824641657093E-7</v>
      </c>
      <c r="D253" t="s">
        <v>76</v>
      </c>
      <c r="E253" t="s">
        <v>442</v>
      </c>
      <c r="F253" t="s">
        <v>163</v>
      </c>
      <c r="G253" t="s">
        <v>324</v>
      </c>
    </row>
    <row r="254" spans="1:7" x14ac:dyDescent="0.2">
      <c r="A254" t="s">
        <v>325</v>
      </c>
      <c r="B254" s="7">
        <v>5.616942287004922E-7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1.7495394008703853E-7</v>
      </c>
      <c r="D256" t="s">
        <v>76</v>
      </c>
      <c r="E256" t="s">
        <v>442</v>
      </c>
      <c r="F256" t="s">
        <v>163</v>
      </c>
      <c r="G256" t="s">
        <v>326</v>
      </c>
    </row>
    <row r="257" spans="1:8" x14ac:dyDescent="0.2">
      <c r="A257" t="s">
        <v>327</v>
      </c>
      <c r="B257" s="7">
        <v>9.3001831309425754E-7</v>
      </c>
      <c r="D257" t="s">
        <v>76</v>
      </c>
      <c r="E257" t="s">
        <v>442</v>
      </c>
      <c r="F257" t="s">
        <v>163</v>
      </c>
      <c r="G257" t="s">
        <v>327</v>
      </c>
    </row>
    <row r="258" spans="1:8" x14ac:dyDescent="0.2">
      <c r="A258" t="s">
        <v>336</v>
      </c>
      <c r="B258" s="7">
        <v>8.3186003463594531E-10</v>
      </c>
      <c r="D258" t="s">
        <v>76</v>
      </c>
      <c r="E258" t="s">
        <v>442</v>
      </c>
      <c r="F258" t="s">
        <v>163</v>
      </c>
      <c r="G258" t="s">
        <v>329</v>
      </c>
    </row>
    <row r="259" spans="1:8" x14ac:dyDescent="0.2">
      <c r="A259" t="s">
        <v>330</v>
      </c>
      <c r="B259" s="7">
        <v>7.1712071951374601E-12</v>
      </c>
      <c r="D259" t="s">
        <v>76</v>
      </c>
      <c r="E259" t="s">
        <v>442</v>
      </c>
      <c r="F259" t="s">
        <v>163</v>
      </c>
      <c r="G259" t="s">
        <v>330</v>
      </c>
    </row>
    <row r="260" spans="1:8" x14ac:dyDescent="0.2">
      <c r="A260" t="s">
        <v>331</v>
      </c>
      <c r="B260" s="7">
        <v>4.7808047967583062E-12</v>
      </c>
      <c r="D260" t="s">
        <v>76</v>
      </c>
      <c r="E260" t="s">
        <v>442</v>
      </c>
      <c r="F260" t="s">
        <v>163</v>
      </c>
      <c r="G260" t="s">
        <v>331</v>
      </c>
    </row>
    <row r="261" spans="1:8" x14ac:dyDescent="0.2">
      <c r="A261" t="s">
        <v>332</v>
      </c>
      <c r="B261" s="7">
        <v>5.1632691804989713E-8</v>
      </c>
      <c r="D261" t="s">
        <v>76</v>
      </c>
      <c r="E261" t="s">
        <v>442</v>
      </c>
      <c r="F261" t="s">
        <v>163</v>
      </c>
      <c r="G261" t="s">
        <v>332</v>
      </c>
    </row>
    <row r="262" spans="1:8" x14ac:dyDescent="0.2">
      <c r="A262" t="s">
        <v>290</v>
      </c>
      <c r="B262" s="7">
        <v>1.0039690073192443E-9</v>
      </c>
      <c r="D262" t="s">
        <v>76</v>
      </c>
      <c r="E262" t="s">
        <v>442</v>
      </c>
      <c r="F262" t="s">
        <v>163</v>
      </c>
      <c r="G262" t="s">
        <v>290</v>
      </c>
    </row>
    <row r="263" spans="1:8" x14ac:dyDescent="0.2">
      <c r="A263" t="s">
        <v>292</v>
      </c>
      <c r="B263" s="7">
        <v>3.1075231178928993E-10</v>
      </c>
      <c r="D263" t="s">
        <v>76</v>
      </c>
      <c r="E263" t="s">
        <v>442</v>
      </c>
      <c r="F263" t="s">
        <v>163</v>
      </c>
      <c r="G263" t="s">
        <v>292</v>
      </c>
    </row>
    <row r="264" spans="1:8" x14ac:dyDescent="0.2">
      <c r="A264" t="s">
        <v>291</v>
      </c>
      <c r="B264" s="7">
        <v>3.8246438374066455E-10</v>
      </c>
      <c r="D264" t="s">
        <v>76</v>
      </c>
      <c r="E264" t="s">
        <v>442</v>
      </c>
      <c r="F264" t="s">
        <v>163</v>
      </c>
      <c r="G264" t="s">
        <v>291</v>
      </c>
    </row>
    <row r="265" spans="1:8" x14ac:dyDescent="0.2">
      <c r="A265" t="s">
        <v>335</v>
      </c>
      <c r="B265" s="7">
        <v>7.6492876748132895E-13</v>
      </c>
      <c r="D265" t="s">
        <v>76</v>
      </c>
      <c r="E265" t="s">
        <v>442</v>
      </c>
      <c r="F265" t="s">
        <v>163</v>
      </c>
      <c r="G265" t="s">
        <v>335</v>
      </c>
    </row>
    <row r="266" spans="1:8" x14ac:dyDescent="0.2">
      <c r="A266" t="s">
        <v>333</v>
      </c>
      <c r="B266" s="7">
        <v>2.0796500865898633E-10</v>
      </c>
      <c r="D266" t="s">
        <v>76</v>
      </c>
      <c r="E266" t="s">
        <v>442</v>
      </c>
      <c r="F266" t="s">
        <v>163</v>
      </c>
      <c r="G266" t="s">
        <v>333</v>
      </c>
    </row>
    <row r="267" spans="1:8" x14ac:dyDescent="0.2">
      <c r="A267" t="s">
        <v>334</v>
      </c>
      <c r="B267" s="7">
        <v>2.5816345902494862E-10</v>
      </c>
      <c r="D267" t="s">
        <v>76</v>
      </c>
      <c r="E267" t="s">
        <v>442</v>
      </c>
      <c r="F267" t="s">
        <v>163</v>
      </c>
      <c r="G267" t="s">
        <v>334</v>
      </c>
    </row>
    <row r="268" spans="1:8" x14ac:dyDescent="0.2">
      <c r="A268" t="s">
        <v>155</v>
      </c>
      <c r="B268" s="7">
        <v>-7.5385511472227333E-6</v>
      </c>
      <c r="C268" t="s">
        <v>91</v>
      </c>
      <c r="D268" t="s">
        <v>76</v>
      </c>
      <c r="F268" t="s">
        <v>88</v>
      </c>
      <c r="G268" t="s">
        <v>29</v>
      </c>
      <c r="H268" t="s">
        <v>157</v>
      </c>
    </row>
    <row r="269" spans="1:8" x14ac:dyDescent="0.2">
      <c r="A269" t="s">
        <v>156</v>
      </c>
      <c r="B269" s="7">
        <v>-5.7454099761314755E-6</v>
      </c>
      <c r="C269" t="s">
        <v>91</v>
      </c>
      <c r="D269" t="s">
        <v>76</v>
      </c>
      <c r="F269" t="s">
        <v>88</v>
      </c>
      <c r="G269" t="s">
        <v>30</v>
      </c>
      <c r="H269" t="s">
        <v>158</v>
      </c>
    </row>
    <row r="270" spans="1:8" x14ac:dyDescent="0.2">
      <c r="A270" t="s">
        <v>164</v>
      </c>
      <c r="B270" s="7">
        <v>-4.1119376024139909E-6</v>
      </c>
      <c r="C270" t="s">
        <v>91</v>
      </c>
      <c r="D270" t="s">
        <v>76</v>
      </c>
      <c r="F270" t="s">
        <v>88</v>
      </c>
      <c r="G270" t="s">
        <v>31</v>
      </c>
      <c r="H270" t="s">
        <v>159</v>
      </c>
    </row>
    <row r="272" spans="1:8" ht="16" x14ac:dyDescent="0.2">
      <c r="A272" s="10" t="s">
        <v>70</v>
      </c>
      <c r="B272" s="8" t="s">
        <v>615</v>
      </c>
    </row>
    <row r="273" spans="1:2" x14ac:dyDescent="0.2">
      <c r="A273" t="s">
        <v>71</v>
      </c>
      <c r="B273" t="s">
        <v>37</v>
      </c>
    </row>
    <row r="274" spans="1:2" x14ac:dyDescent="0.2">
      <c r="A274" t="s">
        <v>85</v>
      </c>
      <c r="B274" t="s">
        <v>405</v>
      </c>
    </row>
    <row r="275" spans="1:2" x14ac:dyDescent="0.2">
      <c r="A275" t="s">
        <v>86</v>
      </c>
    </row>
    <row r="276" spans="1:2" x14ac:dyDescent="0.2">
      <c r="A276" t="s">
        <v>87</v>
      </c>
      <c r="B276">
        <v>2020</v>
      </c>
    </row>
    <row r="277" spans="1:2" x14ac:dyDescent="0.2">
      <c r="A277" t="s">
        <v>123</v>
      </c>
      <c r="B277" t="s">
        <v>408</v>
      </c>
    </row>
    <row r="278" spans="1:2" x14ac:dyDescent="0.2">
      <c r="A278" t="s">
        <v>72</v>
      </c>
      <c r="B278" t="s">
        <v>615</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1.1000000000000001</v>
      </c>
    </row>
    <row r="284" spans="1:2" x14ac:dyDescent="0.2">
      <c r="A284" t="s">
        <v>126</v>
      </c>
      <c r="B284">
        <v>1</v>
      </c>
    </row>
    <row r="285" spans="1:2" x14ac:dyDescent="0.2">
      <c r="A285" t="s">
        <v>127</v>
      </c>
      <c r="B285">
        <v>0</v>
      </c>
    </row>
    <row r="286" spans="1:2" x14ac:dyDescent="0.2">
      <c r="A286" t="s">
        <v>128</v>
      </c>
      <c r="B286">
        <v>1776</v>
      </c>
    </row>
    <row r="287" spans="1:2" x14ac:dyDescent="0.2">
      <c r="A287" t="s">
        <v>129</v>
      </c>
      <c r="B287" s="2">
        <v>119.00000583255843</v>
      </c>
    </row>
    <row r="288" spans="1:2" x14ac:dyDescent="0.2">
      <c r="A288" t="s">
        <v>130</v>
      </c>
      <c r="B288">
        <v>9</v>
      </c>
    </row>
    <row r="289" spans="1:8" x14ac:dyDescent="0.2">
      <c r="A289" t="s">
        <v>131</v>
      </c>
      <c r="B289" t="s">
        <v>84</v>
      </c>
    </row>
    <row r="290" spans="1:8" x14ac:dyDescent="0.2">
      <c r="A290" t="s">
        <v>99</v>
      </c>
      <c r="B290">
        <v>0</v>
      </c>
    </row>
    <row r="291" spans="1:8" x14ac:dyDescent="0.2">
      <c r="A291" t="s">
        <v>134</v>
      </c>
      <c r="B291" s="2">
        <v>79.875</v>
      </c>
    </row>
    <row r="292" spans="1:8" x14ac:dyDescent="0.2">
      <c r="A292" t="s">
        <v>135</v>
      </c>
      <c r="B292">
        <v>6.75</v>
      </c>
    </row>
    <row r="293" spans="1:8" x14ac:dyDescent="0.2">
      <c r="A293" t="s">
        <v>132</v>
      </c>
      <c r="B293" s="2">
        <v>285.90268331242163</v>
      </c>
    </row>
    <row r="294" spans="1:8" x14ac:dyDescent="0.2">
      <c r="A294" t="s">
        <v>133</v>
      </c>
      <c r="B294" t="s">
        <v>139</v>
      </c>
    </row>
    <row r="295" spans="1:8" x14ac:dyDescent="0.2">
      <c r="A295" t="s">
        <v>540</v>
      </c>
      <c r="B295" s="6">
        <v>0</v>
      </c>
    </row>
    <row r="296" spans="1:8" x14ac:dyDescent="0.2">
      <c r="A296" t="s">
        <v>82</v>
      </c>
      <c r="B296" t="s">
        <v>616</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615</v>
      </c>
      <c r="B299">
        <v>1</v>
      </c>
      <c r="C299" t="s">
        <v>37</v>
      </c>
      <c r="D299" t="s">
        <v>162</v>
      </c>
      <c r="F299" t="s">
        <v>83</v>
      </c>
      <c r="G299" t="s">
        <v>84</v>
      </c>
      <c r="H299" t="s">
        <v>615</v>
      </c>
    </row>
    <row r="300" spans="1:8" x14ac:dyDescent="0.2">
      <c r="A300" t="s">
        <v>405</v>
      </c>
      <c r="B300" s="7">
        <v>4.0000000000000003E-5</v>
      </c>
      <c r="C300" t="s">
        <v>37</v>
      </c>
      <c r="D300" t="s">
        <v>75</v>
      </c>
      <c r="F300" t="s">
        <v>88</v>
      </c>
      <c r="H300" t="s">
        <v>405</v>
      </c>
    </row>
    <row r="301" spans="1:8" x14ac:dyDescent="0.2">
      <c r="A301" t="s">
        <v>106</v>
      </c>
      <c r="B301" s="7">
        <v>1.1142750313208388E-4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2.3609432138920861E-2</v>
      </c>
      <c r="C304" t="s">
        <v>37</v>
      </c>
      <c r="D304" t="s">
        <v>76</v>
      </c>
      <c r="F304" t="s">
        <v>88</v>
      </c>
      <c r="G304" t="s">
        <v>27</v>
      </c>
      <c r="H304" t="s">
        <v>452</v>
      </c>
    </row>
    <row r="305" spans="1:7" x14ac:dyDescent="0.2">
      <c r="A305" t="s">
        <v>150</v>
      </c>
      <c r="B305" s="11">
        <v>7.3244013513216966E-2</v>
      </c>
      <c r="D305" t="s">
        <v>76</v>
      </c>
      <c r="E305" t="s">
        <v>442</v>
      </c>
      <c r="F305" t="s">
        <v>163</v>
      </c>
      <c r="G305" t="s">
        <v>65</v>
      </c>
    </row>
    <row r="306" spans="1:7" x14ac:dyDescent="0.2">
      <c r="A306" t="s">
        <v>448</v>
      </c>
      <c r="B306" s="11">
        <v>8.8960340299453812E-4</v>
      </c>
      <c r="D306" t="s">
        <v>76</v>
      </c>
      <c r="E306" t="s">
        <v>442</v>
      </c>
      <c r="F306" t="s">
        <v>163</v>
      </c>
      <c r="G306" t="s">
        <v>446</v>
      </c>
    </row>
    <row r="307" spans="1:7" x14ac:dyDescent="0.2">
      <c r="A307" t="s">
        <v>210</v>
      </c>
      <c r="B307" s="7">
        <v>3.7775091422273376E-7</v>
      </c>
      <c r="D307" t="s">
        <v>76</v>
      </c>
      <c r="E307" t="s">
        <v>442</v>
      </c>
      <c r="F307" t="s">
        <v>163</v>
      </c>
      <c r="G307" t="s">
        <v>66</v>
      </c>
    </row>
    <row r="308" spans="1:7" x14ac:dyDescent="0.2">
      <c r="A308" t="s">
        <v>54</v>
      </c>
      <c r="B308" s="7">
        <v>3.0028551502939905E-6</v>
      </c>
      <c r="D308" t="s">
        <v>76</v>
      </c>
      <c r="E308" t="s">
        <v>442</v>
      </c>
      <c r="F308" t="s">
        <v>163</v>
      </c>
      <c r="G308" t="s">
        <v>54</v>
      </c>
    </row>
    <row r="309" spans="1:7" x14ac:dyDescent="0.2">
      <c r="A309" t="s">
        <v>151</v>
      </c>
      <c r="B309" s="7">
        <v>5.5743948816324545E-5</v>
      </c>
      <c r="D309" t="s">
        <v>76</v>
      </c>
      <c r="E309" t="s">
        <v>442</v>
      </c>
      <c r="F309" t="s">
        <v>163</v>
      </c>
      <c r="G309" t="s">
        <v>55</v>
      </c>
    </row>
    <row r="310" spans="1:7" x14ac:dyDescent="0.2">
      <c r="A310" t="s">
        <v>152</v>
      </c>
      <c r="B310" s="7">
        <v>7.1242322292383402E-4</v>
      </c>
      <c r="D310" t="s">
        <v>76</v>
      </c>
      <c r="E310" t="s">
        <v>442</v>
      </c>
      <c r="F310" t="s">
        <v>163</v>
      </c>
      <c r="G310" t="s">
        <v>56</v>
      </c>
    </row>
    <row r="311" spans="1:7" x14ac:dyDescent="0.2">
      <c r="A311" t="s">
        <v>211</v>
      </c>
      <c r="B311" s="7">
        <v>1.9908553148687333E-6</v>
      </c>
      <c r="D311" t="s">
        <v>76</v>
      </c>
      <c r="E311" t="s">
        <v>442</v>
      </c>
      <c r="F311" t="s">
        <v>163</v>
      </c>
      <c r="G311" t="s">
        <v>57</v>
      </c>
    </row>
    <row r="312" spans="1:7" x14ac:dyDescent="0.2">
      <c r="A312" t="s">
        <v>153</v>
      </c>
      <c r="B312" s="7">
        <v>1.9908553148687333E-6</v>
      </c>
      <c r="D312" t="s">
        <v>76</v>
      </c>
      <c r="E312" t="s">
        <v>442</v>
      </c>
      <c r="F312" t="s">
        <v>163</v>
      </c>
      <c r="G312" t="s">
        <v>58</v>
      </c>
    </row>
    <row r="313" spans="1:7" x14ac:dyDescent="0.2">
      <c r="A313" t="s">
        <v>154</v>
      </c>
      <c r="B313" s="7">
        <v>1.8315516128898121E-5</v>
      </c>
      <c r="D313" t="s">
        <v>76</v>
      </c>
      <c r="E313" t="s">
        <v>442</v>
      </c>
      <c r="F313" t="s">
        <v>163</v>
      </c>
      <c r="G313" t="s">
        <v>59</v>
      </c>
    </row>
    <row r="314" spans="1:7" x14ac:dyDescent="0.2">
      <c r="A314" t="s">
        <v>212</v>
      </c>
      <c r="B314" s="7">
        <v>4.9771382871718332E-6</v>
      </c>
      <c r="D314" t="s">
        <v>76</v>
      </c>
      <c r="E314" t="s">
        <v>442</v>
      </c>
      <c r="F314" t="s">
        <v>163</v>
      </c>
      <c r="G314" t="s">
        <v>61</v>
      </c>
    </row>
    <row r="315" spans="1:7" x14ac:dyDescent="0.2">
      <c r="A315" t="s">
        <v>207</v>
      </c>
      <c r="B315" s="7">
        <v>2.4215537789536568E-5</v>
      </c>
      <c r="D315" t="s">
        <v>76</v>
      </c>
      <c r="E315" t="s">
        <v>442</v>
      </c>
      <c r="F315" t="s">
        <v>163</v>
      </c>
      <c r="G315" t="s">
        <v>360</v>
      </c>
    </row>
    <row r="316" spans="1:7" x14ac:dyDescent="0.2">
      <c r="A316" t="s">
        <v>309</v>
      </c>
      <c r="B316" s="7">
        <v>1.7075058697750144E-6</v>
      </c>
      <c r="D316" t="s">
        <v>76</v>
      </c>
      <c r="E316" t="s">
        <v>442</v>
      </c>
      <c r="F316" t="s">
        <v>163</v>
      </c>
      <c r="G316" t="s">
        <v>309</v>
      </c>
    </row>
    <row r="317" spans="1:7" x14ac:dyDescent="0.2">
      <c r="A317" t="s">
        <v>310</v>
      </c>
      <c r="B317" s="7">
        <v>3.4792439352782425E-7</v>
      </c>
      <c r="D317" t="s">
        <v>76</v>
      </c>
      <c r="E317" t="s">
        <v>442</v>
      </c>
      <c r="F317" t="s">
        <v>163</v>
      </c>
      <c r="G317" t="s">
        <v>310</v>
      </c>
    </row>
    <row r="318" spans="1:7" x14ac:dyDescent="0.2">
      <c r="A318" t="s">
        <v>311</v>
      </c>
      <c r="B318" s="7">
        <v>2.804805880131999E-6</v>
      </c>
      <c r="D318" t="s">
        <v>76</v>
      </c>
      <c r="E318" t="s">
        <v>442</v>
      </c>
      <c r="F318" t="s">
        <v>163</v>
      </c>
      <c r="G318" t="s">
        <v>311</v>
      </c>
    </row>
    <row r="319" spans="1:7" x14ac:dyDescent="0.2">
      <c r="A319" t="s">
        <v>312</v>
      </c>
      <c r="B319" s="7">
        <v>1.1508268401304956E-6</v>
      </c>
      <c r="D319" t="s">
        <v>76</v>
      </c>
      <c r="E319" t="s">
        <v>442</v>
      </c>
      <c r="F319" t="s">
        <v>163</v>
      </c>
      <c r="G319" t="s">
        <v>312</v>
      </c>
    </row>
    <row r="320" spans="1:7" x14ac:dyDescent="0.2">
      <c r="A320" t="s">
        <v>313</v>
      </c>
      <c r="B320" s="7">
        <v>8.6178195935353402E-7</v>
      </c>
      <c r="D320" t="s">
        <v>76</v>
      </c>
      <c r="E320" t="s">
        <v>442</v>
      </c>
      <c r="F320" t="s">
        <v>163</v>
      </c>
      <c r="G320" t="s">
        <v>313</v>
      </c>
    </row>
    <row r="321" spans="1:7" x14ac:dyDescent="0.2">
      <c r="A321" t="s">
        <v>314</v>
      </c>
      <c r="B321" s="7">
        <v>6.1020585941803032E-7</v>
      </c>
      <c r="D321" t="s">
        <v>76</v>
      </c>
      <c r="E321" t="s">
        <v>442</v>
      </c>
      <c r="F321" t="s">
        <v>163</v>
      </c>
      <c r="G321" t="s">
        <v>314</v>
      </c>
    </row>
    <row r="322" spans="1:7" x14ac:dyDescent="0.2">
      <c r="A322" t="s">
        <v>315</v>
      </c>
      <c r="B322" s="7">
        <v>3.960985403239846E-7</v>
      </c>
      <c r="D322" t="s">
        <v>76</v>
      </c>
      <c r="E322" t="s">
        <v>442</v>
      </c>
      <c r="F322" t="s">
        <v>163</v>
      </c>
      <c r="G322" t="s">
        <v>315</v>
      </c>
    </row>
    <row r="323" spans="1:7" x14ac:dyDescent="0.2">
      <c r="A323" t="s">
        <v>316</v>
      </c>
      <c r="B323" s="7">
        <v>3.9074585734663338E-6</v>
      </c>
      <c r="D323" t="s">
        <v>76</v>
      </c>
      <c r="E323" t="s">
        <v>442</v>
      </c>
      <c r="F323" t="s">
        <v>163</v>
      </c>
      <c r="G323" t="s">
        <v>316</v>
      </c>
    </row>
    <row r="324" spans="1:7" x14ac:dyDescent="0.2">
      <c r="A324" t="s">
        <v>317</v>
      </c>
      <c r="B324" s="7">
        <v>2.0447248973481361E-6</v>
      </c>
      <c r="D324" t="s">
        <v>76</v>
      </c>
      <c r="E324" t="s">
        <v>442</v>
      </c>
      <c r="F324" t="s">
        <v>163</v>
      </c>
      <c r="G324" t="s">
        <v>317</v>
      </c>
    </row>
    <row r="325" spans="1:7" x14ac:dyDescent="0.2">
      <c r="A325" t="s">
        <v>318</v>
      </c>
      <c r="B325" s="7">
        <v>5.8879512750862572E-8</v>
      </c>
      <c r="D325" t="s">
        <v>76</v>
      </c>
      <c r="E325" t="s">
        <v>442</v>
      </c>
      <c r="F325" t="s">
        <v>163</v>
      </c>
      <c r="G325" t="s">
        <v>318</v>
      </c>
    </row>
    <row r="326" spans="1:7" x14ac:dyDescent="0.2">
      <c r="A326" t="s">
        <v>319</v>
      </c>
      <c r="B326" s="7">
        <v>5.877245909131555E-6</v>
      </c>
      <c r="D326" t="s">
        <v>76</v>
      </c>
      <c r="E326" t="s">
        <v>442</v>
      </c>
      <c r="F326" t="s">
        <v>163</v>
      </c>
      <c r="G326" t="s">
        <v>319</v>
      </c>
    </row>
    <row r="327" spans="1:7" x14ac:dyDescent="0.2">
      <c r="A327" t="s">
        <v>320</v>
      </c>
      <c r="B327" s="7">
        <v>2.9065068567016706E-6</v>
      </c>
      <c r="D327" t="s">
        <v>76</v>
      </c>
      <c r="E327" t="s">
        <v>442</v>
      </c>
      <c r="F327" t="s">
        <v>163</v>
      </c>
      <c r="G327" t="s">
        <v>320</v>
      </c>
    </row>
    <row r="328" spans="1:7" x14ac:dyDescent="0.2">
      <c r="A328" t="s">
        <v>321</v>
      </c>
      <c r="B328" s="7">
        <v>1.2097063528813583E-6</v>
      </c>
      <c r="D328" t="s">
        <v>76</v>
      </c>
      <c r="E328" t="s">
        <v>442</v>
      </c>
      <c r="F328" t="s">
        <v>163</v>
      </c>
      <c r="G328" t="s">
        <v>321</v>
      </c>
    </row>
    <row r="329" spans="1:7" x14ac:dyDescent="0.2">
      <c r="A329" t="s">
        <v>322</v>
      </c>
      <c r="B329" s="7">
        <v>9.0995610614969421E-7</v>
      </c>
      <c r="D329" t="s">
        <v>76</v>
      </c>
      <c r="E329" t="s">
        <v>442</v>
      </c>
      <c r="F329" t="s">
        <v>163</v>
      </c>
      <c r="G329" t="s">
        <v>322</v>
      </c>
    </row>
    <row r="330" spans="1:7" x14ac:dyDescent="0.2">
      <c r="A330" t="s">
        <v>323</v>
      </c>
      <c r="B330" s="7">
        <v>4.0145122330133565E-7</v>
      </c>
      <c r="D330" t="s">
        <v>76</v>
      </c>
      <c r="E330" t="s">
        <v>442</v>
      </c>
      <c r="F330" t="s">
        <v>163</v>
      </c>
      <c r="G330" t="s">
        <v>323</v>
      </c>
    </row>
    <row r="331" spans="1:7" x14ac:dyDescent="0.2">
      <c r="A331" t="s">
        <v>324</v>
      </c>
      <c r="B331" s="7">
        <v>1.1775902550172514E-7</v>
      </c>
      <c r="D331" t="s">
        <v>76</v>
      </c>
      <c r="E331" t="s">
        <v>442</v>
      </c>
      <c r="F331" t="s">
        <v>163</v>
      </c>
      <c r="G331" t="s">
        <v>324</v>
      </c>
    </row>
    <row r="332" spans="1:7" x14ac:dyDescent="0.2">
      <c r="A332" t="s">
        <v>325</v>
      </c>
      <c r="B332" s="7">
        <v>3.2651366161841968E-7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1.017009765696717E-7</v>
      </c>
      <c r="D334" t="s">
        <v>76</v>
      </c>
      <c r="E334" t="s">
        <v>442</v>
      </c>
      <c r="F334" t="s">
        <v>163</v>
      </c>
      <c r="G334" t="s">
        <v>326</v>
      </c>
    </row>
    <row r="335" spans="1:7" x14ac:dyDescent="0.2">
      <c r="A335" t="s">
        <v>327</v>
      </c>
      <c r="B335" s="7">
        <v>5.4062098071246539E-7</v>
      </c>
      <c r="D335" t="s">
        <v>76</v>
      </c>
      <c r="E335" t="s">
        <v>442</v>
      </c>
      <c r="F335" t="s">
        <v>163</v>
      </c>
      <c r="G335" t="s">
        <v>327</v>
      </c>
    </row>
    <row r="336" spans="1:7" x14ac:dyDescent="0.2">
      <c r="A336" t="s">
        <v>336</v>
      </c>
      <c r="B336" s="7">
        <v>8.2354143428958587E-10</v>
      </c>
      <c r="D336" t="s">
        <v>76</v>
      </c>
      <c r="E336" t="s">
        <v>442</v>
      </c>
      <c r="F336" t="s">
        <v>163</v>
      </c>
      <c r="G336" t="s">
        <v>329</v>
      </c>
    </row>
    <row r="337" spans="1:8" x14ac:dyDescent="0.2">
      <c r="A337" t="s">
        <v>330</v>
      </c>
      <c r="B337" s="7">
        <v>7.0994951231860852E-12</v>
      </c>
      <c r="D337" t="s">
        <v>76</v>
      </c>
      <c r="E337" t="s">
        <v>442</v>
      </c>
      <c r="F337" t="s">
        <v>163</v>
      </c>
      <c r="G337" t="s">
        <v>330</v>
      </c>
    </row>
    <row r="338" spans="1:8" x14ac:dyDescent="0.2">
      <c r="A338" t="s">
        <v>331</v>
      </c>
      <c r="B338" s="7">
        <v>4.7329967487907232E-12</v>
      </c>
      <c r="D338" t="s">
        <v>76</v>
      </c>
      <c r="E338" t="s">
        <v>442</v>
      </c>
      <c r="F338" t="s">
        <v>163</v>
      </c>
      <c r="G338" t="s">
        <v>331</v>
      </c>
    </row>
    <row r="339" spans="1:8" x14ac:dyDescent="0.2">
      <c r="A339" t="s">
        <v>332</v>
      </c>
      <c r="B339" s="7">
        <v>5.1116364886939815E-8</v>
      </c>
      <c r="D339" t="s">
        <v>76</v>
      </c>
      <c r="E339" t="s">
        <v>442</v>
      </c>
      <c r="F339" t="s">
        <v>163</v>
      </c>
      <c r="G339" t="s">
        <v>332</v>
      </c>
    </row>
    <row r="340" spans="1:8" x14ac:dyDescent="0.2">
      <c r="A340" t="s">
        <v>290</v>
      </c>
      <c r="B340" s="7">
        <v>9.9392931724605184E-10</v>
      </c>
      <c r="D340" t="s">
        <v>76</v>
      </c>
      <c r="E340" t="s">
        <v>442</v>
      </c>
      <c r="F340" t="s">
        <v>163</v>
      </c>
      <c r="G340" t="s">
        <v>290</v>
      </c>
    </row>
    <row r="341" spans="1:8" x14ac:dyDescent="0.2">
      <c r="A341" t="s">
        <v>292</v>
      </c>
      <c r="B341" s="7">
        <v>3.0764478867139705E-10</v>
      </c>
      <c r="D341" t="s">
        <v>76</v>
      </c>
      <c r="E341" t="s">
        <v>442</v>
      </c>
      <c r="F341" t="s">
        <v>163</v>
      </c>
      <c r="G341" t="s">
        <v>292</v>
      </c>
    </row>
    <row r="342" spans="1:8" x14ac:dyDescent="0.2">
      <c r="A342" t="s">
        <v>291</v>
      </c>
      <c r="B342" s="7">
        <v>3.786397399032579E-10</v>
      </c>
      <c r="D342" t="s">
        <v>76</v>
      </c>
      <c r="E342" t="s">
        <v>442</v>
      </c>
      <c r="F342" t="s">
        <v>163</v>
      </c>
      <c r="G342" t="s">
        <v>291</v>
      </c>
    </row>
    <row r="343" spans="1:8" x14ac:dyDescent="0.2">
      <c r="A343" t="s">
        <v>335</v>
      </c>
      <c r="B343" s="7">
        <v>7.5727947980651569E-13</v>
      </c>
      <c r="D343" t="s">
        <v>76</v>
      </c>
      <c r="E343" t="s">
        <v>442</v>
      </c>
      <c r="F343" t="s">
        <v>163</v>
      </c>
      <c r="G343" t="s">
        <v>335</v>
      </c>
    </row>
    <row r="344" spans="1:8" x14ac:dyDescent="0.2">
      <c r="A344" t="s">
        <v>333</v>
      </c>
      <c r="B344" s="7">
        <v>2.0588535857239647E-10</v>
      </c>
      <c r="D344" t="s">
        <v>76</v>
      </c>
      <c r="E344" t="s">
        <v>442</v>
      </c>
      <c r="F344" t="s">
        <v>163</v>
      </c>
      <c r="G344" t="s">
        <v>333</v>
      </c>
    </row>
    <row r="345" spans="1:8" x14ac:dyDescent="0.2">
      <c r="A345" t="s">
        <v>334</v>
      </c>
      <c r="B345" s="7">
        <v>2.5558182443469911E-10</v>
      </c>
      <c r="D345" t="s">
        <v>76</v>
      </c>
      <c r="E345" t="s">
        <v>442</v>
      </c>
      <c r="F345" t="s">
        <v>163</v>
      </c>
      <c r="G345" t="s">
        <v>334</v>
      </c>
    </row>
    <row r="346" spans="1:8" x14ac:dyDescent="0.2">
      <c r="A346" t="s">
        <v>155</v>
      </c>
      <c r="B346" s="7">
        <v>-7.5010320003631441E-6</v>
      </c>
      <c r="C346" t="s">
        <v>91</v>
      </c>
      <c r="D346" t="s">
        <v>76</v>
      </c>
      <c r="F346" t="s">
        <v>88</v>
      </c>
      <c r="G346" t="s">
        <v>29</v>
      </c>
      <c r="H346" t="s">
        <v>157</v>
      </c>
    </row>
    <row r="347" spans="1:8" x14ac:dyDescent="0.2">
      <c r="A347" t="s">
        <v>156</v>
      </c>
      <c r="B347" s="7">
        <v>-5.7255953221129413E-6</v>
      </c>
      <c r="C347" t="s">
        <v>91</v>
      </c>
      <c r="D347" t="s">
        <v>76</v>
      </c>
      <c r="F347" t="s">
        <v>88</v>
      </c>
      <c r="G347" t="s">
        <v>30</v>
      </c>
      <c r="H347" t="s">
        <v>158</v>
      </c>
    </row>
    <row r="348" spans="1:8" x14ac:dyDescent="0.2">
      <c r="A348" t="s">
        <v>164</v>
      </c>
      <c r="B348" s="7">
        <v>-4.0951102276429758E-6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385</v>
      </c>
    </row>
    <row r="2" spans="1:2" x14ac:dyDescent="0.2">
      <c r="A2" t="s">
        <v>71</v>
      </c>
      <c r="B2" t="s">
        <v>37</v>
      </c>
    </row>
    <row r="3" spans="1:2" x14ac:dyDescent="0.2">
      <c r="A3" t="s">
        <v>85</v>
      </c>
      <c r="B3" t="s">
        <v>385</v>
      </c>
    </row>
    <row r="4" spans="1:2" x14ac:dyDescent="0.2">
      <c r="A4" t="s">
        <v>86</v>
      </c>
    </row>
    <row r="5" spans="1:2" x14ac:dyDescent="0.2">
      <c r="A5" t="s">
        <v>87</v>
      </c>
      <c r="B5">
        <v>2006</v>
      </c>
    </row>
    <row r="6" spans="1:2" x14ac:dyDescent="0.2">
      <c r="A6" t="s">
        <v>123</v>
      </c>
      <c r="B6" t="s">
        <v>388</v>
      </c>
    </row>
    <row r="7" spans="1:2" x14ac:dyDescent="0.2">
      <c r="A7" t="s">
        <v>72</v>
      </c>
      <c r="B7" t="s">
        <v>385</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0</v>
      </c>
    </row>
    <row r="15" spans="1:2" x14ac:dyDescent="0.2">
      <c r="A15" t="s">
        <v>128</v>
      </c>
      <c r="B15">
        <v>2405</v>
      </c>
    </row>
    <row r="16" spans="1:2" x14ac:dyDescent="0.2">
      <c r="A16" t="s">
        <v>129</v>
      </c>
      <c r="B16" s="2">
        <v>159.98750000000001</v>
      </c>
    </row>
    <row r="17" spans="1:8" x14ac:dyDescent="0.2">
      <c r="A17" t="s">
        <v>130</v>
      </c>
      <c r="B17">
        <v>20</v>
      </c>
    </row>
    <row r="18" spans="1:8" x14ac:dyDescent="0.2">
      <c r="A18" t="s">
        <v>131</v>
      </c>
      <c r="B18" t="s">
        <v>84</v>
      </c>
    </row>
    <row r="19" spans="1:8" x14ac:dyDescent="0.2">
      <c r="A19" t="s">
        <v>99</v>
      </c>
      <c r="B19">
        <v>0</v>
      </c>
    </row>
    <row r="20" spans="1:8" x14ac:dyDescent="0.2">
      <c r="A20" t="s">
        <v>134</v>
      </c>
      <c r="B20" s="2">
        <v>133.125</v>
      </c>
    </row>
    <row r="21" spans="1:8" x14ac:dyDescent="0.2">
      <c r="A21" t="s">
        <v>135</v>
      </c>
      <c r="B21">
        <v>11.25</v>
      </c>
    </row>
    <row r="22" spans="1:8" x14ac:dyDescent="0.2">
      <c r="A22" t="s">
        <v>132</v>
      </c>
      <c r="B22" s="2">
        <v>322.02291022423861</v>
      </c>
    </row>
    <row r="23" spans="1:8" x14ac:dyDescent="0.2">
      <c r="A23" t="s">
        <v>133</v>
      </c>
      <c r="B23" t="s">
        <v>137</v>
      </c>
    </row>
    <row r="24" spans="1:8" ht="15" customHeight="1"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385</v>
      </c>
      <c r="B31">
        <v>1</v>
      </c>
      <c r="C31" t="s">
        <v>37</v>
      </c>
      <c r="D31" t="s">
        <v>75</v>
      </c>
      <c r="F31" t="s">
        <v>83</v>
      </c>
      <c r="G31" t="s">
        <v>84</v>
      </c>
      <c r="H31" t="s">
        <v>385</v>
      </c>
    </row>
    <row r="32" spans="1:8" x14ac:dyDescent="0.2">
      <c r="A32" t="s">
        <v>111</v>
      </c>
      <c r="B32" s="6">
        <v>0.9</v>
      </c>
      <c r="C32" t="s">
        <v>91</v>
      </c>
      <c r="D32" t="s">
        <v>75</v>
      </c>
      <c r="F32" t="s">
        <v>88</v>
      </c>
      <c r="G32" t="s">
        <v>15</v>
      </c>
      <c r="H32" t="s">
        <v>112</v>
      </c>
    </row>
    <row r="33" spans="1:8" x14ac:dyDescent="0.2">
      <c r="A33" t="s">
        <v>111</v>
      </c>
      <c r="B33" s="6">
        <v>0.68888888888888888</v>
      </c>
      <c r="C33" t="s">
        <v>91</v>
      </c>
      <c r="D33" t="s">
        <v>75</v>
      </c>
      <c r="F33" t="s">
        <v>88</v>
      </c>
      <c r="G33" t="s">
        <v>16</v>
      </c>
      <c r="H33" t="s">
        <v>112</v>
      </c>
    </row>
    <row r="34" spans="1:8" x14ac:dyDescent="0.2">
      <c r="A34" t="s">
        <v>113</v>
      </c>
      <c r="B34" s="6">
        <v>1.6875</v>
      </c>
      <c r="C34" t="s">
        <v>91</v>
      </c>
      <c r="D34" t="s">
        <v>76</v>
      </c>
      <c r="F34" t="s">
        <v>88</v>
      </c>
      <c r="G34" t="s">
        <v>24</v>
      </c>
      <c r="H34" t="s">
        <v>114</v>
      </c>
    </row>
    <row r="35" spans="1:8" x14ac:dyDescent="0.2">
      <c r="A35" t="s">
        <v>197</v>
      </c>
      <c r="B35" s="6">
        <v>1.6976861167002013</v>
      </c>
      <c r="C35" t="s">
        <v>91</v>
      </c>
      <c r="D35" t="s">
        <v>76</v>
      </c>
      <c r="F35" t="s">
        <v>88</v>
      </c>
      <c r="G35" t="s">
        <v>412</v>
      </c>
      <c r="H35" t="s">
        <v>197</v>
      </c>
    </row>
    <row r="36" spans="1:8" x14ac:dyDescent="0.2">
      <c r="A36" s="13" t="s">
        <v>443</v>
      </c>
      <c r="B36" s="2">
        <v>159.98750000000001</v>
      </c>
      <c r="C36" t="s">
        <v>91</v>
      </c>
      <c r="D36" t="s">
        <v>191</v>
      </c>
      <c r="F36" t="s">
        <v>88</v>
      </c>
      <c r="H36" s="13" t="s">
        <v>444</v>
      </c>
    </row>
    <row r="37" spans="1:8" x14ac:dyDescent="0.2">
      <c r="A37" s="13" t="s">
        <v>214</v>
      </c>
      <c r="B37" s="2">
        <v>2543.80125</v>
      </c>
      <c r="C37" t="s">
        <v>94</v>
      </c>
      <c r="D37" t="s">
        <v>191</v>
      </c>
      <c r="F37" t="s">
        <v>88</v>
      </c>
      <c r="H37" s="13" t="s">
        <v>214</v>
      </c>
    </row>
    <row r="38" spans="1:8" x14ac:dyDescent="0.2">
      <c r="B38" s="11"/>
    </row>
    <row r="39" spans="1:8" ht="16" x14ac:dyDescent="0.2">
      <c r="A39" s="10" t="s">
        <v>70</v>
      </c>
      <c r="B39" s="8" t="s">
        <v>386</v>
      </c>
    </row>
    <row r="40" spans="1:8" x14ac:dyDescent="0.2">
      <c r="A40" t="s">
        <v>71</v>
      </c>
      <c r="B40" t="s">
        <v>37</v>
      </c>
    </row>
    <row r="41" spans="1:8" x14ac:dyDescent="0.2">
      <c r="A41" t="s">
        <v>85</v>
      </c>
      <c r="B41" t="s">
        <v>386</v>
      </c>
    </row>
    <row r="42" spans="1:8" x14ac:dyDescent="0.2">
      <c r="A42" t="s">
        <v>86</v>
      </c>
    </row>
    <row r="43" spans="1:8" x14ac:dyDescent="0.2">
      <c r="A43" t="s">
        <v>87</v>
      </c>
      <c r="B43">
        <v>2016</v>
      </c>
    </row>
    <row r="44" spans="1:8" x14ac:dyDescent="0.2">
      <c r="A44" t="s">
        <v>123</v>
      </c>
      <c r="B44" t="s">
        <v>389</v>
      </c>
    </row>
    <row r="45" spans="1:8" x14ac:dyDescent="0.2">
      <c r="A45" t="s">
        <v>72</v>
      </c>
      <c r="B45" t="s">
        <v>386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38500</v>
      </c>
    </row>
    <row r="50" spans="1:2" x14ac:dyDescent="0.2">
      <c r="A50" t="s">
        <v>125</v>
      </c>
      <c r="B50">
        <v>1.1000000000000001</v>
      </c>
    </row>
    <row r="51" spans="1:2" x14ac:dyDescent="0.2">
      <c r="A51" t="s">
        <v>126</v>
      </c>
      <c r="B51">
        <v>1.54</v>
      </c>
    </row>
    <row r="52" spans="1:2" x14ac:dyDescent="0.2">
      <c r="A52" t="s">
        <v>127</v>
      </c>
      <c r="B52">
        <v>0</v>
      </c>
    </row>
    <row r="53" spans="1:2" x14ac:dyDescent="0.2">
      <c r="A53" t="s">
        <v>128</v>
      </c>
      <c r="B53">
        <v>2405</v>
      </c>
    </row>
    <row r="54" spans="1:2" x14ac:dyDescent="0.2">
      <c r="A54" t="s">
        <v>129</v>
      </c>
      <c r="B54" s="2">
        <v>157.5575</v>
      </c>
    </row>
    <row r="55" spans="1:2" x14ac:dyDescent="0.2">
      <c r="A55" t="s">
        <v>130</v>
      </c>
      <c r="B55">
        <v>20</v>
      </c>
    </row>
    <row r="56" spans="1:2" x14ac:dyDescent="0.2">
      <c r="A56" t="s">
        <v>131</v>
      </c>
      <c r="B56" t="s">
        <v>84</v>
      </c>
    </row>
    <row r="57" spans="1:2" x14ac:dyDescent="0.2">
      <c r="A57" t="s">
        <v>99</v>
      </c>
      <c r="B57">
        <v>0</v>
      </c>
    </row>
    <row r="58" spans="1:2" x14ac:dyDescent="0.2">
      <c r="A58" t="s">
        <v>134</v>
      </c>
      <c r="B58" s="2">
        <v>133.125</v>
      </c>
    </row>
    <row r="59" spans="1:2" x14ac:dyDescent="0.2">
      <c r="A59" t="s">
        <v>135</v>
      </c>
      <c r="B59">
        <v>11.25</v>
      </c>
    </row>
    <row r="60" spans="1:2" x14ac:dyDescent="0.2">
      <c r="A60" t="s">
        <v>132</v>
      </c>
      <c r="B60" s="2">
        <v>325.24313932648096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600</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386</v>
      </c>
      <c r="B69">
        <v>1</v>
      </c>
      <c r="C69" t="s">
        <v>37</v>
      </c>
      <c r="D69" t="s">
        <v>75</v>
      </c>
      <c r="F69" t="s">
        <v>83</v>
      </c>
      <c r="G69" t="s">
        <v>84</v>
      </c>
      <c r="H69" t="s">
        <v>386</v>
      </c>
    </row>
    <row r="70" spans="1:8" x14ac:dyDescent="0.2">
      <c r="A70" t="s">
        <v>111</v>
      </c>
      <c r="B70" s="6">
        <v>0.9</v>
      </c>
      <c r="C70" t="s">
        <v>91</v>
      </c>
      <c r="D70" t="s">
        <v>75</v>
      </c>
      <c r="F70" t="s">
        <v>88</v>
      </c>
      <c r="G70" t="s">
        <v>15</v>
      </c>
      <c r="H70" t="s">
        <v>112</v>
      </c>
    </row>
    <row r="71" spans="1:8" x14ac:dyDescent="0.2">
      <c r="A71" t="s">
        <v>111</v>
      </c>
      <c r="B71" s="6">
        <v>0.68888888888888888</v>
      </c>
      <c r="C71" t="s">
        <v>91</v>
      </c>
      <c r="D71" t="s">
        <v>75</v>
      </c>
      <c r="F71" t="s">
        <v>88</v>
      </c>
      <c r="G71" t="s">
        <v>16</v>
      </c>
      <c r="H71" t="s">
        <v>112</v>
      </c>
    </row>
    <row r="72" spans="1:8" x14ac:dyDescent="0.2">
      <c r="A72" t="s">
        <v>113</v>
      </c>
      <c r="B72" s="6">
        <v>1.6875</v>
      </c>
      <c r="C72" t="s">
        <v>91</v>
      </c>
      <c r="D72" t="s">
        <v>76</v>
      </c>
      <c r="F72" t="s">
        <v>88</v>
      </c>
      <c r="G72" t="s">
        <v>24</v>
      </c>
      <c r="H72" t="s">
        <v>114</v>
      </c>
    </row>
    <row r="73" spans="1:8" x14ac:dyDescent="0.2">
      <c r="A73" t="s">
        <v>197</v>
      </c>
      <c r="B73" s="6">
        <v>1.6976861167002013</v>
      </c>
      <c r="C73" t="s">
        <v>91</v>
      </c>
      <c r="D73" t="s">
        <v>76</v>
      </c>
      <c r="F73" t="s">
        <v>88</v>
      </c>
      <c r="G73" t="s">
        <v>412</v>
      </c>
      <c r="H73" t="s">
        <v>197</v>
      </c>
    </row>
    <row r="74" spans="1:8" x14ac:dyDescent="0.2">
      <c r="A74" s="13" t="s">
        <v>443</v>
      </c>
      <c r="B74" s="2">
        <v>157.5575</v>
      </c>
      <c r="C74" t="s">
        <v>91</v>
      </c>
      <c r="D74" t="s">
        <v>191</v>
      </c>
      <c r="F74" t="s">
        <v>88</v>
      </c>
      <c r="H74" s="13" t="s">
        <v>444</v>
      </c>
    </row>
    <row r="75" spans="1:8" x14ac:dyDescent="0.2">
      <c r="A75" s="13" t="s">
        <v>214</v>
      </c>
      <c r="B75" s="2">
        <v>2505.1642500000003</v>
      </c>
      <c r="C75" t="s">
        <v>94</v>
      </c>
      <c r="D75" t="s">
        <v>191</v>
      </c>
      <c r="F75" t="s">
        <v>88</v>
      </c>
      <c r="H75" s="13" t="s">
        <v>214</v>
      </c>
    </row>
    <row r="77" spans="1:8" ht="16" x14ac:dyDescent="0.2">
      <c r="A77" s="10" t="s">
        <v>70</v>
      </c>
      <c r="B77" s="8" t="s">
        <v>387</v>
      </c>
    </row>
    <row r="78" spans="1:8" x14ac:dyDescent="0.2">
      <c r="A78" t="s">
        <v>71</v>
      </c>
      <c r="B78" t="s">
        <v>37</v>
      </c>
    </row>
    <row r="79" spans="1:8" x14ac:dyDescent="0.2">
      <c r="A79" t="s">
        <v>85</v>
      </c>
      <c r="B79" t="s">
        <v>387</v>
      </c>
    </row>
    <row r="80" spans="1:8" x14ac:dyDescent="0.2">
      <c r="A80" t="s">
        <v>86</v>
      </c>
    </row>
    <row r="81" spans="1:2" x14ac:dyDescent="0.2">
      <c r="A81" t="s">
        <v>87</v>
      </c>
      <c r="B81">
        <v>2020</v>
      </c>
    </row>
    <row r="82" spans="1:2" x14ac:dyDescent="0.2">
      <c r="A82" t="s">
        <v>123</v>
      </c>
      <c r="B82" t="s">
        <v>390</v>
      </c>
    </row>
    <row r="83" spans="1:2" x14ac:dyDescent="0.2">
      <c r="A83" t="s">
        <v>72</v>
      </c>
      <c r="B83" t="s">
        <v>387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38500</v>
      </c>
    </row>
    <row r="88" spans="1:2" x14ac:dyDescent="0.2">
      <c r="A88" t="s">
        <v>125</v>
      </c>
      <c r="B88">
        <v>1.1000000000000001</v>
      </c>
    </row>
    <row r="89" spans="1:2" x14ac:dyDescent="0.2">
      <c r="A89" t="s">
        <v>126</v>
      </c>
      <c r="B89">
        <v>1.54</v>
      </c>
    </row>
    <row r="90" spans="1:2" x14ac:dyDescent="0.2">
      <c r="A90" t="s">
        <v>127</v>
      </c>
      <c r="B90">
        <v>0</v>
      </c>
    </row>
    <row r="91" spans="1:2" x14ac:dyDescent="0.2">
      <c r="A91" t="s">
        <v>128</v>
      </c>
      <c r="B91">
        <v>2405</v>
      </c>
    </row>
    <row r="92" spans="1:2" x14ac:dyDescent="0.2">
      <c r="A92" t="s">
        <v>129</v>
      </c>
      <c r="B92" s="2">
        <v>155.9375</v>
      </c>
    </row>
    <row r="93" spans="1:2" x14ac:dyDescent="0.2">
      <c r="A93" t="s">
        <v>130</v>
      </c>
      <c r="B93">
        <v>20</v>
      </c>
    </row>
    <row r="94" spans="1:2" x14ac:dyDescent="0.2">
      <c r="A94" t="s">
        <v>131</v>
      </c>
      <c r="B94" t="s">
        <v>84</v>
      </c>
    </row>
    <row r="95" spans="1:2" x14ac:dyDescent="0.2">
      <c r="A95" t="s">
        <v>99</v>
      </c>
      <c r="B95">
        <v>0</v>
      </c>
    </row>
    <row r="96" spans="1:2" x14ac:dyDescent="0.2">
      <c r="A96" t="s">
        <v>134</v>
      </c>
      <c r="B96" s="2">
        <v>133.125</v>
      </c>
    </row>
    <row r="97" spans="1:8" x14ac:dyDescent="0.2">
      <c r="A97" t="s">
        <v>135</v>
      </c>
      <c r="B97">
        <v>11.25</v>
      </c>
    </row>
    <row r="98" spans="1:8" x14ac:dyDescent="0.2">
      <c r="A98" t="s">
        <v>132</v>
      </c>
      <c r="B98" s="2">
        <v>328.52842356210198</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601</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387</v>
      </c>
      <c r="B107">
        <v>1</v>
      </c>
      <c r="C107" t="s">
        <v>37</v>
      </c>
      <c r="D107" t="s">
        <v>75</v>
      </c>
      <c r="F107" t="s">
        <v>83</v>
      </c>
      <c r="G107" t="s">
        <v>84</v>
      </c>
      <c r="H107" t="s">
        <v>387</v>
      </c>
    </row>
    <row r="108" spans="1:8" x14ac:dyDescent="0.2">
      <c r="A108" t="s">
        <v>111</v>
      </c>
      <c r="B108" s="6">
        <v>0.9</v>
      </c>
      <c r="C108" t="s">
        <v>91</v>
      </c>
      <c r="D108" t="s">
        <v>75</v>
      </c>
      <c r="F108" t="s">
        <v>88</v>
      </c>
      <c r="G108" t="s">
        <v>15</v>
      </c>
      <c r="H108" t="s">
        <v>112</v>
      </c>
    </row>
    <row r="109" spans="1:8" x14ac:dyDescent="0.2">
      <c r="A109" t="s">
        <v>111</v>
      </c>
      <c r="B109" s="6">
        <v>0.68888888888888888</v>
      </c>
      <c r="C109" t="s">
        <v>91</v>
      </c>
      <c r="D109" t="s">
        <v>75</v>
      </c>
      <c r="F109" t="s">
        <v>88</v>
      </c>
      <c r="G109" t="s">
        <v>16</v>
      </c>
      <c r="H109" t="s">
        <v>112</v>
      </c>
    </row>
    <row r="110" spans="1:8" x14ac:dyDescent="0.2">
      <c r="A110" t="s">
        <v>113</v>
      </c>
      <c r="B110" s="6">
        <v>1.6875</v>
      </c>
      <c r="C110" t="s">
        <v>91</v>
      </c>
      <c r="D110" t="s">
        <v>76</v>
      </c>
      <c r="F110" t="s">
        <v>88</v>
      </c>
      <c r="G110" t="s">
        <v>24</v>
      </c>
      <c r="H110" t="s">
        <v>114</v>
      </c>
    </row>
    <row r="111" spans="1:8" x14ac:dyDescent="0.2">
      <c r="A111" t="s">
        <v>197</v>
      </c>
      <c r="B111" s="6">
        <v>1.6976861167002013</v>
      </c>
      <c r="C111" t="s">
        <v>91</v>
      </c>
      <c r="D111" t="s">
        <v>76</v>
      </c>
      <c r="F111" t="s">
        <v>88</v>
      </c>
      <c r="G111" t="s">
        <v>412</v>
      </c>
      <c r="H111" t="s">
        <v>197</v>
      </c>
    </row>
    <row r="112" spans="1:8" x14ac:dyDescent="0.2">
      <c r="A112" s="13" t="s">
        <v>443</v>
      </c>
      <c r="B112" s="2">
        <v>155.9375</v>
      </c>
      <c r="C112" t="s">
        <v>91</v>
      </c>
      <c r="D112" t="s">
        <v>191</v>
      </c>
      <c r="F112" t="s">
        <v>88</v>
      </c>
      <c r="H112" s="13" t="s">
        <v>444</v>
      </c>
    </row>
    <row r="113" spans="1:8" x14ac:dyDescent="0.2">
      <c r="A113" s="13" t="s">
        <v>214</v>
      </c>
      <c r="B113" s="2">
        <v>2479.40625</v>
      </c>
      <c r="C113" t="s">
        <v>94</v>
      </c>
      <c r="D113" t="s">
        <v>191</v>
      </c>
      <c r="F113" t="s">
        <v>88</v>
      </c>
      <c r="H113" s="13" t="s">
        <v>214</v>
      </c>
    </row>
    <row r="116" spans="1:8" ht="16" x14ac:dyDescent="0.2">
      <c r="A116" s="10" t="s">
        <v>70</v>
      </c>
      <c r="B116" s="8" t="s">
        <v>602</v>
      </c>
    </row>
    <row r="117" spans="1:8" x14ac:dyDescent="0.2">
      <c r="A117" t="s">
        <v>71</v>
      </c>
      <c r="B117" t="s">
        <v>37</v>
      </c>
    </row>
    <row r="118" spans="1:8" x14ac:dyDescent="0.2">
      <c r="A118" t="s">
        <v>85</v>
      </c>
      <c r="B118" t="s">
        <v>385</v>
      </c>
    </row>
    <row r="119" spans="1:8" x14ac:dyDescent="0.2">
      <c r="A119" t="s">
        <v>86</v>
      </c>
    </row>
    <row r="120" spans="1:8" x14ac:dyDescent="0.2">
      <c r="A120" t="s">
        <v>87</v>
      </c>
      <c r="B120">
        <v>2006</v>
      </c>
    </row>
    <row r="121" spans="1:8" x14ac:dyDescent="0.2">
      <c r="A121" t="s">
        <v>123</v>
      </c>
      <c r="B121" t="s">
        <v>388</v>
      </c>
    </row>
    <row r="122" spans="1:8" x14ac:dyDescent="0.2">
      <c r="A122" t="s">
        <v>72</v>
      </c>
      <c r="B122" t="s">
        <v>602</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38500</v>
      </c>
    </row>
    <row r="127" spans="1:8" x14ac:dyDescent="0.2">
      <c r="A127" t="s">
        <v>125</v>
      </c>
      <c r="B127">
        <v>1.1000000000000001</v>
      </c>
    </row>
    <row r="128" spans="1:8" x14ac:dyDescent="0.2">
      <c r="A128" t="s">
        <v>126</v>
      </c>
      <c r="B128">
        <v>1.54</v>
      </c>
    </row>
    <row r="129" spans="1:8" x14ac:dyDescent="0.2">
      <c r="A129" t="s">
        <v>127</v>
      </c>
      <c r="B129">
        <v>0</v>
      </c>
    </row>
    <row r="130" spans="1:8" x14ac:dyDescent="0.2">
      <c r="A130" t="s">
        <v>128</v>
      </c>
      <c r="B130">
        <v>2405</v>
      </c>
    </row>
    <row r="131" spans="1:8" x14ac:dyDescent="0.2">
      <c r="A131" t="s">
        <v>129</v>
      </c>
      <c r="B131" s="2">
        <v>159.98750000000001</v>
      </c>
    </row>
    <row r="132" spans="1:8" x14ac:dyDescent="0.2">
      <c r="A132" t="s">
        <v>130</v>
      </c>
      <c r="B132">
        <v>20</v>
      </c>
    </row>
    <row r="133" spans="1:8" x14ac:dyDescent="0.2">
      <c r="A133" t="s">
        <v>131</v>
      </c>
      <c r="B133" t="s">
        <v>84</v>
      </c>
    </row>
    <row r="134" spans="1:8" x14ac:dyDescent="0.2">
      <c r="A134" t="s">
        <v>99</v>
      </c>
      <c r="B134">
        <v>0</v>
      </c>
    </row>
    <row r="135" spans="1:8" x14ac:dyDescent="0.2">
      <c r="A135" t="s">
        <v>134</v>
      </c>
      <c r="B135" s="2">
        <v>133.125</v>
      </c>
    </row>
    <row r="136" spans="1:8" x14ac:dyDescent="0.2">
      <c r="A136" t="s">
        <v>135</v>
      </c>
      <c r="B136">
        <v>11.25</v>
      </c>
    </row>
    <row r="137" spans="1:8" x14ac:dyDescent="0.2">
      <c r="A137" t="s">
        <v>132</v>
      </c>
      <c r="B137" s="2">
        <v>322.02291022423861</v>
      </c>
    </row>
    <row r="138" spans="1:8" x14ac:dyDescent="0.2">
      <c r="A138" t="s">
        <v>133</v>
      </c>
      <c r="B138" t="s">
        <v>137</v>
      </c>
    </row>
    <row r="139" spans="1:8" x14ac:dyDescent="0.2">
      <c r="A139" t="s">
        <v>540</v>
      </c>
      <c r="B139" s="6">
        <v>-0.05</v>
      </c>
    </row>
    <row r="140" spans="1:8" x14ac:dyDescent="0.2">
      <c r="A140" t="s">
        <v>82</v>
      </c>
      <c r="B140" t="s">
        <v>603</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602</v>
      </c>
      <c r="B143">
        <v>1</v>
      </c>
      <c r="C143" t="s">
        <v>37</v>
      </c>
      <c r="D143" t="s">
        <v>162</v>
      </c>
      <c r="F143" t="s">
        <v>83</v>
      </c>
      <c r="G143" t="s">
        <v>84</v>
      </c>
      <c r="H143" t="s">
        <v>602</v>
      </c>
    </row>
    <row r="144" spans="1:8" x14ac:dyDescent="0.2">
      <c r="A144" t="s">
        <v>385</v>
      </c>
      <c r="B144" s="7">
        <v>2.5974025974025975E-5</v>
      </c>
      <c r="C144" t="s">
        <v>37</v>
      </c>
      <c r="D144" t="s">
        <v>75</v>
      </c>
      <c r="F144" t="s">
        <v>88</v>
      </c>
      <c r="H144" t="s">
        <v>385</v>
      </c>
    </row>
    <row r="145" spans="1:8" x14ac:dyDescent="0.2">
      <c r="A145" t="s">
        <v>106</v>
      </c>
      <c r="B145" s="7">
        <v>1.334377875E-4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3.4935402553085845E-2</v>
      </c>
      <c r="C148" t="s">
        <v>37</v>
      </c>
      <c r="D148" t="s">
        <v>76</v>
      </c>
      <c r="F148" t="s">
        <v>88</v>
      </c>
      <c r="G148" t="s">
        <v>27</v>
      </c>
      <c r="H148" t="s">
        <v>452</v>
      </c>
    </row>
    <row r="149" spans="1:8" x14ac:dyDescent="0.2">
      <c r="A149" t="s">
        <v>150</v>
      </c>
      <c r="B149" s="11">
        <v>0.10838079804848928</v>
      </c>
      <c r="D149" t="s">
        <v>76</v>
      </c>
      <c r="E149" t="s">
        <v>442</v>
      </c>
      <c r="F149" t="s">
        <v>163</v>
      </c>
      <c r="G149" t="s">
        <v>65</v>
      </c>
    </row>
    <row r="150" spans="1:8" x14ac:dyDescent="0.2">
      <c r="A150" t="s">
        <v>448</v>
      </c>
      <c r="B150" s="11">
        <v>1.3163659682002746E-3</v>
      </c>
      <c r="D150" t="s">
        <v>76</v>
      </c>
      <c r="E150" t="s">
        <v>442</v>
      </c>
      <c r="F150" t="s">
        <v>163</v>
      </c>
      <c r="G150" t="s">
        <v>446</v>
      </c>
    </row>
    <row r="151" spans="1:8" x14ac:dyDescent="0.2">
      <c r="A151" t="s">
        <v>210</v>
      </c>
      <c r="B151" s="7">
        <v>5.589664408493735E-7</v>
      </c>
      <c r="D151" t="s">
        <v>76</v>
      </c>
      <c r="E151" t="s">
        <v>442</v>
      </c>
      <c r="F151" t="s">
        <v>163</v>
      </c>
      <c r="G151" t="s">
        <v>66</v>
      </c>
    </row>
    <row r="152" spans="1:8" x14ac:dyDescent="0.2">
      <c r="A152" t="s">
        <v>54</v>
      </c>
      <c r="B152" s="7">
        <v>5.4417962719780696E-6</v>
      </c>
      <c r="D152" t="s">
        <v>76</v>
      </c>
      <c r="E152" t="s">
        <v>442</v>
      </c>
      <c r="F152" t="s">
        <v>163</v>
      </c>
      <c r="G152" t="s">
        <v>54</v>
      </c>
    </row>
    <row r="153" spans="1:8" x14ac:dyDescent="0.2">
      <c r="A153" t="s">
        <v>151</v>
      </c>
      <c r="B153" s="7">
        <v>2.203769637337727E-5</v>
      </c>
      <c r="D153" t="s">
        <v>76</v>
      </c>
      <c r="E153" t="s">
        <v>442</v>
      </c>
      <c r="F153" t="s">
        <v>163</v>
      </c>
      <c r="G153" t="s">
        <v>55</v>
      </c>
    </row>
    <row r="154" spans="1:8" x14ac:dyDescent="0.2">
      <c r="A154" t="s">
        <v>152</v>
      </c>
      <c r="B154" s="7">
        <v>2.2122455045910314E-4</v>
      </c>
      <c r="D154" t="s">
        <v>76</v>
      </c>
      <c r="E154" t="s">
        <v>442</v>
      </c>
      <c r="F154" t="s">
        <v>163</v>
      </c>
      <c r="G154" t="s">
        <v>56</v>
      </c>
    </row>
    <row r="155" spans="1:8" x14ac:dyDescent="0.2">
      <c r="A155" t="s">
        <v>211</v>
      </c>
      <c r="B155" s="7">
        <v>6.627878608534517E-7</v>
      </c>
      <c r="D155" t="s">
        <v>76</v>
      </c>
      <c r="E155" t="s">
        <v>442</v>
      </c>
      <c r="F155" t="s">
        <v>163</v>
      </c>
      <c r="G155" t="s">
        <v>57</v>
      </c>
    </row>
    <row r="156" spans="1:8" x14ac:dyDescent="0.2">
      <c r="A156" t="s">
        <v>153</v>
      </c>
      <c r="B156" s="7">
        <v>6.627878608534517E-7</v>
      </c>
      <c r="D156" t="s">
        <v>76</v>
      </c>
      <c r="E156" t="s">
        <v>442</v>
      </c>
      <c r="F156" t="s">
        <v>163</v>
      </c>
      <c r="G156" t="s">
        <v>58</v>
      </c>
    </row>
    <row r="157" spans="1:8" x14ac:dyDescent="0.2">
      <c r="A157" t="s">
        <v>154</v>
      </c>
      <c r="B157" s="7">
        <v>2.6220817193601416E-5</v>
      </c>
      <c r="D157" t="s">
        <v>76</v>
      </c>
      <c r="E157" t="s">
        <v>442</v>
      </c>
      <c r="F157" t="s">
        <v>163</v>
      </c>
      <c r="G157" t="s">
        <v>59</v>
      </c>
    </row>
    <row r="158" spans="1:8" x14ac:dyDescent="0.2">
      <c r="A158" t="s">
        <v>212</v>
      </c>
      <c r="B158" s="7">
        <v>1.6569696521336294E-6</v>
      </c>
      <c r="D158" t="s">
        <v>76</v>
      </c>
      <c r="E158" t="s">
        <v>442</v>
      </c>
      <c r="F158" t="s">
        <v>163</v>
      </c>
      <c r="G158" t="s">
        <v>61</v>
      </c>
    </row>
    <row r="159" spans="1:8" x14ac:dyDescent="0.2">
      <c r="A159" t="s">
        <v>207</v>
      </c>
      <c r="B159" s="7">
        <v>4.3883576353705504E-5</v>
      </c>
      <c r="D159" t="s">
        <v>76</v>
      </c>
      <c r="E159" t="s">
        <v>442</v>
      </c>
      <c r="F159" t="s">
        <v>163</v>
      </c>
      <c r="G159" t="s">
        <v>360</v>
      </c>
    </row>
    <row r="160" spans="1:8" x14ac:dyDescent="0.2">
      <c r="A160" t="s">
        <v>309</v>
      </c>
      <c r="B160" s="7">
        <v>3.09435474288949E-6</v>
      </c>
      <c r="D160" t="s">
        <v>76</v>
      </c>
      <c r="E160" t="s">
        <v>442</v>
      </c>
      <c r="F160" t="s">
        <v>163</v>
      </c>
      <c r="G160" t="s">
        <v>309</v>
      </c>
    </row>
    <row r="161" spans="1:7" x14ac:dyDescent="0.2">
      <c r="A161" t="s">
        <v>310</v>
      </c>
      <c r="B161" s="7">
        <v>6.3051115450726299E-7</v>
      </c>
      <c r="D161" t="s">
        <v>76</v>
      </c>
      <c r="E161" t="s">
        <v>442</v>
      </c>
      <c r="F161" t="s">
        <v>163</v>
      </c>
      <c r="G161" t="s">
        <v>310</v>
      </c>
    </row>
    <row r="162" spans="1:7" x14ac:dyDescent="0.2">
      <c r="A162" t="s">
        <v>311</v>
      </c>
      <c r="B162" s="7">
        <v>5.0828899224893196E-6</v>
      </c>
      <c r="D162" t="s">
        <v>76</v>
      </c>
      <c r="E162" t="s">
        <v>442</v>
      </c>
      <c r="F162" t="s">
        <v>163</v>
      </c>
      <c r="G162" t="s">
        <v>311</v>
      </c>
    </row>
    <row r="163" spans="1:7" x14ac:dyDescent="0.2">
      <c r="A163" t="s">
        <v>312</v>
      </c>
      <c r="B163" s="7">
        <v>2.0855368956778698E-6</v>
      </c>
      <c r="D163" t="s">
        <v>76</v>
      </c>
      <c r="E163" t="s">
        <v>442</v>
      </c>
      <c r="F163" t="s">
        <v>163</v>
      </c>
      <c r="G163" t="s">
        <v>312</v>
      </c>
    </row>
    <row r="164" spans="1:7" x14ac:dyDescent="0.2">
      <c r="A164" t="s">
        <v>313</v>
      </c>
      <c r="B164" s="7">
        <v>1.5617276288564514E-6</v>
      </c>
      <c r="D164" t="s">
        <v>76</v>
      </c>
      <c r="E164" t="s">
        <v>442</v>
      </c>
      <c r="F164" t="s">
        <v>163</v>
      </c>
      <c r="G164" t="s">
        <v>313</v>
      </c>
    </row>
    <row r="165" spans="1:7" x14ac:dyDescent="0.2">
      <c r="A165" t="s">
        <v>314</v>
      </c>
      <c r="B165" s="7">
        <v>1.1058195632896611E-6</v>
      </c>
      <c r="D165" t="s">
        <v>76</v>
      </c>
      <c r="E165" t="s">
        <v>442</v>
      </c>
      <c r="F165" t="s">
        <v>163</v>
      </c>
      <c r="G165" t="s">
        <v>314</v>
      </c>
    </row>
    <row r="166" spans="1:7" x14ac:dyDescent="0.2">
      <c r="A166" t="s">
        <v>315</v>
      </c>
      <c r="B166" s="7">
        <v>7.1781269897749935E-7</v>
      </c>
      <c r="D166" t="s">
        <v>76</v>
      </c>
      <c r="E166" t="s">
        <v>442</v>
      </c>
      <c r="F166" t="s">
        <v>163</v>
      </c>
      <c r="G166" t="s">
        <v>315</v>
      </c>
    </row>
    <row r="167" spans="1:7" x14ac:dyDescent="0.2">
      <c r="A167" t="s">
        <v>316</v>
      </c>
      <c r="B167" s="7">
        <v>7.0811252736969535E-6</v>
      </c>
      <c r="D167" t="s">
        <v>76</v>
      </c>
      <c r="E167" t="s">
        <v>442</v>
      </c>
      <c r="F167" t="s">
        <v>163</v>
      </c>
      <c r="G167" t="s">
        <v>316</v>
      </c>
    </row>
    <row r="168" spans="1:7" x14ac:dyDescent="0.2">
      <c r="A168" t="s">
        <v>317</v>
      </c>
      <c r="B168" s="7">
        <v>3.7054655541811453E-6</v>
      </c>
      <c r="D168" t="s">
        <v>76</v>
      </c>
      <c r="E168" t="s">
        <v>442</v>
      </c>
      <c r="F168" t="s">
        <v>163</v>
      </c>
      <c r="G168" t="s">
        <v>317</v>
      </c>
    </row>
    <row r="169" spans="1:7" x14ac:dyDescent="0.2">
      <c r="A169" t="s">
        <v>318</v>
      </c>
      <c r="B169" s="7">
        <v>1.0670188768584451E-7</v>
      </c>
      <c r="D169" t="s">
        <v>76</v>
      </c>
      <c r="E169" t="s">
        <v>442</v>
      </c>
      <c r="F169" t="s">
        <v>163</v>
      </c>
      <c r="G169" t="s">
        <v>318</v>
      </c>
    </row>
    <row r="170" spans="1:7" x14ac:dyDescent="0.2">
      <c r="A170" t="s">
        <v>319</v>
      </c>
      <c r="B170" s="7">
        <v>1.0650788425368842E-5</v>
      </c>
      <c r="D170" t="s">
        <v>76</v>
      </c>
      <c r="E170" t="s">
        <v>442</v>
      </c>
      <c r="F170" t="s">
        <v>163</v>
      </c>
      <c r="G170" t="s">
        <v>319</v>
      </c>
    </row>
    <row r="171" spans="1:7" x14ac:dyDescent="0.2">
      <c r="A171" t="s">
        <v>320</v>
      </c>
      <c r="B171" s="7">
        <v>5.2671931830375969E-6</v>
      </c>
      <c r="D171" t="s">
        <v>76</v>
      </c>
      <c r="E171" t="s">
        <v>442</v>
      </c>
      <c r="F171" t="s">
        <v>163</v>
      </c>
      <c r="G171" t="s">
        <v>320</v>
      </c>
    </row>
    <row r="172" spans="1:7" x14ac:dyDescent="0.2">
      <c r="A172" t="s">
        <v>321</v>
      </c>
      <c r="B172" s="7">
        <v>2.192238783363714E-6</v>
      </c>
      <c r="D172" t="s">
        <v>76</v>
      </c>
      <c r="E172" t="s">
        <v>442</v>
      </c>
      <c r="F172" t="s">
        <v>163</v>
      </c>
      <c r="G172" t="s">
        <v>321</v>
      </c>
    </row>
    <row r="173" spans="1:7" x14ac:dyDescent="0.2">
      <c r="A173" t="s">
        <v>322</v>
      </c>
      <c r="B173" s="7">
        <v>1.649029173326688E-6</v>
      </c>
      <c r="D173" t="s">
        <v>76</v>
      </c>
      <c r="E173" t="s">
        <v>442</v>
      </c>
      <c r="F173" t="s">
        <v>163</v>
      </c>
      <c r="G173" t="s">
        <v>322</v>
      </c>
    </row>
    <row r="174" spans="1:7" x14ac:dyDescent="0.2">
      <c r="A174" t="s">
        <v>323</v>
      </c>
      <c r="B174" s="7">
        <v>7.2751287058530338E-7</v>
      </c>
      <c r="D174" t="s">
        <v>76</v>
      </c>
      <c r="E174" t="s">
        <v>442</v>
      </c>
      <c r="F174" t="s">
        <v>163</v>
      </c>
      <c r="G174" t="s">
        <v>323</v>
      </c>
    </row>
    <row r="175" spans="1:7" x14ac:dyDescent="0.2">
      <c r="A175" t="s">
        <v>324</v>
      </c>
      <c r="B175" s="7">
        <v>2.1340377537168902E-7</v>
      </c>
      <c r="D175" t="s">
        <v>76</v>
      </c>
      <c r="E175" t="s">
        <v>442</v>
      </c>
      <c r="F175" t="s">
        <v>163</v>
      </c>
      <c r="G175" t="s">
        <v>324</v>
      </c>
    </row>
    <row r="176" spans="1:7" x14ac:dyDescent="0.2">
      <c r="A176" t="s">
        <v>325</v>
      </c>
      <c r="B176" s="7">
        <v>5.9171046807604678E-7</v>
      </c>
      <c r="D176" t="s">
        <v>76</v>
      </c>
      <c r="E176" t="s">
        <v>442</v>
      </c>
      <c r="F176" t="s">
        <v>163</v>
      </c>
      <c r="G176" t="s">
        <v>325</v>
      </c>
    </row>
    <row r="177" spans="1:8" x14ac:dyDescent="0.2">
      <c r="A177" t="s">
        <v>328</v>
      </c>
      <c r="B177" s="7">
        <v>4.8500858039020227E-8</v>
      </c>
      <c r="D177" t="s">
        <v>76</v>
      </c>
      <c r="E177" t="s">
        <v>442</v>
      </c>
      <c r="F177" t="s">
        <v>163</v>
      </c>
      <c r="G177" t="s">
        <v>328</v>
      </c>
    </row>
    <row r="178" spans="1:8" x14ac:dyDescent="0.2">
      <c r="A178" t="s">
        <v>326</v>
      </c>
      <c r="B178" s="7">
        <v>1.8430326054827685E-7</v>
      </c>
      <c r="D178" t="s">
        <v>76</v>
      </c>
      <c r="E178" t="s">
        <v>442</v>
      </c>
      <c r="F178" t="s">
        <v>163</v>
      </c>
      <c r="G178" t="s">
        <v>326</v>
      </c>
    </row>
    <row r="179" spans="1:8" x14ac:dyDescent="0.2">
      <c r="A179" t="s">
        <v>327</v>
      </c>
      <c r="B179" s="7">
        <v>9.7971733238820843E-7</v>
      </c>
      <c r="D179" t="s">
        <v>76</v>
      </c>
      <c r="E179" t="s">
        <v>442</v>
      </c>
      <c r="F179" t="s">
        <v>163</v>
      </c>
      <c r="G179" t="s">
        <v>327</v>
      </c>
    </row>
    <row r="180" spans="1:8" x14ac:dyDescent="0.2">
      <c r="A180" t="s">
        <v>336</v>
      </c>
      <c r="B180" s="7">
        <v>1.2186126018093815E-9</v>
      </c>
      <c r="D180" t="s">
        <v>76</v>
      </c>
      <c r="E180" t="s">
        <v>442</v>
      </c>
      <c r="F180" t="s">
        <v>163</v>
      </c>
      <c r="G180" t="s">
        <v>329</v>
      </c>
    </row>
    <row r="181" spans="1:8" x14ac:dyDescent="0.2">
      <c r="A181" t="s">
        <v>330</v>
      </c>
      <c r="B181" s="7">
        <v>1.0505281050080874E-11</v>
      </c>
      <c r="D181" t="s">
        <v>76</v>
      </c>
      <c r="E181" t="s">
        <v>442</v>
      </c>
      <c r="F181" t="s">
        <v>163</v>
      </c>
      <c r="G181" t="s">
        <v>330</v>
      </c>
    </row>
    <row r="182" spans="1:8" x14ac:dyDescent="0.2">
      <c r="A182" t="s">
        <v>331</v>
      </c>
      <c r="B182" s="7">
        <v>7.0035207000539162E-12</v>
      </c>
      <c r="D182" t="s">
        <v>76</v>
      </c>
      <c r="E182" t="s">
        <v>442</v>
      </c>
      <c r="F182" t="s">
        <v>163</v>
      </c>
      <c r="G182" t="s">
        <v>331</v>
      </c>
    </row>
    <row r="183" spans="1:8" x14ac:dyDescent="0.2">
      <c r="A183" t="s">
        <v>332</v>
      </c>
      <c r="B183" s="7">
        <v>7.5638023560582296E-8</v>
      </c>
      <c r="D183" t="s">
        <v>76</v>
      </c>
      <c r="E183" t="s">
        <v>442</v>
      </c>
      <c r="F183" t="s">
        <v>163</v>
      </c>
      <c r="G183" t="s">
        <v>332</v>
      </c>
    </row>
    <row r="184" spans="1:8" x14ac:dyDescent="0.2">
      <c r="A184" t="s">
        <v>290</v>
      </c>
      <c r="B184" s="7">
        <v>1.4707393470113222E-9</v>
      </c>
      <c r="D184" t="s">
        <v>76</v>
      </c>
      <c r="E184" t="s">
        <v>442</v>
      </c>
      <c r="F184" t="s">
        <v>163</v>
      </c>
      <c r="G184" t="s">
        <v>290</v>
      </c>
    </row>
    <row r="185" spans="1:8" x14ac:dyDescent="0.2">
      <c r="A185" t="s">
        <v>292</v>
      </c>
      <c r="B185" s="7">
        <v>4.5522884550350459E-10</v>
      </c>
      <c r="D185" t="s">
        <v>76</v>
      </c>
      <c r="E185" t="s">
        <v>442</v>
      </c>
      <c r="F185" t="s">
        <v>163</v>
      </c>
      <c r="G185" t="s">
        <v>292</v>
      </c>
    </row>
    <row r="186" spans="1:8" x14ac:dyDescent="0.2">
      <c r="A186" t="s">
        <v>291</v>
      </c>
      <c r="B186" s="7">
        <v>5.6028165600431336E-10</v>
      </c>
      <c r="D186" t="s">
        <v>76</v>
      </c>
      <c r="E186" t="s">
        <v>442</v>
      </c>
      <c r="F186" t="s">
        <v>163</v>
      </c>
      <c r="G186" t="s">
        <v>291</v>
      </c>
    </row>
    <row r="187" spans="1:8" x14ac:dyDescent="0.2">
      <c r="A187" t="s">
        <v>335</v>
      </c>
      <c r="B187" s="7">
        <v>1.1205633120086266E-12</v>
      </c>
      <c r="D187" t="s">
        <v>76</v>
      </c>
      <c r="E187" t="s">
        <v>442</v>
      </c>
      <c r="F187" t="s">
        <v>163</v>
      </c>
      <c r="G187" t="s">
        <v>335</v>
      </c>
    </row>
    <row r="188" spans="1:8" x14ac:dyDescent="0.2">
      <c r="A188" t="s">
        <v>333</v>
      </c>
      <c r="B188" s="7">
        <v>3.0465315045234537E-10</v>
      </c>
      <c r="D188" t="s">
        <v>76</v>
      </c>
      <c r="E188" t="s">
        <v>442</v>
      </c>
      <c r="F188" t="s">
        <v>163</v>
      </c>
      <c r="G188" t="s">
        <v>333</v>
      </c>
    </row>
    <row r="189" spans="1:8" x14ac:dyDescent="0.2">
      <c r="A189" t="s">
        <v>334</v>
      </c>
      <c r="B189" s="7">
        <v>3.7819011780291154E-10</v>
      </c>
      <c r="D189" t="s">
        <v>76</v>
      </c>
      <c r="E189" t="s">
        <v>442</v>
      </c>
      <c r="F189" t="s">
        <v>163</v>
      </c>
      <c r="G189" t="s">
        <v>334</v>
      </c>
    </row>
    <row r="190" spans="1:8" x14ac:dyDescent="0.2">
      <c r="A190" t="s">
        <v>155</v>
      </c>
      <c r="B190" s="7">
        <v>-8.656625299749574E-6</v>
      </c>
      <c r="C190" t="s">
        <v>91</v>
      </c>
      <c r="D190" t="s">
        <v>76</v>
      </c>
      <c r="F190" t="s">
        <v>88</v>
      </c>
      <c r="G190" t="s">
        <v>29</v>
      </c>
      <c r="H190" t="s">
        <v>157</v>
      </c>
    </row>
    <row r="191" spans="1:8" x14ac:dyDescent="0.2">
      <c r="A191" t="s">
        <v>156</v>
      </c>
      <c r="B191" s="7">
        <v>-5.7181641106782229E-6</v>
      </c>
      <c r="C191" t="s">
        <v>91</v>
      </c>
      <c r="D191" t="s">
        <v>76</v>
      </c>
      <c r="F191" t="s">
        <v>88</v>
      </c>
      <c r="G191" t="s">
        <v>30</v>
      </c>
      <c r="H191" t="s">
        <v>158</v>
      </c>
    </row>
    <row r="192" spans="1:8" x14ac:dyDescent="0.2">
      <c r="A192" t="s">
        <v>164</v>
      </c>
      <c r="B192" s="7">
        <v>-3.1799843875219737E-6</v>
      </c>
      <c r="C192" t="s">
        <v>91</v>
      </c>
      <c r="D192" t="s">
        <v>76</v>
      </c>
      <c r="F192" t="s">
        <v>88</v>
      </c>
      <c r="G192" t="s">
        <v>31</v>
      </c>
      <c r="H192" t="s">
        <v>159</v>
      </c>
    </row>
    <row r="194" spans="1:2" ht="16" x14ac:dyDescent="0.2">
      <c r="A194" s="10" t="s">
        <v>70</v>
      </c>
      <c r="B194" s="8" t="s">
        <v>604</v>
      </c>
    </row>
    <row r="195" spans="1:2" x14ac:dyDescent="0.2">
      <c r="A195" t="s">
        <v>71</v>
      </c>
      <c r="B195" t="s">
        <v>37</v>
      </c>
    </row>
    <row r="196" spans="1:2" x14ac:dyDescent="0.2">
      <c r="A196" t="s">
        <v>85</v>
      </c>
      <c r="B196" t="s">
        <v>386</v>
      </c>
    </row>
    <row r="197" spans="1:2" x14ac:dyDescent="0.2">
      <c r="A197" t="s">
        <v>86</v>
      </c>
    </row>
    <row r="198" spans="1:2" x14ac:dyDescent="0.2">
      <c r="A198" t="s">
        <v>87</v>
      </c>
      <c r="B198">
        <v>2016</v>
      </c>
    </row>
    <row r="199" spans="1:2" x14ac:dyDescent="0.2">
      <c r="A199" t="s">
        <v>123</v>
      </c>
      <c r="B199" t="s">
        <v>389</v>
      </c>
    </row>
    <row r="200" spans="1:2" x14ac:dyDescent="0.2">
      <c r="A200" t="s">
        <v>72</v>
      </c>
      <c r="B200" t="s">
        <v>604</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38500</v>
      </c>
    </row>
    <row r="205" spans="1:2" x14ac:dyDescent="0.2">
      <c r="A205" t="s">
        <v>125</v>
      </c>
      <c r="B205">
        <v>1.1000000000000001</v>
      </c>
    </row>
    <row r="206" spans="1:2" x14ac:dyDescent="0.2">
      <c r="A206" t="s">
        <v>126</v>
      </c>
      <c r="B206">
        <v>1.54</v>
      </c>
    </row>
    <row r="207" spans="1:2" x14ac:dyDescent="0.2">
      <c r="A207" t="s">
        <v>127</v>
      </c>
      <c r="B207">
        <v>0</v>
      </c>
    </row>
    <row r="208" spans="1:2" x14ac:dyDescent="0.2">
      <c r="A208" t="s">
        <v>128</v>
      </c>
      <c r="B208">
        <v>2405</v>
      </c>
    </row>
    <row r="209" spans="1:8" x14ac:dyDescent="0.2">
      <c r="A209" t="s">
        <v>129</v>
      </c>
      <c r="B209" s="2">
        <v>157.5575</v>
      </c>
    </row>
    <row r="210" spans="1:8" x14ac:dyDescent="0.2">
      <c r="A210" t="s">
        <v>130</v>
      </c>
      <c r="B210">
        <v>20</v>
      </c>
    </row>
    <row r="211" spans="1:8" x14ac:dyDescent="0.2">
      <c r="A211" t="s">
        <v>131</v>
      </c>
      <c r="B211" t="s">
        <v>84</v>
      </c>
    </row>
    <row r="212" spans="1:8" x14ac:dyDescent="0.2">
      <c r="A212" t="s">
        <v>99</v>
      </c>
      <c r="B212">
        <v>0</v>
      </c>
    </row>
    <row r="213" spans="1:8" x14ac:dyDescent="0.2">
      <c r="A213" t="s">
        <v>134</v>
      </c>
      <c r="B213" s="2">
        <v>133.125</v>
      </c>
    </row>
    <row r="214" spans="1:8" x14ac:dyDescent="0.2">
      <c r="A214" t="s">
        <v>135</v>
      </c>
      <c r="B214">
        <v>11.25</v>
      </c>
    </row>
    <row r="215" spans="1:8" x14ac:dyDescent="0.2">
      <c r="A215" t="s">
        <v>132</v>
      </c>
      <c r="B215" s="2">
        <v>325.24313932648096</v>
      </c>
    </row>
    <row r="216" spans="1:8" x14ac:dyDescent="0.2">
      <c r="A216" t="s">
        <v>133</v>
      </c>
      <c r="B216" t="s">
        <v>138</v>
      </c>
    </row>
    <row r="217" spans="1:8" x14ac:dyDescent="0.2">
      <c r="A217" t="s">
        <v>540</v>
      </c>
      <c r="B217" s="6">
        <v>-0.02</v>
      </c>
    </row>
    <row r="218" spans="1:8" x14ac:dyDescent="0.2">
      <c r="A218" t="s">
        <v>82</v>
      </c>
      <c r="B218" t="s">
        <v>605</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604</v>
      </c>
      <c r="B221">
        <v>1</v>
      </c>
      <c r="C221" t="s">
        <v>37</v>
      </c>
      <c r="D221" t="s">
        <v>162</v>
      </c>
      <c r="F221" t="s">
        <v>83</v>
      </c>
      <c r="G221" t="s">
        <v>84</v>
      </c>
      <c r="H221" t="s">
        <v>604</v>
      </c>
    </row>
    <row r="222" spans="1:8" x14ac:dyDescent="0.2">
      <c r="A222" t="s">
        <v>386</v>
      </c>
      <c r="B222" s="7">
        <v>2.5974025974025975E-5</v>
      </c>
      <c r="C222" t="s">
        <v>37</v>
      </c>
      <c r="D222" t="s">
        <v>75</v>
      </c>
      <c r="F222" t="s">
        <v>88</v>
      </c>
      <c r="H222" t="s">
        <v>386</v>
      </c>
    </row>
    <row r="223" spans="1:8" x14ac:dyDescent="0.2">
      <c r="A223" t="s">
        <v>106</v>
      </c>
      <c r="B223" s="7">
        <v>1.3213287749999999E-4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3.4589507478302819E-2</v>
      </c>
      <c r="C226" t="s">
        <v>37</v>
      </c>
      <c r="D226" t="s">
        <v>76</v>
      </c>
      <c r="F226" t="s">
        <v>88</v>
      </c>
      <c r="G226" t="s">
        <v>27</v>
      </c>
      <c r="H226" t="s">
        <v>452</v>
      </c>
    </row>
    <row r="227" spans="1:8" x14ac:dyDescent="0.2">
      <c r="A227" t="s">
        <v>150</v>
      </c>
      <c r="B227" s="11">
        <v>0.10730772084008841</v>
      </c>
      <c r="D227" t="s">
        <v>76</v>
      </c>
      <c r="E227" t="s">
        <v>442</v>
      </c>
      <c r="F227" t="s">
        <v>163</v>
      </c>
      <c r="G227" t="s">
        <v>65</v>
      </c>
    </row>
    <row r="228" spans="1:8" x14ac:dyDescent="0.2">
      <c r="A228" t="s">
        <v>448</v>
      </c>
      <c r="B228" s="11">
        <v>1.3033326417824505E-3</v>
      </c>
      <c r="D228" t="s">
        <v>76</v>
      </c>
      <c r="E228" t="s">
        <v>442</v>
      </c>
      <c r="F228" t="s">
        <v>163</v>
      </c>
      <c r="G228" t="s">
        <v>446</v>
      </c>
    </row>
    <row r="229" spans="1:8" x14ac:dyDescent="0.2">
      <c r="A229" t="s">
        <v>210</v>
      </c>
      <c r="B229" s="7">
        <v>5.5343211965284504E-7</v>
      </c>
      <c r="D229" t="s">
        <v>76</v>
      </c>
      <c r="E229" t="s">
        <v>442</v>
      </c>
      <c r="F229" t="s">
        <v>163</v>
      </c>
      <c r="G229" t="s">
        <v>66</v>
      </c>
    </row>
    <row r="230" spans="1:8" x14ac:dyDescent="0.2">
      <c r="A230" t="s">
        <v>54</v>
      </c>
      <c r="B230" s="7">
        <v>1.9073617591137917E-6</v>
      </c>
      <c r="D230" t="s">
        <v>76</v>
      </c>
      <c r="E230" t="s">
        <v>442</v>
      </c>
      <c r="F230" t="s">
        <v>163</v>
      </c>
      <c r="G230" t="s">
        <v>54</v>
      </c>
    </row>
    <row r="231" spans="1:8" x14ac:dyDescent="0.2">
      <c r="A231" t="s">
        <v>151</v>
      </c>
      <c r="B231" s="7">
        <v>2.7697735778460602E-5</v>
      </c>
      <c r="D231" t="s">
        <v>76</v>
      </c>
      <c r="E231" t="s">
        <v>442</v>
      </c>
      <c r="F231" t="s">
        <v>163</v>
      </c>
      <c r="G231" t="s">
        <v>55</v>
      </c>
    </row>
    <row r="232" spans="1:8" x14ac:dyDescent="0.2">
      <c r="A232" t="s">
        <v>152</v>
      </c>
      <c r="B232" s="7">
        <v>1.4020599038117664E-4</v>
      </c>
      <c r="D232" t="s">
        <v>76</v>
      </c>
      <c r="E232" t="s">
        <v>442</v>
      </c>
      <c r="F232" t="s">
        <v>163</v>
      </c>
      <c r="G232" t="s">
        <v>56</v>
      </c>
    </row>
    <row r="233" spans="1:8" x14ac:dyDescent="0.2">
      <c r="A233" t="s">
        <v>211</v>
      </c>
      <c r="B233" s="7">
        <v>8.3301460987851437E-7</v>
      </c>
      <c r="D233" t="s">
        <v>76</v>
      </c>
      <c r="E233" t="s">
        <v>442</v>
      </c>
      <c r="F233" t="s">
        <v>163</v>
      </c>
      <c r="G233" t="s">
        <v>57</v>
      </c>
    </row>
    <row r="234" spans="1:8" x14ac:dyDescent="0.2">
      <c r="A234" t="s">
        <v>153</v>
      </c>
      <c r="B234" s="7">
        <v>8.3301460987851437E-7</v>
      </c>
      <c r="D234" t="s">
        <v>76</v>
      </c>
      <c r="E234" t="s">
        <v>442</v>
      </c>
      <c r="F234" t="s">
        <v>163</v>
      </c>
      <c r="G234" t="s">
        <v>58</v>
      </c>
    </row>
    <row r="235" spans="1:8" x14ac:dyDescent="0.2">
      <c r="A235" t="s">
        <v>154</v>
      </c>
      <c r="B235" s="7">
        <v>1.3603299444488674E-5</v>
      </c>
      <c r="D235" t="s">
        <v>76</v>
      </c>
      <c r="E235" t="s">
        <v>442</v>
      </c>
      <c r="F235" t="s">
        <v>163</v>
      </c>
      <c r="G235" t="s">
        <v>59</v>
      </c>
    </row>
    <row r="236" spans="1:8" x14ac:dyDescent="0.2">
      <c r="A236" t="s">
        <v>212</v>
      </c>
      <c r="B236" s="7">
        <v>2.082536524696286E-6</v>
      </c>
      <c r="D236" t="s">
        <v>76</v>
      </c>
      <c r="E236" t="s">
        <v>442</v>
      </c>
      <c r="F236" t="s">
        <v>163</v>
      </c>
      <c r="G236" t="s">
        <v>61</v>
      </c>
    </row>
    <row r="237" spans="1:8" x14ac:dyDescent="0.2">
      <c r="A237" t="s">
        <v>207</v>
      </c>
      <c r="B237" s="7">
        <v>1.5381291618949722E-5</v>
      </c>
      <c r="D237" t="s">
        <v>76</v>
      </c>
      <c r="E237" t="s">
        <v>442</v>
      </c>
      <c r="F237" t="s">
        <v>163</v>
      </c>
      <c r="G237" t="s">
        <v>360</v>
      </c>
    </row>
    <row r="238" spans="1:8" x14ac:dyDescent="0.2">
      <c r="A238" t="s">
        <v>309</v>
      </c>
      <c r="B238" s="7">
        <v>1.084578255182352E-6</v>
      </c>
      <c r="D238" t="s">
        <v>76</v>
      </c>
      <c r="E238" t="s">
        <v>442</v>
      </c>
      <c r="F238" t="s">
        <v>163</v>
      </c>
      <c r="G238" t="s">
        <v>309</v>
      </c>
    </row>
    <row r="239" spans="1:8" x14ac:dyDescent="0.2">
      <c r="A239" t="s">
        <v>310</v>
      </c>
      <c r="B239" s="7">
        <v>2.2099556923778335E-7</v>
      </c>
      <c r="D239" t="s">
        <v>76</v>
      </c>
      <c r="E239" t="s">
        <v>442</v>
      </c>
      <c r="F239" t="s">
        <v>163</v>
      </c>
      <c r="G239" t="s">
        <v>310</v>
      </c>
    </row>
    <row r="240" spans="1:8" x14ac:dyDescent="0.2">
      <c r="A240" t="s">
        <v>311</v>
      </c>
      <c r="B240" s="7">
        <v>1.7815642812399767E-6</v>
      </c>
      <c r="D240" t="s">
        <v>76</v>
      </c>
      <c r="E240" t="s">
        <v>442</v>
      </c>
      <c r="F240" t="s">
        <v>163</v>
      </c>
      <c r="G240" t="s">
        <v>311</v>
      </c>
    </row>
    <row r="241" spans="1:7" x14ac:dyDescent="0.2">
      <c r="A241" t="s">
        <v>312</v>
      </c>
      <c r="B241" s="7">
        <v>7.3098534440189867E-7</v>
      </c>
      <c r="D241" t="s">
        <v>76</v>
      </c>
      <c r="E241" t="s">
        <v>442</v>
      </c>
      <c r="F241" t="s">
        <v>163</v>
      </c>
      <c r="G241" t="s">
        <v>312</v>
      </c>
    </row>
    <row r="242" spans="1:7" x14ac:dyDescent="0.2">
      <c r="A242" t="s">
        <v>313</v>
      </c>
      <c r="B242" s="7">
        <v>5.4738902534281725E-7</v>
      </c>
      <c r="D242" t="s">
        <v>76</v>
      </c>
      <c r="E242" t="s">
        <v>442</v>
      </c>
      <c r="F242" t="s">
        <v>163</v>
      </c>
      <c r="G242" t="s">
        <v>313</v>
      </c>
    </row>
    <row r="243" spans="1:7" x14ac:dyDescent="0.2">
      <c r="A243" t="s">
        <v>314</v>
      </c>
      <c r="B243" s="7">
        <v>3.875922291247277E-7</v>
      </c>
      <c r="D243" t="s">
        <v>76</v>
      </c>
      <c r="E243" t="s">
        <v>442</v>
      </c>
      <c r="F243" t="s">
        <v>163</v>
      </c>
      <c r="G243" t="s">
        <v>314</v>
      </c>
    </row>
    <row r="244" spans="1:7" x14ac:dyDescent="0.2">
      <c r="A244" t="s">
        <v>315</v>
      </c>
      <c r="B244" s="7">
        <v>2.5159495574763026E-7</v>
      </c>
      <c r="D244" t="s">
        <v>76</v>
      </c>
      <c r="E244" t="s">
        <v>442</v>
      </c>
      <c r="F244" t="s">
        <v>163</v>
      </c>
      <c r="G244" t="s">
        <v>315</v>
      </c>
    </row>
    <row r="245" spans="1:7" x14ac:dyDescent="0.2">
      <c r="A245" t="s">
        <v>316</v>
      </c>
      <c r="B245" s="7">
        <v>2.481950239132028E-6</v>
      </c>
      <c r="D245" t="s">
        <v>76</v>
      </c>
      <c r="E245" t="s">
        <v>442</v>
      </c>
      <c r="F245" t="s">
        <v>163</v>
      </c>
      <c r="G245" t="s">
        <v>316</v>
      </c>
    </row>
    <row r="246" spans="1:7" x14ac:dyDescent="0.2">
      <c r="A246" t="s">
        <v>317</v>
      </c>
      <c r="B246" s="7">
        <v>1.2987739607512805E-6</v>
      </c>
      <c r="D246" t="s">
        <v>76</v>
      </c>
      <c r="E246" t="s">
        <v>442</v>
      </c>
      <c r="F246" t="s">
        <v>163</v>
      </c>
      <c r="G246" t="s">
        <v>317</v>
      </c>
    </row>
    <row r="247" spans="1:7" x14ac:dyDescent="0.2">
      <c r="A247" t="s">
        <v>318</v>
      </c>
      <c r="B247" s="7">
        <v>3.73992501787018E-8</v>
      </c>
      <c r="D247" t="s">
        <v>76</v>
      </c>
      <c r="E247" t="s">
        <v>442</v>
      </c>
      <c r="F247" t="s">
        <v>163</v>
      </c>
      <c r="G247" t="s">
        <v>318</v>
      </c>
    </row>
    <row r="248" spans="1:7" x14ac:dyDescent="0.2">
      <c r="A248" t="s">
        <v>319</v>
      </c>
      <c r="B248" s="7">
        <v>3.7331251542013252E-6</v>
      </c>
      <c r="D248" t="s">
        <v>76</v>
      </c>
      <c r="E248" t="s">
        <v>442</v>
      </c>
      <c r="F248" t="s">
        <v>163</v>
      </c>
      <c r="G248" t="s">
        <v>319</v>
      </c>
    </row>
    <row r="249" spans="1:7" x14ac:dyDescent="0.2">
      <c r="A249" t="s">
        <v>320</v>
      </c>
      <c r="B249" s="7">
        <v>1.8461629860940981E-6</v>
      </c>
      <c r="D249" t="s">
        <v>76</v>
      </c>
      <c r="E249" t="s">
        <v>442</v>
      </c>
      <c r="F249" t="s">
        <v>163</v>
      </c>
      <c r="G249" t="s">
        <v>320</v>
      </c>
    </row>
    <row r="250" spans="1:7" x14ac:dyDescent="0.2">
      <c r="A250" t="s">
        <v>321</v>
      </c>
      <c r="B250" s="7">
        <v>7.6838459458060058E-7</v>
      </c>
      <c r="D250" t="s">
        <v>76</v>
      </c>
      <c r="E250" t="s">
        <v>442</v>
      </c>
      <c r="F250" t="s">
        <v>163</v>
      </c>
      <c r="G250" t="s">
        <v>321</v>
      </c>
    </row>
    <row r="251" spans="1:7" x14ac:dyDescent="0.2">
      <c r="A251" t="s">
        <v>322</v>
      </c>
      <c r="B251" s="7">
        <v>5.7798841185266424E-7</v>
      </c>
      <c r="D251" t="s">
        <v>76</v>
      </c>
      <c r="E251" t="s">
        <v>442</v>
      </c>
      <c r="F251" t="s">
        <v>163</v>
      </c>
      <c r="G251" t="s">
        <v>322</v>
      </c>
    </row>
    <row r="252" spans="1:7" x14ac:dyDescent="0.2">
      <c r="A252" t="s">
        <v>323</v>
      </c>
      <c r="B252" s="7">
        <v>2.5499488758205772E-7</v>
      </c>
      <c r="D252" t="s">
        <v>76</v>
      </c>
      <c r="E252" t="s">
        <v>442</v>
      </c>
      <c r="F252" t="s">
        <v>163</v>
      </c>
      <c r="G252" t="s">
        <v>323</v>
      </c>
    </row>
    <row r="253" spans="1:7" x14ac:dyDescent="0.2">
      <c r="A253" t="s">
        <v>324</v>
      </c>
      <c r="B253" s="7">
        <v>7.47985003574036E-8</v>
      </c>
      <c r="D253" t="s">
        <v>76</v>
      </c>
      <c r="E253" t="s">
        <v>442</v>
      </c>
      <c r="F253" t="s">
        <v>163</v>
      </c>
      <c r="G253" t="s">
        <v>324</v>
      </c>
    </row>
    <row r="254" spans="1:7" x14ac:dyDescent="0.2">
      <c r="A254" t="s">
        <v>325</v>
      </c>
      <c r="B254" s="7">
        <v>2.0739584190007364E-7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6.4598704854121283E-8</v>
      </c>
      <c r="D256" t="s">
        <v>76</v>
      </c>
      <c r="E256" t="s">
        <v>442</v>
      </c>
      <c r="F256" t="s">
        <v>163</v>
      </c>
      <c r="G256" t="s">
        <v>326</v>
      </c>
    </row>
    <row r="257" spans="1:8" x14ac:dyDescent="0.2">
      <c r="A257" t="s">
        <v>327</v>
      </c>
      <c r="B257" s="7">
        <v>3.4339311527717102E-7</v>
      </c>
      <c r="D257" t="s">
        <v>76</v>
      </c>
      <c r="E257" t="s">
        <v>442</v>
      </c>
      <c r="F257" t="s">
        <v>163</v>
      </c>
      <c r="G257" t="s">
        <v>327</v>
      </c>
    </row>
    <row r="258" spans="1:8" x14ac:dyDescent="0.2">
      <c r="A258" t="s">
        <v>336</v>
      </c>
      <c r="B258" s="7">
        <v>1.206547130504338E-9</v>
      </c>
      <c r="D258" t="s">
        <v>76</v>
      </c>
      <c r="E258" t="s">
        <v>442</v>
      </c>
      <c r="F258" t="s">
        <v>163</v>
      </c>
      <c r="G258" t="s">
        <v>329</v>
      </c>
    </row>
    <row r="259" spans="1:8" x14ac:dyDescent="0.2">
      <c r="A259" t="s">
        <v>330</v>
      </c>
      <c r="B259" s="7">
        <v>1.0401268366416708E-11</v>
      </c>
      <c r="D259" t="s">
        <v>76</v>
      </c>
      <c r="E259" t="s">
        <v>442</v>
      </c>
      <c r="F259" t="s">
        <v>163</v>
      </c>
      <c r="G259" t="s">
        <v>330</v>
      </c>
    </row>
    <row r="260" spans="1:8" x14ac:dyDescent="0.2">
      <c r="A260" t="s">
        <v>331</v>
      </c>
      <c r="B260" s="7">
        <v>6.9341789109444719E-12</v>
      </c>
      <c r="D260" t="s">
        <v>76</v>
      </c>
      <c r="E260" t="s">
        <v>442</v>
      </c>
      <c r="F260" t="s">
        <v>163</v>
      </c>
      <c r="G260" t="s">
        <v>331</v>
      </c>
    </row>
    <row r="261" spans="1:8" x14ac:dyDescent="0.2">
      <c r="A261" t="s">
        <v>332</v>
      </c>
      <c r="B261" s="7">
        <v>7.4889132238200295E-8</v>
      </c>
      <c r="D261" t="s">
        <v>76</v>
      </c>
      <c r="E261" t="s">
        <v>442</v>
      </c>
      <c r="F261" t="s">
        <v>163</v>
      </c>
      <c r="G261" t="s">
        <v>332</v>
      </c>
    </row>
    <row r="262" spans="1:8" x14ac:dyDescent="0.2">
      <c r="A262" t="s">
        <v>290</v>
      </c>
      <c r="B262" s="7">
        <v>1.4561775712983389E-9</v>
      </c>
      <c r="D262" t="s">
        <v>76</v>
      </c>
      <c r="E262" t="s">
        <v>442</v>
      </c>
      <c r="F262" t="s">
        <v>163</v>
      </c>
      <c r="G262" t="s">
        <v>290</v>
      </c>
    </row>
    <row r="263" spans="1:8" x14ac:dyDescent="0.2">
      <c r="A263" t="s">
        <v>292</v>
      </c>
      <c r="B263" s="7">
        <v>4.5072162921139066E-10</v>
      </c>
      <c r="D263" t="s">
        <v>76</v>
      </c>
      <c r="E263" t="s">
        <v>442</v>
      </c>
      <c r="F263" t="s">
        <v>163</v>
      </c>
      <c r="G263" t="s">
        <v>292</v>
      </c>
    </row>
    <row r="264" spans="1:8" x14ac:dyDescent="0.2">
      <c r="A264" t="s">
        <v>291</v>
      </c>
      <c r="B264" s="7">
        <v>5.5473431287555782E-10</v>
      </c>
      <c r="D264" t="s">
        <v>76</v>
      </c>
      <c r="E264" t="s">
        <v>442</v>
      </c>
      <c r="F264" t="s">
        <v>163</v>
      </c>
      <c r="G264" t="s">
        <v>291</v>
      </c>
    </row>
    <row r="265" spans="1:8" x14ac:dyDescent="0.2">
      <c r="A265" t="s">
        <v>335</v>
      </c>
      <c r="B265" s="7">
        <v>1.1094686257511153E-12</v>
      </c>
      <c r="D265" t="s">
        <v>76</v>
      </c>
      <c r="E265" t="s">
        <v>442</v>
      </c>
      <c r="F265" t="s">
        <v>163</v>
      </c>
      <c r="G265" t="s">
        <v>335</v>
      </c>
    </row>
    <row r="266" spans="1:8" x14ac:dyDescent="0.2">
      <c r="A266" t="s">
        <v>333</v>
      </c>
      <c r="B266" s="7">
        <v>3.016367826260845E-10</v>
      </c>
      <c r="D266" t="s">
        <v>76</v>
      </c>
      <c r="E266" t="s">
        <v>442</v>
      </c>
      <c r="F266" t="s">
        <v>163</v>
      </c>
      <c r="G266" t="s">
        <v>333</v>
      </c>
    </row>
    <row r="267" spans="1:8" x14ac:dyDescent="0.2">
      <c r="A267" t="s">
        <v>334</v>
      </c>
      <c r="B267" s="7">
        <v>3.7444566119100157E-10</v>
      </c>
      <c r="D267" t="s">
        <v>76</v>
      </c>
      <c r="E267" t="s">
        <v>442</v>
      </c>
      <c r="F267" t="s">
        <v>163</v>
      </c>
      <c r="G267" t="s">
        <v>334</v>
      </c>
    </row>
    <row r="268" spans="1:8" x14ac:dyDescent="0.2">
      <c r="A268" t="s">
        <v>155</v>
      </c>
      <c r="B268" s="7">
        <v>-8.5891628161937534E-6</v>
      </c>
      <c r="C268" t="s">
        <v>91</v>
      </c>
      <c r="D268" t="s">
        <v>76</v>
      </c>
      <c r="F268" t="s">
        <v>88</v>
      </c>
      <c r="G268" t="s">
        <v>29</v>
      </c>
      <c r="H268" t="s">
        <v>157</v>
      </c>
    </row>
    <row r="269" spans="1:8" x14ac:dyDescent="0.2">
      <c r="A269" t="s">
        <v>156</v>
      </c>
      <c r="B269" s="7">
        <v>-5.6888158267475719E-6</v>
      </c>
      <c r="C269" t="s">
        <v>91</v>
      </c>
      <c r="D269" t="s">
        <v>76</v>
      </c>
      <c r="F269" t="s">
        <v>88</v>
      </c>
      <c r="G269" t="s">
        <v>30</v>
      </c>
      <c r="H269" t="s">
        <v>158</v>
      </c>
    </row>
    <row r="270" spans="1:8" x14ac:dyDescent="0.2">
      <c r="A270" t="s">
        <v>164</v>
      </c>
      <c r="B270" s="7">
        <v>-3.1599080713138445E-6</v>
      </c>
      <c r="C270" t="s">
        <v>91</v>
      </c>
      <c r="D270" t="s">
        <v>76</v>
      </c>
      <c r="F270" t="s">
        <v>88</v>
      </c>
      <c r="G270" t="s">
        <v>31</v>
      </c>
      <c r="H270" t="s">
        <v>159</v>
      </c>
    </row>
    <row r="272" spans="1:8" ht="16" x14ac:dyDescent="0.2">
      <c r="A272" s="10" t="s">
        <v>70</v>
      </c>
      <c r="B272" s="8" t="s">
        <v>606</v>
      </c>
    </row>
    <row r="273" spans="1:2" x14ac:dyDescent="0.2">
      <c r="A273" t="s">
        <v>71</v>
      </c>
      <c r="B273" t="s">
        <v>37</v>
      </c>
    </row>
    <row r="274" spans="1:2" x14ac:dyDescent="0.2">
      <c r="A274" t="s">
        <v>85</v>
      </c>
      <c r="B274" t="s">
        <v>387</v>
      </c>
    </row>
    <row r="275" spans="1:2" x14ac:dyDescent="0.2">
      <c r="A275" t="s">
        <v>86</v>
      </c>
    </row>
    <row r="276" spans="1:2" x14ac:dyDescent="0.2">
      <c r="A276" t="s">
        <v>87</v>
      </c>
      <c r="B276">
        <v>2020</v>
      </c>
    </row>
    <row r="277" spans="1:2" x14ac:dyDescent="0.2">
      <c r="A277" t="s">
        <v>123</v>
      </c>
      <c r="B277" t="s">
        <v>390</v>
      </c>
    </row>
    <row r="278" spans="1:2" x14ac:dyDescent="0.2">
      <c r="A278" t="s">
        <v>72</v>
      </c>
      <c r="B278" t="s">
        <v>606</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38500</v>
      </c>
    </row>
    <row r="283" spans="1:2" x14ac:dyDescent="0.2">
      <c r="A283" t="s">
        <v>125</v>
      </c>
      <c r="B283">
        <v>1.1000000000000001</v>
      </c>
    </row>
    <row r="284" spans="1:2" x14ac:dyDescent="0.2">
      <c r="A284" t="s">
        <v>126</v>
      </c>
      <c r="B284">
        <v>1.54</v>
      </c>
    </row>
    <row r="285" spans="1:2" x14ac:dyDescent="0.2">
      <c r="A285" t="s">
        <v>127</v>
      </c>
      <c r="B285">
        <v>0</v>
      </c>
    </row>
    <row r="286" spans="1:2" x14ac:dyDescent="0.2">
      <c r="A286" t="s">
        <v>128</v>
      </c>
      <c r="B286">
        <v>2405</v>
      </c>
    </row>
    <row r="287" spans="1:2" x14ac:dyDescent="0.2">
      <c r="A287" t="s">
        <v>129</v>
      </c>
      <c r="B287" s="2">
        <v>155.9375</v>
      </c>
    </row>
    <row r="288" spans="1:2" x14ac:dyDescent="0.2">
      <c r="A288" t="s">
        <v>130</v>
      </c>
      <c r="B288">
        <v>20</v>
      </c>
    </row>
    <row r="289" spans="1:8" x14ac:dyDescent="0.2">
      <c r="A289" t="s">
        <v>131</v>
      </c>
      <c r="B289" t="s">
        <v>84</v>
      </c>
    </row>
    <row r="290" spans="1:8" x14ac:dyDescent="0.2">
      <c r="A290" t="s">
        <v>99</v>
      </c>
      <c r="B290">
        <v>0</v>
      </c>
    </row>
    <row r="291" spans="1:8" x14ac:dyDescent="0.2">
      <c r="A291" t="s">
        <v>134</v>
      </c>
      <c r="B291" s="2">
        <v>133.125</v>
      </c>
    </row>
    <row r="292" spans="1:8" x14ac:dyDescent="0.2">
      <c r="A292" t="s">
        <v>135</v>
      </c>
      <c r="B292">
        <v>11.25</v>
      </c>
    </row>
    <row r="293" spans="1:8" x14ac:dyDescent="0.2">
      <c r="A293" t="s">
        <v>132</v>
      </c>
      <c r="B293" s="2">
        <v>328.52842356210198</v>
      </c>
    </row>
    <row r="294" spans="1:8" x14ac:dyDescent="0.2">
      <c r="A294" t="s">
        <v>133</v>
      </c>
      <c r="B294" t="s">
        <v>139</v>
      </c>
    </row>
    <row r="295" spans="1:8" x14ac:dyDescent="0.2">
      <c r="A295" t="s">
        <v>540</v>
      </c>
      <c r="B295" s="6">
        <v>0</v>
      </c>
    </row>
    <row r="296" spans="1:8" x14ac:dyDescent="0.2">
      <c r="A296" t="s">
        <v>82</v>
      </c>
      <c r="B296" t="s">
        <v>607</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606</v>
      </c>
      <c r="B299">
        <v>1</v>
      </c>
      <c r="C299" t="s">
        <v>37</v>
      </c>
      <c r="D299" t="s">
        <v>162</v>
      </c>
      <c r="F299" t="s">
        <v>83</v>
      </c>
      <c r="G299" t="s">
        <v>84</v>
      </c>
      <c r="H299" t="s">
        <v>606</v>
      </c>
    </row>
    <row r="300" spans="1:8" x14ac:dyDescent="0.2">
      <c r="A300" t="s">
        <v>387</v>
      </c>
      <c r="B300" s="7">
        <v>2.5974025974025975E-5</v>
      </c>
      <c r="C300" t="s">
        <v>37</v>
      </c>
      <c r="D300" t="s">
        <v>75</v>
      </c>
      <c r="F300" t="s">
        <v>88</v>
      </c>
      <c r="H300" t="s">
        <v>387</v>
      </c>
    </row>
    <row r="301" spans="1:8" x14ac:dyDescent="0.2">
      <c r="A301" t="s">
        <v>106</v>
      </c>
      <c r="B301" s="7">
        <v>1.3126293750000001E-4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3.4243612403519794E-2</v>
      </c>
      <c r="C304" t="s">
        <v>37</v>
      </c>
      <c r="D304" t="s">
        <v>76</v>
      </c>
      <c r="F304" t="s">
        <v>88</v>
      </c>
      <c r="G304" t="s">
        <v>27</v>
      </c>
      <c r="H304" t="s">
        <v>452</v>
      </c>
    </row>
    <row r="305" spans="1:7" x14ac:dyDescent="0.2">
      <c r="A305" t="s">
        <v>150</v>
      </c>
      <c r="B305" s="11">
        <v>0.10623464363168753</v>
      </c>
      <c r="D305" t="s">
        <v>76</v>
      </c>
      <c r="E305" t="s">
        <v>442</v>
      </c>
      <c r="F305" t="s">
        <v>163</v>
      </c>
      <c r="G305" t="s">
        <v>65</v>
      </c>
    </row>
    <row r="306" spans="1:7" x14ac:dyDescent="0.2">
      <c r="A306" t="s">
        <v>448</v>
      </c>
      <c r="B306" s="11">
        <v>1.2902993153646259E-3</v>
      </c>
      <c r="D306" t="s">
        <v>76</v>
      </c>
      <c r="E306" t="s">
        <v>442</v>
      </c>
      <c r="F306" t="s">
        <v>163</v>
      </c>
      <c r="G306" t="s">
        <v>446</v>
      </c>
    </row>
    <row r="307" spans="1:7" x14ac:dyDescent="0.2">
      <c r="A307" t="s">
        <v>210</v>
      </c>
      <c r="B307" s="7">
        <v>5.478977984563167E-7</v>
      </c>
      <c r="D307" t="s">
        <v>76</v>
      </c>
      <c r="E307" t="s">
        <v>442</v>
      </c>
      <c r="F307" t="s">
        <v>163</v>
      </c>
      <c r="G307" t="s">
        <v>66</v>
      </c>
    </row>
    <row r="308" spans="1:7" x14ac:dyDescent="0.2">
      <c r="A308" t="s">
        <v>54</v>
      </c>
      <c r="B308" s="7">
        <v>1.1120861815633757E-6</v>
      </c>
      <c r="D308" t="s">
        <v>76</v>
      </c>
      <c r="E308" t="s">
        <v>442</v>
      </c>
      <c r="F308" t="s">
        <v>163</v>
      </c>
      <c r="G308" t="s">
        <v>54</v>
      </c>
    </row>
    <row r="309" spans="1:7" x14ac:dyDescent="0.2">
      <c r="A309" t="s">
        <v>151</v>
      </c>
      <c r="B309" s="7">
        <v>2.7420758420675998E-5</v>
      </c>
      <c r="D309" t="s">
        <v>76</v>
      </c>
      <c r="E309" t="s">
        <v>442</v>
      </c>
      <c r="F309" t="s">
        <v>163</v>
      </c>
      <c r="G309" t="s">
        <v>55</v>
      </c>
    </row>
    <row r="310" spans="1:7" x14ac:dyDescent="0.2">
      <c r="A310" t="s">
        <v>152</v>
      </c>
      <c r="B310" s="7">
        <v>1.217425302427384E-4</v>
      </c>
      <c r="D310" t="s">
        <v>76</v>
      </c>
      <c r="E310" t="s">
        <v>442</v>
      </c>
      <c r="F310" t="s">
        <v>163</v>
      </c>
      <c r="G310" t="s">
        <v>56</v>
      </c>
    </row>
    <row r="311" spans="1:7" x14ac:dyDescent="0.2">
      <c r="A311" t="s">
        <v>211</v>
      </c>
      <c r="B311" s="7">
        <v>8.2468446377972918E-7</v>
      </c>
      <c r="D311" t="s">
        <v>76</v>
      </c>
      <c r="E311" t="s">
        <v>442</v>
      </c>
      <c r="F311" t="s">
        <v>163</v>
      </c>
      <c r="G311" t="s">
        <v>57</v>
      </c>
    </row>
    <row r="312" spans="1:7" x14ac:dyDescent="0.2">
      <c r="A312" t="s">
        <v>153</v>
      </c>
      <c r="B312" s="7">
        <v>8.2468446377972918E-7</v>
      </c>
      <c r="D312" t="s">
        <v>76</v>
      </c>
      <c r="E312" t="s">
        <v>442</v>
      </c>
      <c r="F312" t="s">
        <v>163</v>
      </c>
      <c r="G312" t="s">
        <v>58</v>
      </c>
    </row>
    <row r="313" spans="1:7" x14ac:dyDescent="0.2">
      <c r="A313" t="s">
        <v>154</v>
      </c>
      <c r="B313" s="7">
        <v>8.9890099189194488E-6</v>
      </c>
      <c r="D313" t="s">
        <v>76</v>
      </c>
      <c r="E313" t="s">
        <v>442</v>
      </c>
      <c r="F313" t="s">
        <v>163</v>
      </c>
      <c r="G313" t="s">
        <v>59</v>
      </c>
    </row>
    <row r="314" spans="1:7" x14ac:dyDescent="0.2">
      <c r="A314" t="s">
        <v>212</v>
      </c>
      <c r="B314" s="7">
        <v>2.0617111594493231E-6</v>
      </c>
      <c r="D314" t="s">
        <v>76</v>
      </c>
      <c r="E314" t="s">
        <v>442</v>
      </c>
      <c r="F314" t="s">
        <v>163</v>
      </c>
      <c r="G314" t="s">
        <v>61</v>
      </c>
    </row>
    <row r="315" spans="1:7" x14ac:dyDescent="0.2">
      <c r="A315" t="s">
        <v>207</v>
      </c>
      <c r="B315" s="7">
        <v>8.9680532716447633E-6</v>
      </c>
      <c r="D315" t="s">
        <v>76</v>
      </c>
      <c r="E315" t="s">
        <v>442</v>
      </c>
      <c r="F315" t="s">
        <v>163</v>
      </c>
      <c r="G315" t="s">
        <v>360</v>
      </c>
    </row>
    <row r="316" spans="1:7" x14ac:dyDescent="0.2">
      <c r="A316" t="s">
        <v>309</v>
      </c>
      <c r="B316" s="7">
        <v>6.3236273069289983E-7</v>
      </c>
      <c r="D316" t="s">
        <v>76</v>
      </c>
      <c r="E316" t="s">
        <v>442</v>
      </c>
      <c r="F316" t="s">
        <v>163</v>
      </c>
      <c r="G316" t="s">
        <v>309</v>
      </c>
    </row>
    <row r="317" spans="1:7" x14ac:dyDescent="0.2">
      <c r="A317" t="s">
        <v>310</v>
      </c>
      <c r="B317" s="7">
        <v>1.2885134010983853E-7</v>
      </c>
      <c r="D317" t="s">
        <v>76</v>
      </c>
      <c r="E317" t="s">
        <v>442</v>
      </c>
      <c r="F317" t="s">
        <v>163</v>
      </c>
      <c r="G317" t="s">
        <v>310</v>
      </c>
    </row>
    <row r="318" spans="1:7" x14ac:dyDescent="0.2">
      <c r="A318" t="s">
        <v>311</v>
      </c>
      <c r="B318" s="7">
        <v>1.0387400341162367E-6</v>
      </c>
      <c r="D318" t="s">
        <v>76</v>
      </c>
      <c r="E318" t="s">
        <v>442</v>
      </c>
      <c r="F318" t="s">
        <v>163</v>
      </c>
      <c r="G318" t="s">
        <v>311</v>
      </c>
    </row>
    <row r="319" spans="1:7" x14ac:dyDescent="0.2">
      <c r="A319" t="s">
        <v>312</v>
      </c>
      <c r="B319" s="7">
        <v>4.2620058651715824E-7</v>
      </c>
      <c r="D319" t="s">
        <v>76</v>
      </c>
      <c r="E319" t="s">
        <v>442</v>
      </c>
      <c r="F319" t="s">
        <v>163</v>
      </c>
      <c r="G319" t="s">
        <v>312</v>
      </c>
    </row>
    <row r="320" spans="1:7" x14ac:dyDescent="0.2">
      <c r="A320" t="s">
        <v>313</v>
      </c>
      <c r="B320" s="7">
        <v>3.1915485781052317E-7</v>
      </c>
      <c r="D320" t="s">
        <v>76</v>
      </c>
      <c r="E320" t="s">
        <v>442</v>
      </c>
      <c r="F320" t="s">
        <v>163</v>
      </c>
      <c r="G320" t="s">
        <v>313</v>
      </c>
    </row>
    <row r="321" spans="1:7" x14ac:dyDescent="0.2">
      <c r="A321" t="s">
        <v>314</v>
      </c>
      <c r="B321" s="7">
        <v>2.2598542726956295E-7</v>
      </c>
      <c r="D321" t="s">
        <v>76</v>
      </c>
      <c r="E321" t="s">
        <v>442</v>
      </c>
      <c r="F321" t="s">
        <v>163</v>
      </c>
      <c r="G321" t="s">
        <v>314</v>
      </c>
    </row>
    <row r="322" spans="1:7" x14ac:dyDescent="0.2">
      <c r="A322" t="s">
        <v>315</v>
      </c>
      <c r="B322" s="7">
        <v>1.4669229489427773E-7</v>
      </c>
      <c r="D322" t="s">
        <v>76</v>
      </c>
      <c r="E322" t="s">
        <v>442</v>
      </c>
      <c r="F322" t="s">
        <v>163</v>
      </c>
      <c r="G322" t="s">
        <v>315</v>
      </c>
    </row>
    <row r="323" spans="1:7" x14ac:dyDescent="0.2">
      <c r="A323" t="s">
        <v>316</v>
      </c>
      <c r="B323" s="7">
        <v>1.4470996658489557E-6</v>
      </c>
      <c r="D323" t="s">
        <v>76</v>
      </c>
      <c r="E323" t="s">
        <v>442</v>
      </c>
      <c r="F323" t="s">
        <v>163</v>
      </c>
      <c r="G323" t="s">
        <v>316</v>
      </c>
    </row>
    <row r="324" spans="1:7" x14ac:dyDescent="0.2">
      <c r="A324" t="s">
        <v>317</v>
      </c>
      <c r="B324" s="7">
        <v>7.572494141839741E-7</v>
      </c>
      <c r="D324" t="s">
        <v>76</v>
      </c>
      <c r="E324" t="s">
        <v>442</v>
      </c>
      <c r="F324" t="s">
        <v>163</v>
      </c>
      <c r="G324" t="s">
        <v>317</v>
      </c>
    </row>
    <row r="325" spans="1:7" x14ac:dyDescent="0.2">
      <c r="A325" t="s">
        <v>318</v>
      </c>
      <c r="B325" s="7">
        <v>2.1805611403203451E-8</v>
      </c>
      <c r="D325" t="s">
        <v>76</v>
      </c>
      <c r="E325" t="s">
        <v>442</v>
      </c>
      <c r="F325" t="s">
        <v>163</v>
      </c>
      <c r="G325" t="s">
        <v>318</v>
      </c>
    </row>
    <row r="326" spans="1:7" x14ac:dyDescent="0.2">
      <c r="A326" t="s">
        <v>319</v>
      </c>
      <c r="B326" s="7">
        <v>2.1765964837015801E-6</v>
      </c>
      <c r="D326" t="s">
        <v>76</v>
      </c>
      <c r="E326" t="s">
        <v>442</v>
      </c>
      <c r="F326" t="s">
        <v>163</v>
      </c>
      <c r="G326" t="s">
        <v>319</v>
      </c>
    </row>
    <row r="327" spans="1:7" x14ac:dyDescent="0.2">
      <c r="A327" t="s">
        <v>320</v>
      </c>
      <c r="B327" s="7">
        <v>1.0764042719944975E-6</v>
      </c>
      <c r="D327" t="s">
        <v>76</v>
      </c>
      <c r="E327" t="s">
        <v>442</v>
      </c>
      <c r="F327" t="s">
        <v>163</v>
      </c>
      <c r="G327" t="s">
        <v>320</v>
      </c>
    </row>
    <row r="328" spans="1:7" x14ac:dyDescent="0.2">
      <c r="A328" t="s">
        <v>321</v>
      </c>
      <c r="B328" s="7">
        <v>4.4800619792036162E-7</v>
      </c>
      <c r="D328" t="s">
        <v>76</v>
      </c>
      <c r="E328" t="s">
        <v>442</v>
      </c>
      <c r="F328" t="s">
        <v>163</v>
      </c>
      <c r="G328" t="s">
        <v>321</v>
      </c>
    </row>
    <row r="329" spans="1:7" x14ac:dyDescent="0.2">
      <c r="A329" t="s">
        <v>322</v>
      </c>
      <c r="B329" s="7">
        <v>3.3699581259496236E-7</v>
      </c>
      <c r="D329" t="s">
        <v>76</v>
      </c>
      <c r="E329" t="s">
        <v>442</v>
      </c>
      <c r="F329" t="s">
        <v>163</v>
      </c>
      <c r="G329" t="s">
        <v>322</v>
      </c>
    </row>
    <row r="330" spans="1:7" x14ac:dyDescent="0.2">
      <c r="A330" t="s">
        <v>323</v>
      </c>
      <c r="B330" s="7">
        <v>1.4867462320365984E-7</v>
      </c>
      <c r="D330" t="s">
        <v>76</v>
      </c>
      <c r="E330" t="s">
        <v>442</v>
      </c>
      <c r="F330" t="s">
        <v>163</v>
      </c>
      <c r="G330" t="s">
        <v>323</v>
      </c>
    </row>
    <row r="331" spans="1:7" x14ac:dyDescent="0.2">
      <c r="A331" t="s">
        <v>324</v>
      </c>
      <c r="B331" s="7">
        <v>4.3611222806406902E-8</v>
      </c>
      <c r="D331" t="s">
        <v>76</v>
      </c>
      <c r="E331" t="s">
        <v>442</v>
      </c>
      <c r="F331" t="s">
        <v>163</v>
      </c>
      <c r="G331" t="s">
        <v>324</v>
      </c>
    </row>
    <row r="332" spans="1:7" x14ac:dyDescent="0.2">
      <c r="A332" t="s">
        <v>325</v>
      </c>
      <c r="B332" s="7">
        <v>1.2092202687231004E-7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3.7664237878260496E-8</v>
      </c>
      <c r="D334" t="s">
        <v>76</v>
      </c>
      <c r="E334" t="s">
        <v>442</v>
      </c>
      <c r="F334" t="s">
        <v>163</v>
      </c>
      <c r="G334" t="s">
        <v>326</v>
      </c>
    </row>
    <row r="335" spans="1:7" x14ac:dyDescent="0.2">
      <c r="A335" t="s">
        <v>327</v>
      </c>
      <c r="B335" s="7">
        <v>2.0021515924759527E-7</v>
      </c>
      <c r="D335" t="s">
        <v>76</v>
      </c>
      <c r="E335" t="s">
        <v>442</v>
      </c>
      <c r="F335" t="s">
        <v>163</v>
      </c>
      <c r="G335" t="s">
        <v>327</v>
      </c>
    </row>
    <row r="336" spans="1:7" x14ac:dyDescent="0.2">
      <c r="A336" t="s">
        <v>336</v>
      </c>
      <c r="B336" s="7">
        <v>1.1944816591992947E-9</v>
      </c>
      <c r="D336" t="s">
        <v>76</v>
      </c>
      <c r="E336" t="s">
        <v>442</v>
      </c>
      <c r="F336" t="s">
        <v>163</v>
      </c>
      <c r="G336" t="s">
        <v>329</v>
      </c>
    </row>
    <row r="337" spans="1:8" x14ac:dyDescent="0.2">
      <c r="A337" t="s">
        <v>330</v>
      </c>
      <c r="B337" s="7">
        <v>1.0297255682752541E-11</v>
      </c>
      <c r="D337" t="s">
        <v>76</v>
      </c>
      <c r="E337" t="s">
        <v>442</v>
      </c>
      <c r="F337" t="s">
        <v>163</v>
      </c>
      <c r="G337" t="s">
        <v>330</v>
      </c>
    </row>
    <row r="338" spans="1:8" x14ac:dyDescent="0.2">
      <c r="A338" t="s">
        <v>331</v>
      </c>
      <c r="B338" s="7">
        <v>6.8648371218350269E-12</v>
      </c>
      <c r="D338" t="s">
        <v>76</v>
      </c>
      <c r="E338" t="s">
        <v>442</v>
      </c>
      <c r="F338" t="s">
        <v>163</v>
      </c>
      <c r="G338" t="s">
        <v>331</v>
      </c>
    </row>
    <row r="339" spans="1:8" x14ac:dyDescent="0.2">
      <c r="A339" t="s">
        <v>332</v>
      </c>
      <c r="B339" s="7">
        <v>7.4140240915818294E-8</v>
      </c>
      <c r="D339" t="s">
        <v>76</v>
      </c>
      <c r="E339" t="s">
        <v>442</v>
      </c>
      <c r="F339" t="s">
        <v>163</v>
      </c>
      <c r="G339" t="s">
        <v>332</v>
      </c>
    </row>
    <row r="340" spans="1:8" x14ac:dyDescent="0.2">
      <c r="A340" t="s">
        <v>290</v>
      </c>
      <c r="B340" s="7">
        <v>1.4416157955853554E-9</v>
      </c>
      <c r="D340" t="s">
        <v>76</v>
      </c>
      <c r="E340" t="s">
        <v>442</v>
      </c>
      <c r="F340" t="s">
        <v>163</v>
      </c>
      <c r="G340" t="s">
        <v>290</v>
      </c>
    </row>
    <row r="341" spans="1:8" x14ac:dyDescent="0.2">
      <c r="A341" t="s">
        <v>292</v>
      </c>
      <c r="B341" s="7">
        <v>4.4621441291927677E-10</v>
      </c>
      <c r="D341" t="s">
        <v>76</v>
      </c>
      <c r="E341" t="s">
        <v>442</v>
      </c>
      <c r="F341" t="s">
        <v>163</v>
      </c>
      <c r="G341" t="s">
        <v>292</v>
      </c>
    </row>
    <row r="342" spans="1:8" x14ac:dyDescent="0.2">
      <c r="A342" t="s">
        <v>291</v>
      </c>
      <c r="B342" s="7">
        <v>5.4918696974680217E-10</v>
      </c>
      <c r="D342" t="s">
        <v>76</v>
      </c>
      <c r="E342" t="s">
        <v>442</v>
      </c>
      <c r="F342" t="s">
        <v>163</v>
      </c>
      <c r="G342" t="s">
        <v>291</v>
      </c>
    </row>
    <row r="343" spans="1:8" x14ac:dyDescent="0.2">
      <c r="A343" t="s">
        <v>335</v>
      </c>
      <c r="B343" s="7">
        <v>1.0983739394936042E-12</v>
      </c>
      <c r="D343" t="s">
        <v>76</v>
      </c>
      <c r="E343" t="s">
        <v>442</v>
      </c>
      <c r="F343" t="s">
        <v>163</v>
      </c>
      <c r="G343" t="s">
        <v>335</v>
      </c>
    </row>
    <row r="344" spans="1:8" x14ac:dyDescent="0.2">
      <c r="A344" t="s">
        <v>333</v>
      </c>
      <c r="B344" s="7">
        <v>2.9862041479982367E-10</v>
      </c>
      <c r="D344" t="s">
        <v>76</v>
      </c>
      <c r="E344" t="s">
        <v>442</v>
      </c>
      <c r="F344" t="s">
        <v>163</v>
      </c>
      <c r="G344" t="s">
        <v>333</v>
      </c>
    </row>
    <row r="345" spans="1:8" x14ac:dyDescent="0.2">
      <c r="A345" t="s">
        <v>334</v>
      </c>
      <c r="B345" s="7">
        <v>3.7070120457909154E-10</v>
      </c>
      <c r="D345" t="s">
        <v>76</v>
      </c>
      <c r="E345" t="s">
        <v>442</v>
      </c>
      <c r="F345" t="s">
        <v>163</v>
      </c>
      <c r="G345" t="s">
        <v>334</v>
      </c>
    </row>
    <row r="346" spans="1:8" x14ac:dyDescent="0.2">
      <c r="A346" t="s">
        <v>155</v>
      </c>
      <c r="B346" s="7">
        <v>-8.5441191684619126E-6</v>
      </c>
      <c r="C346" t="s">
        <v>91</v>
      </c>
      <c r="D346" t="s">
        <v>76</v>
      </c>
      <c r="F346" t="s">
        <v>88</v>
      </c>
      <c r="G346" t="s">
        <v>29</v>
      </c>
      <c r="H346" t="s">
        <v>157</v>
      </c>
    </row>
    <row r="347" spans="1:8" x14ac:dyDescent="0.2">
      <c r="A347" t="s">
        <v>156</v>
      </c>
      <c r="B347" s="7">
        <v>-5.6691348947099748E-6</v>
      </c>
      <c r="C347" t="s">
        <v>91</v>
      </c>
      <c r="D347" t="s">
        <v>76</v>
      </c>
      <c r="F347" t="s">
        <v>88</v>
      </c>
      <c r="G347" t="s">
        <v>30</v>
      </c>
      <c r="H347" t="s">
        <v>158</v>
      </c>
    </row>
    <row r="348" spans="1:8" x14ac:dyDescent="0.2">
      <c r="A348" t="s">
        <v>164</v>
      </c>
      <c r="B348" s="7">
        <v>-3.1464693215033047E-6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394</v>
      </c>
    </row>
    <row r="2" spans="1:2" x14ac:dyDescent="0.2">
      <c r="A2" t="s">
        <v>71</v>
      </c>
      <c r="B2" t="s">
        <v>37</v>
      </c>
    </row>
    <row r="3" spans="1:2" x14ac:dyDescent="0.2">
      <c r="A3" t="s">
        <v>85</v>
      </c>
      <c r="B3" t="s">
        <v>394</v>
      </c>
    </row>
    <row r="4" spans="1:2" x14ac:dyDescent="0.2">
      <c r="A4" t="s">
        <v>86</v>
      </c>
    </row>
    <row r="5" spans="1:2" x14ac:dyDescent="0.2">
      <c r="A5" t="s">
        <v>87</v>
      </c>
      <c r="B5">
        <v>2006</v>
      </c>
    </row>
    <row r="6" spans="1:2" x14ac:dyDescent="0.2">
      <c r="A6" t="s">
        <v>123</v>
      </c>
      <c r="B6" t="s">
        <v>397</v>
      </c>
    </row>
    <row r="7" spans="1:2" x14ac:dyDescent="0.2">
      <c r="A7" t="s">
        <v>72</v>
      </c>
      <c r="B7" t="s">
        <v>394</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0</v>
      </c>
    </row>
    <row r="15" spans="1:2" x14ac:dyDescent="0.2">
      <c r="A15" t="s">
        <v>128</v>
      </c>
      <c r="B15">
        <v>2896</v>
      </c>
    </row>
    <row r="16" spans="1:2" x14ac:dyDescent="0.2">
      <c r="A16" t="s">
        <v>129</v>
      </c>
      <c r="B16" s="2">
        <v>262.07499999999999</v>
      </c>
    </row>
    <row r="17" spans="1:8" x14ac:dyDescent="0.2">
      <c r="A17" t="s">
        <v>130</v>
      </c>
      <c r="B17">
        <v>91</v>
      </c>
    </row>
    <row r="18" spans="1:8" x14ac:dyDescent="0.2">
      <c r="A18" t="s">
        <v>131</v>
      </c>
      <c r="B18" t="s">
        <v>84</v>
      </c>
    </row>
    <row r="19" spans="1:8" x14ac:dyDescent="0.2">
      <c r="A19" t="s">
        <v>99</v>
      </c>
      <c r="B19">
        <v>0</v>
      </c>
    </row>
    <row r="20" spans="1:8" x14ac:dyDescent="0.2">
      <c r="A20" t="s">
        <v>134</v>
      </c>
      <c r="B20" s="2">
        <v>159.75</v>
      </c>
    </row>
    <row r="21" spans="1:8" x14ac:dyDescent="0.2">
      <c r="A21" t="s">
        <v>135</v>
      </c>
      <c r="B21">
        <v>13.5</v>
      </c>
    </row>
    <row r="22" spans="1:8" x14ac:dyDescent="0.2">
      <c r="A22" t="s">
        <v>132</v>
      </c>
      <c r="B22" s="2">
        <v>291.42030699682999</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394</v>
      </c>
      <c r="B31">
        <v>1</v>
      </c>
      <c r="C31" t="s">
        <v>37</v>
      </c>
      <c r="D31" t="s">
        <v>75</v>
      </c>
      <c r="F31" t="s">
        <v>83</v>
      </c>
      <c r="G31" t="s">
        <v>84</v>
      </c>
      <c r="H31" t="s">
        <v>394</v>
      </c>
    </row>
    <row r="32" spans="1:8" x14ac:dyDescent="0.2">
      <c r="A32" t="s">
        <v>111</v>
      </c>
      <c r="B32" s="6">
        <v>1.2333333333333334</v>
      </c>
      <c r="C32" t="s">
        <v>91</v>
      </c>
      <c r="D32" t="s">
        <v>75</v>
      </c>
      <c r="F32" t="s">
        <v>88</v>
      </c>
      <c r="G32" t="s">
        <v>15</v>
      </c>
      <c r="H32" t="s">
        <v>112</v>
      </c>
    </row>
    <row r="33" spans="1:8" x14ac:dyDescent="0.2">
      <c r="A33" t="s">
        <v>111</v>
      </c>
      <c r="B33" s="6">
        <v>1.4444444444444444</v>
      </c>
      <c r="C33" t="s">
        <v>91</v>
      </c>
      <c r="D33" t="s">
        <v>75</v>
      </c>
      <c r="F33" t="s">
        <v>88</v>
      </c>
      <c r="G33" t="s">
        <v>16</v>
      </c>
      <c r="H33" t="s">
        <v>112</v>
      </c>
    </row>
    <row r="34" spans="1:8" x14ac:dyDescent="0.2">
      <c r="A34" t="s">
        <v>113</v>
      </c>
      <c r="B34" s="6">
        <v>2.0249999999999999</v>
      </c>
      <c r="C34" t="s">
        <v>91</v>
      </c>
      <c r="D34" t="s">
        <v>76</v>
      </c>
      <c r="F34" t="s">
        <v>88</v>
      </c>
      <c r="G34" t="s">
        <v>24</v>
      </c>
      <c r="H34" t="s">
        <v>114</v>
      </c>
    </row>
    <row r="35" spans="1:8" x14ac:dyDescent="0.2">
      <c r="A35" t="s">
        <v>197</v>
      </c>
      <c r="B35" s="6">
        <v>2.0372233400402413</v>
      </c>
      <c r="C35" t="s">
        <v>91</v>
      </c>
      <c r="D35" t="s">
        <v>76</v>
      </c>
      <c r="F35" t="s">
        <v>88</v>
      </c>
      <c r="G35" t="s">
        <v>412</v>
      </c>
      <c r="H35" t="s">
        <v>197</v>
      </c>
    </row>
    <row r="36" spans="1:8" x14ac:dyDescent="0.2">
      <c r="A36" s="13" t="s">
        <v>443</v>
      </c>
      <c r="B36" s="2">
        <v>262.07499999999999</v>
      </c>
      <c r="C36" t="s">
        <v>91</v>
      </c>
      <c r="D36" t="s">
        <v>191</v>
      </c>
      <c r="F36" t="s">
        <v>88</v>
      </c>
      <c r="H36" s="13" t="s">
        <v>444</v>
      </c>
    </row>
    <row r="37" spans="1:8" x14ac:dyDescent="0.2">
      <c r="A37" s="13" t="s">
        <v>214</v>
      </c>
      <c r="B37" s="2">
        <v>4166.9925000000003</v>
      </c>
      <c r="C37" t="s">
        <v>94</v>
      </c>
      <c r="D37" t="s">
        <v>191</v>
      </c>
      <c r="F37" t="s">
        <v>88</v>
      </c>
      <c r="H37" s="13" t="s">
        <v>214</v>
      </c>
    </row>
    <row r="38" spans="1:8" x14ac:dyDescent="0.2">
      <c r="B38" s="11"/>
    </row>
    <row r="39" spans="1:8" ht="16" x14ac:dyDescent="0.2">
      <c r="A39" s="10" t="s">
        <v>70</v>
      </c>
      <c r="B39" s="8" t="s">
        <v>395</v>
      </c>
    </row>
    <row r="40" spans="1:8" x14ac:dyDescent="0.2">
      <c r="A40" t="s">
        <v>71</v>
      </c>
      <c r="B40" t="s">
        <v>37</v>
      </c>
    </row>
    <row r="41" spans="1:8" x14ac:dyDescent="0.2">
      <c r="A41" t="s">
        <v>85</v>
      </c>
      <c r="B41" t="s">
        <v>395</v>
      </c>
    </row>
    <row r="42" spans="1:8" x14ac:dyDescent="0.2">
      <c r="A42" t="s">
        <v>86</v>
      </c>
    </row>
    <row r="43" spans="1:8" x14ac:dyDescent="0.2">
      <c r="A43" t="s">
        <v>87</v>
      </c>
      <c r="B43">
        <v>2016</v>
      </c>
    </row>
    <row r="44" spans="1:8" x14ac:dyDescent="0.2">
      <c r="A44" t="s">
        <v>123</v>
      </c>
      <c r="B44" t="s">
        <v>398</v>
      </c>
    </row>
    <row r="45" spans="1:8" x14ac:dyDescent="0.2">
      <c r="A45" t="s">
        <v>72</v>
      </c>
      <c r="B45" t="s">
        <v>395</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40500</v>
      </c>
    </row>
    <row r="50" spans="1:2" x14ac:dyDescent="0.2">
      <c r="A50" t="s">
        <v>125</v>
      </c>
      <c r="B50">
        <v>1.1000000000000001</v>
      </c>
    </row>
    <row r="51" spans="1:2" x14ac:dyDescent="0.2">
      <c r="A51" t="s">
        <v>126</v>
      </c>
      <c r="B51">
        <v>1.62</v>
      </c>
    </row>
    <row r="52" spans="1:2" x14ac:dyDescent="0.2">
      <c r="A52" t="s">
        <v>127</v>
      </c>
      <c r="B52">
        <v>0</v>
      </c>
    </row>
    <row r="53" spans="1:2" x14ac:dyDescent="0.2">
      <c r="A53" t="s">
        <v>128</v>
      </c>
      <c r="B53">
        <v>2896</v>
      </c>
    </row>
    <row r="54" spans="1:2" x14ac:dyDescent="0.2">
      <c r="A54" t="s">
        <v>129</v>
      </c>
      <c r="B54" s="2">
        <v>258.745</v>
      </c>
    </row>
    <row r="55" spans="1:2" x14ac:dyDescent="0.2">
      <c r="A55" t="s">
        <v>130</v>
      </c>
      <c r="B55">
        <v>91</v>
      </c>
    </row>
    <row r="56" spans="1:2" x14ac:dyDescent="0.2">
      <c r="A56" t="s">
        <v>131</v>
      </c>
      <c r="B56" t="s">
        <v>84</v>
      </c>
    </row>
    <row r="57" spans="1:2" x14ac:dyDescent="0.2">
      <c r="A57" t="s">
        <v>99</v>
      </c>
      <c r="B57">
        <v>0</v>
      </c>
    </row>
    <row r="58" spans="1:2" x14ac:dyDescent="0.2">
      <c r="A58" t="s">
        <v>134</v>
      </c>
      <c r="B58" s="2">
        <v>159.75</v>
      </c>
    </row>
    <row r="59" spans="1:2" x14ac:dyDescent="0.2">
      <c r="A59" t="s">
        <v>135</v>
      </c>
      <c r="B59">
        <v>13.5</v>
      </c>
    </row>
    <row r="60" spans="1:2" x14ac:dyDescent="0.2">
      <c r="A60" t="s">
        <v>132</v>
      </c>
      <c r="B60" s="2">
        <v>294.33451006679832</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591</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395</v>
      </c>
      <c r="B69">
        <v>1</v>
      </c>
      <c r="C69" t="s">
        <v>37</v>
      </c>
      <c r="D69" t="s">
        <v>75</v>
      </c>
      <c r="F69" t="s">
        <v>83</v>
      </c>
      <c r="G69" t="s">
        <v>84</v>
      </c>
      <c r="H69" t="s">
        <v>395</v>
      </c>
    </row>
    <row r="70" spans="1:8" x14ac:dyDescent="0.2">
      <c r="A70" t="s">
        <v>111</v>
      </c>
      <c r="B70" s="6">
        <v>1.2333333333333334</v>
      </c>
      <c r="C70" t="s">
        <v>91</v>
      </c>
      <c r="D70" t="s">
        <v>75</v>
      </c>
      <c r="F70" t="s">
        <v>88</v>
      </c>
      <c r="G70" t="s">
        <v>15</v>
      </c>
      <c r="H70" t="s">
        <v>112</v>
      </c>
    </row>
    <row r="71" spans="1:8" x14ac:dyDescent="0.2">
      <c r="A71" t="s">
        <v>111</v>
      </c>
      <c r="B71" s="6">
        <v>1.4444444444444444</v>
      </c>
      <c r="C71" t="s">
        <v>91</v>
      </c>
      <c r="D71" t="s">
        <v>75</v>
      </c>
      <c r="F71" t="s">
        <v>88</v>
      </c>
      <c r="G71" t="s">
        <v>16</v>
      </c>
      <c r="H71" t="s">
        <v>112</v>
      </c>
    </row>
    <row r="72" spans="1:8" x14ac:dyDescent="0.2">
      <c r="A72" t="s">
        <v>113</v>
      </c>
      <c r="B72" s="6">
        <v>2.0249999999999999</v>
      </c>
      <c r="C72" t="s">
        <v>91</v>
      </c>
      <c r="D72" t="s">
        <v>76</v>
      </c>
      <c r="F72" t="s">
        <v>88</v>
      </c>
      <c r="G72" t="s">
        <v>24</v>
      </c>
      <c r="H72" t="s">
        <v>114</v>
      </c>
    </row>
    <row r="73" spans="1:8" x14ac:dyDescent="0.2">
      <c r="A73" t="s">
        <v>197</v>
      </c>
      <c r="B73" s="6">
        <v>2.0372233400402413</v>
      </c>
      <c r="C73" t="s">
        <v>91</v>
      </c>
      <c r="D73" t="s">
        <v>76</v>
      </c>
      <c r="F73" t="s">
        <v>88</v>
      </c>
      <c r="G73" t="s">
        <v>412</v>
      </c>
      <c r="H73" t="s">
        <v>197</v>
      </c>
    </row>
    <row r="74" spans="1:8" x14ac:dyDescent="0.2">
      <c r="A74" s="13" t="s">
        <v>443</v>
      </c>
      <c r="B74" s="2">
        <v>258.745</v>
      </c>
      <c r="C74" t="s">
        <v>91</v>
      </c>
      <c r="D74" t="s">
        <v>191</v>
      </c>
      <c r="F74" t="s">
        <v>88</v>
      </c>
      <c r="H74" s="13" t="s">
        <v>444</v>
      </c>
    </row>
    <row r="75" spans="1:8" x14ac:dyDescent="0.2">
      <c r="A75" s="13" t="s">
        <v>214</v>
      </c>
      <c r="B75" s="2">
        <v>4114.0455000000002</v>
      </c>
      <c r="C75" t="s">
        <v>94</v>
      </c>
      <c r="D75" t="s">
        <v>191</v>
      </c>
      <c r="F75" t="s">
        <v>88</v>
      </c>
      <c r="H75" s="13" t="s">
        <v>214</v>
      </c>
    </row>
    <row r="77" spans="1:8" ht="16" x14ac:dyDescent="0.2">
      <c r="A77" s="10" t="s">
        <v>70</v>
      </c>
      <c r="B77" s="8" t="s">
        <v>396</v>
      </c>
    </row>
    <row r="78" spans="1:8" x14ac:dyDescent="0.2">
      <c r="A78" t="s">
        <v>71</v>
      </c>
      <c r="B78" t="s">
        <v>37</v>
      </c>
    </row>
    <row r="79" spans="1:8" x14ac:dyDescent="0.2">
      <c r="A79" t="s">
        <v>85</v>
      </c>
      <c r="B79" t="s">
        <v>396</v>
      </c>
    </row>
    <row r="80" spans="1:8" x14ac:dyDescent="0.2">
      <c r="A80" t="s">
        <v>86</v>
      </c>
    </row>
    <row r="81" spans="1:2" x14ac:dyDescent="0.2">
      <c r="A81" t="s">
        <v>87</v>
      </c>
      <c r="B81">
        <v>2020</v>
      </c>
    </row>
    <row r="82" spans="1:2" x14ac:dyDescent="0.2">
      <c r="A82" t="s">
        <v>123</v>
      </c>
      <c r="B82" t="s">
        <v>399</v>
      </c>
    </row>
    <row r="83" spans="1:2" x14ac:dyDescent="0.2">
      <c r="A83" t="s">
        <v>72</v>
      </c>
      <c r="B83" t="s">
        <v>396</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40500</v>
      </c>
    </row>
    <row r="88" spans="1:2" x14ac:dyDescent="0.2">
      <c r="A88" t="s">
        <v>125</v>
      </c>
      <c r="B88">
        <v>1.1000000000000001</v>
      </c>
    </row>
    <row r="89" spans="1:2" x14ac:dyDescent="0.2">
      <c r="A89" t="s">
        <v>126</v>
      </c>
      <c r="B89">
        <v>1.62</v>
      </c>
    </row>
    <row r="90" spans="1:2" x14ac:dyDescent="0.2">
      <c r="A90" t="s">
        <v>127</v>
      </c>
      <c r="B90">
        <v>0</v>
      </c>
    </row>
    <row r="91" spans="1:2" x14ac:dyDescent="0.2">
      <c r="A91" t="s">
        <v>128</v>
      </c>
      <c r="B91">
        <v>2896</v>
      </c>
    </row>
    <row r="92" spans="1:2" x14ac:dyDescent="0.2">
      <c r="A92" t="s">
        <v>129</v>
      </c>
      <c r="B92" s="2">
        <v>256.52499999999998</v>
      </c>
    </row>
    <row r="93" spans="1:2" x14ac:dyDescent="0.2">
      <c r="A93" t="s">
        <v>130</v>
      </c>
      <c r="B93">
        <v>91</v>
      </c>
    </row>
    <row r="94" spans="1:2" x14ac:dyDescent="0.2">
      <c r="A94" t="s">
        <v>131</v>
      </c>
      <c r="B94" t="s">
        <v>84</v>
      </c>
    </row>
    <row r="95" spans="1:2" x14ac:dyDescent="0.2">
      <c r="A95" t="s">
        <v>99</v>
      </c>
      <c r="B95">
        <v>0</v>
      </c>
    </row>
    <row r="96" spans="1:2" x14ac:dyDescent="0.2">
      <c r="A96" t="s">
        <v>134</v>
      </c>
      <c r="B96" s="2">
        <v>159.75</v>
      </c>
    </row>
    <row r="97" spans="1:8" x14ac:dyDescent="0.2">
      <c r="A97" t="s">
        <v>135</v>
      </c>
      <c r="B97">
        <v>13.5</v>
      </c>
    </row>
    <row r="98" spans="1:8" x14ac:dyDescent="0.2">
      <c r="A98" t="s">
        <v>132</v>
      </c>
      <c r="B98" s="2">
        <v>297.30758592605895</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592</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396</v>
      </c>
      <c r="B107">
        <v>1</v>
      </c>
      <c r="C107" t="s">
        <v>37</v>
      </c>
      <c r="D107" t="s">
        <v>75</v>
      </c>
      <c r="F107" t="s">
        <v>83</v>
      </c>
      <c r="G107" t="s">
        <v>84</v>
      </c>
      <c r="H107" t="s">
        <v>396</v>
      </c>
    </row>
    <row r="108" spans="1:8" x14ac:dyDescent="0.2">
      <c r="A108" t="s">
        <v>111</v>
      </c>
      <c r="B108" s="6">
        <v>1.2333333333333334</v>
      </c>
      <c r="C108" t="s">
        <v>91</v>
      </c>
      <c r="D108" t="s">
        <v>75</v>
      </c>
      <c r="F108" t="s">
        <v>88</v>
      </c>
      <c r="G108" t="s">
        <v>15</v>
      </c>
      <c r="H108" t="s">
        <v>112</v>
      </c>
    </row>
    <row r="109" spans="1:8" x14ac:dyDescent="0.2">
      <c r="A109" t="s">
        <v>111</v>
      </c>
      <c r="B109" s="6">
        <v>1.4444444444444444</v>
      </c>
      <c r="C109" t="s">
        <v>91</v>
      </c>
      <c r="D109" t="s">
        <v>75</v>
      </c>
      <c r="F109" t="s">
        <v>88</v>
      </c>
      <c r="G109" t="s">
        <v>16</v>
      </c>
      <c r="H109" t="s">
        <v>112</v>
      </c>
    </row>
    <row r="110" spans="1:8" x14ac:dyDescent="0.2">
      <c r="A110" t="s">
        <v>113</v>
      </c>
      <c r="B110" s="6">
        <v>2.0249999999999999</v>
      </c>
      <c r="C110" t="s">
        <v>91</v>
      </c>
      <c r="D110" t="s">
        <v>76</v>
      </c>
      <c r="F110" t="s">
        <v>88</v>
      </c>
      <c r="G110" t="s">
        <v>24</v>
      </c>
      <c r="H110" t="s">
        <v>114</v>
      </c>
    </row>
    <row r="111" spans="1:8" x14ac:dyDescent="0.2">
      <c r="A111" t="s">
        <v>197</v>
      </c>
      <c r="B111" s="6">
        <v>2.0372233400402413</v>
      </c>
      <c r="C111" t="s">
        <v>91</v>
      </c>
      <c r="D111" t="s">
        <v>76</v>
      </c>
      <c r="F111" t="s">
        <v>88</v>
      </c>
      <c r="G111" t="s">
        <v>412</v>
      </c>
      <c r="H111" t="s">
        <v>197</v>
      </c>
    </row>
    <row r="112" spans="1:8" x14ac:dyDescent="0.2">
      <c r="A112" s="13" t="s">
        <v>443</v>
      </c>
      <c r="B112" s="2">
        <v>256.52499999999998</v>
      </c>
      <c r="C112" t="s">
        <v>91</v>
      </c>
      <c r="D112" t="s">
        <v>191</v>
      </c>
      <c r="F112" t="s">
        <v>88</v>
      </c>
      <c r="H112" s="13" t="s">
        <v>444</v>
      </c>
    </row>
    <row r="113" spans="1:8" x14ac:dyDescent="0.2">
      <c r="A113" s="13" t="s">
        <v>214</v>
      </c>
      <c r="B113" s="2">
        <v>4078.7474999999999</v>
      </c>
      <c r="C113" t="s">
        <v>94</v>
      </c>
      <c r="D113" t="s">
        <v>191</v>
      </c>
      <c r="F113" t="s">
        <v>88</v>
      </c>
      <c r="H113" s="13" t="s">
        <v>214</v>
      </c>
    </row>
    <row r="115" spans="1:8" ht="16" x14ac:dyDescent="0.2">
      <c r="A115" s="10" t="s">
        <v>70</v>
      </c>
      <c r="B115" s="8" t="s">
        <v>593</v>
      </c>
    </row>
    <row r="116" spans="1:8" x14ac:dyDescent="0.2">
      <c r="A116" t="s">
        <v>71</v>
      </c>
      <c r="B116" t="s">
        <v>37</v>
      </c>
    </row>
    <row r="117" spans="1:8" x14ac:dyDescent="0.2">
      <c r="A117" t="s">
        <v>85</v>
      </c>
      <c r="B117" t="s">
        <v>394</v>
      </c>
    </row>
    <row r="118" spans="1:8" x14ac:dyDescent="0.2">
      <c r="A118" t="s">
        <v>86</v>
      </c>
    </row>
    <row r="119" spans="1:8" x14ac:dyDescent="0.2">
      <c r="A119" t="s">
        <v>87</v>
      </c>
      <c r="B119">
        <v>2006</v>
      </c>
    </row>
    <row r="120" spans="1:8" x14ac:dyDescent="0.2">
      <c r="A120" t="s">
        <v>123</v>
      </c>
      <c r="B120" t="s">
        <v>397</v>
      </c>
    </row>
    <row r="121" spans="1:8" x14ac:dyDescent="0.2">
      <c r="A121" t="s">
        <v>72</v>
      </c>
      <c r="B121" t="s">
        <v>593</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40500</v>
      </c>
    </row>
    <row r="126" spans="1:8" x14ac:dyDescent="0.2">
      <c r="A126" t="s">
        <v>125</v>
      </c>
      <c r="B126">
        <v>1.1000000000000001</v>
      </c>
    </row>
    <row r="127" spans="1:8" x14ac:dyDescent="0.2">
      <c r="A127" t="s">
        <v>126</v>
      </c>
      <c r="B127">
        <v>1.62</v>
      </c>
    </row>
    <row r="128" spans="1:8" x14ac:dyDescent="0.2">
      <c r="A128" t="s">
        <v>127</v>
      </c>
      <c r="B128">
        <v>0</v>
      </c>
    </row>
    <row r="129" spans="1:8" x14ac:dyDescent="0.2">
      <c r="A129" t="s">
        <v>128</v>
      </c>
      <c r="B129">
        <v>2896</v>
      </c>
    </row>
    <row r="130" spans="1:8" x14ac:dyDescent="0.2">
      <c r="A130" t="s">
        <v>129</v>
      </c>
      <c r="B130" s="2">
        <v>262.07499999999999</v>
      </c>
    </row>
    <row r="131" spans="1:8" x14ac:dyDescent="0.2">
      <c r="A131" t="s">
        <v>130</v>
      </c>
      <c r="B131">
        <v>91</v>
      </c>
    </row>
    <row r="132" spans="1:8" x14ac:dyDescent="0.2">
      <c r="A132" t="s">
        <v>131</v>
      </c>
      <c r="B132" t="s">
        <v>84</v>
      </c>
    </row>
    <row r="133" spans="1:8" x14ac:dyDescent="0.2">
      <c r="A133" t="s">
        <v>99</v>
      </c>
      <c r="B133">
        <v>0</v>
      </c>
    </row>
    <row r="134" spans="1:8" x14ac:dyDescent="0.2">
      <c r="A134" t="s">
        <v>134</v>
      </c>
      <c r="B134" s="2">
        <v>159.75</v>
      </c>
    </row>
    <row r="135" spans="1:8" x14ac:dyDescent="0.2">
      <c r="A135" t="s">
        <v>135</v>
      </c>
      <c r="B135">
        <v>13.5</v>
      </c>
    </row>
    <row r="136" spans="1:8" x14ac:dyDescent="0.2">
      <c r="A136" t="s">
        <v>132</v>
      </c>
      <c r="B136" s="2">
        <v>291.42030699682999</v>
      </c>
    </row>
    <row r="137" spans="1:8" x14ac:dyDescent="0.2">
      <c r="A137" t="s">
        <v>133</v>
      </c>
      <c r="B137" t="s">
        <v>137</v>
      </c>
    </row>
    <row r="138" spans="1:8" x14ac:dyDescent="0.2">
      <c r="A138" t="s">
        <v>540</v>
      </c>
      <c r="B138" s="6">
        <v>-0.05</v>
      </c>
    </row>
    <row r="139" spans="1:8" x14ac:dyDescent="0.2">
      <c r="A139" t="s">
        <v>82</v>
      </c>
      <c r="B139" t="s">
        <v>594</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593</v>
      </c>
      <c r="B142">
        <v>1</v>
      </c>
      <c r="C142" t="s">
        <v>37</v>
      </c>
      <c r="D142" t="s">
        <v>162</v>
      </c>
      <c r="F142" t="s">
        <v>83</v>
      </c>
      <c r="G142" t="s">
        <v>84</v>
      </c>
      <c r="H142" t="s">
        <v>593</v>
      </c>
    </row>
    <row r="143" spans="1:8" x14ac:dyDescent="0.2">
      <c r="A143" t="s">
        <v>394</v>
      </c>
      <c r="B143" s="7">
        <v>2.4691358024691357E-5</v>
      </c>
      <c r="C143" t="s">
        <v>37</v>
      </c>
      <c r="D143" t="s">
        <v>75</v>
      </c>
      <c r="F143" t="s">
        <v>88</v>
      </c>
      <c r="H143" t="s">
        <v>394</v>
      </c>
    </row>
    <row r="144" spans="1:8" x14ac:dyDescent="0.2">
      <c r="A144" t="s">
        <v>106</v>
      </c>
      <c r="B144" s="7">
        <v>1.8825877500000001E-4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4.6324843107611056E-2</v>
      </c>
      <c r="C147" t="s">
        <v>37</v>
      </c>
      <c r="D147" t="s">
        <v>76</v>
      </c>
      <c r="F147" t="s">
        <v>88</v>
      </c>
      <c r="G147" t="s">
        <v>27</v>
      </c>
      <c r="H147" t="s">
        <v>452</v>
      </c>
    </row>
    <row r="148" spans="1:8" x14ac:dyDescent="0.2">
      <c r="A148" t="s">
        <v>150</v>
      </c>
      <c r="B148" s="11">
        <v>0.14371448726960392</v>
      </c>
      <c r="D148" t="s">
        <v>76</v>
      </c>
      <c r="E148" t="s">
        <v>442</v>
      </c>
      <c r="F148" t="s">
        <v>163</v>
      </c>
      <c r="G148" t="s">
        <v>65</v>
      </c>
    </row>
    <row r="149" spans="1:8" x14ac:dyDescent="0.2">
      <c r="A149" t="s">
        <v>448</v>
      </c>
      <c r="B149" s="11">
        <v>1.7455200882947846E-3</v>
      </c>
      <c r="D149" t="s">
        <v>76</v>
      </c>
      <c r="E149" t="s">
        <v>442</v>
      </c>
      <c r="F149" t="s">
        <v>163</v>
      </c>
      <c r="G149" t="s">
        <v>446</v>
      </c>
    </row>
    <row r="150" spans="1:8" x14ac:dyDescent="0.2">
      <c r="A150" t="s">
        <v>210</v>
      </c>
      <c r="B150" s="7">
        <v>7.4119748972177688E-7</v>
      </c>
      <c r="D150" t="s">
        <v>76</v>
      </c>
      <c r="E150" t="s">
        <v>442</v>
      </c>
      <c r="F150" t="s">
        <v>163</v>
      </c>
      <c r="G150" t="s">
        <v>66</v>
      </c>
    </row>
    <row r="151" spans="1:8" x14ac:dyDescent="0.2">
      <c r="A151" t="s">
        <v>54</v>
      </c>
      <c r="B151" s="7">
        <v>7.237951507199054E-6</v>
      </c>
      <c r="D151" t="s">
        <v>76</v>
      </c>
      <c r="E151" t="s">
        <v>442</v>
      </c>
      <c r="F151" t="s">
        <v>163</v>
      </c>
      <c r="G151" t="s">
        <v>54</v>
      </c>
    </row>
    <row r="152" spans="1:8" x14ac:dyDescent="0.2">
      <c r="A152" t="s">
        <v>151</v>
      </c>
      <c r="B152" s="7">
        <v>1.6720380300830153E-5</v>
      </c>
      <c r="D152" t="s">
        <v>76</v>
      </c>
      <c r="E152" t="s">
        <v>442</v>
      </c>
      <c r="F152" t="s">
        <v>163</v>
      </c>
      <c r="G152" t="s">
        <v>55</v>
      </c>
    </row>
    <row r="153" spans="1:8" x14ac:dyDescent="0.2">
      <c r="A153" t="s">
        <v>152</v>
      </c>
      <c r="B153" s="7">
        <v>2.9373204293002417E-4</v>
      </c>
      <c r="D153" t="s">
        <v>76</v>
      </c>
      <c r="E153" t="s">
        <v>442</v>
      </c>
      <c r="F153" t="s">
        <v>163</v>
      </c>
      <c r="G153" t="s">
        <v>56</v>
      </c>
    </row>
    <row r="154" spans="1:8" x14ac:dyDescent="0.2">
      <c r="A154" t="s">
        <v>211</v>
      </c>
      <c r="B154" s="7">
        <v>8.8002001583316587E-7</v>
      </c>
      <c r="D154" t="s">
        <v>76</v>
      </c>
      <c r="E154" t="s">
        <v>442</v>
      </c>
      <c r="F154" t="s">
        <v>163</v>
      </c>
      <c r="G154" t="s">
        <v>57</v>
      </c>
    </row>
    <row r="155" spans="1:8" x14ac:dyDescent="0.2">
      <c r="A155" t="s">
        <v>153</v>
      </c>
      <c r="B155" s="7">
        <v>8.8002001583316587E-7</v>
      </c>
      <c r="D155" t="s">
        <v>76</v>
      </c>
      <c r="E155" t="s">
        <v>442</v>
      </c>
      <c r="F155" t="s">
        <v>163</v>
      </c>
      <c r="G155" t="s">
        <v>58</v>
      </c>
    </row>
    <row r="156" spans="1:8" x14ac:dyDescent="0.2">
      <c r="A156" t="s">
        <v>154</v>
      </c>
      <c r="B156" s="7">
        <v>3.1128530669022286E-5</v>
      </c>
      <c r="D156" t="s">
        <v>76</v>
      </c>
      <c r="E156" t="s">
        <v>442</v>
      </c>
      <c r="F156" t="s">
        <v>163</v>
      </c>
      <c r="G156" t="s">
        <v>59</v>
      </c>
    </row>
    <row r="157" spans="1:8" x14ac:dyDescent="0.2">
      <c r="A157" t="s">
        <v>212</v>
      </c>
      <c r="B157" s="7">
        <v>2.2000500395829146E-6</v>
      </c>
      <c r="D157" t="s">
        <v>76</v>
      </c>
      <c r="E157" t="s">
        <v>442</v>
      </c>
      <c r="F157" t="s">
        <v>163</v>
      </c>
      <c r="G157" t="s">
        <v>61</v>
      </c>
    </row>
    <row r="158" spans="1:8" x14ac:dyDescent="0.2">
      <c r="A158" t="s">
        <v>207</v>
      </c>
      <c r="B158" s="7">
        <v>5.8368079533990228E-5</v>
      </c>
      <c r="D158" t="s">
        <v>76</v>
      </c>
      <c r="E158" t="s">
        <v>442</v>
      </c>
      <c r="F158" t="s">
        <v>163</v>
      </c>
      <c r="G158" t="s">
        <v>360</v>
      </c>
    </row>
    <row r="159" spans="1:8" x14ac:dyDescent="0.2">
      <c r="A159" t="s">
        <v>309</v>
      </c>
      <c r="B159" s="7">
        <v>4.1156979158582854E-6</v>
      </c>
      <c r="D159" t="s">
        <v>76</v>
      </c>
      <c r="E159" t="s">
        <v>442</v>
      </c>
      <c r="F159" t="s">
        <v>163</v>
      </c>
      <c r="G159" t="s">
        <v>309</v>
      </c>
    </row>
    <row r="160" spans="1:8" x14ac:dyDescent="0.2">
      <c r="A160" t="s">
        <v>310</v>
      </c>
      <c r="B160" s="7">
        <v>8.3862183238491708E-7</v>
      </c>
      <c r="D160" t="s">
        <v>76</v>
      </c>
      <c r="E160" t="s">
        <v>442</v>
      </c>
      <c r="F160" t="s">
        <v>163</v>
      </c>
      <c r="G160" t="s">
        <v>310</v>
      </c>
    </row>
    <row r="161" spans="1:7" x14ac:dyDescent="0.2">
      <c r="A161" t="s">
        <v>311</v>
      </c>
      <c r="B161" s="7">
        <v>6.7605821564568703E-6</v>
      </c>
      <c r="D161" t="s">
        <v>76</v>
      </c>
      <c r="E161" t="s">
        <v>442</v>
      </c>
      <c r="F161" t="s">
        <v>163</v>
      </c>
      <c r="G161" t="s">
        <v>311</v>
      </c>
    </row>
    <row r="162" spans="1:7" x14ac:dyDescent="0.2">
      <c r="A162" t="s">
        <v>312</v>
      </c>
      <c r="B162" s="7">
        <v>2.7739029840424182E-6</v>
      </c>
      <c r="D162" t="s">
        <v>76</v>
      </c>
      <c r="E162" t="s">
        <v>442</v>
      </c>
      <c r="F162" t="s">
        <v>163</v>
      </c>
      <c r="G162" t="s">
        <v>312</v>
      </c>
    </row>
    <row r="163" spans="1:7" x14ac:dyDescent="0.2">
      <c r="A163" t="s">
        <v>313</v>
      </c>
      <c r="B163" s="7">
        <v>2.0772017694457178E-6</v>
      </c>
      <c r="D163" t="s">
        <v>76</v>
      </c>
      <c r="E163" t="s">
        <v>442</v>
      </c>
      <c r="F163" t="s">
        <v>163</v>
      </c>
      <c r="G163" t="s">
        <v>313</v>
      </c>
    </row>
    <row r="164" spans="1:7" x14ac:dyDescent="0.2">
      <c r="A164" t="s">
        <v>314</v>
      </c>
      <c r="B164" s="7">
        <v>1.4708136752597006E-6</v>
      </c>
      <c r="D164" t="s">
        <v>76</v>
      </c>
      <c r="E164" t="s">
        <v>442</v>
      </c>
      <c r="F164" t="s">
        <v>163</v>
      </c>
      <c r="G164" t="s">
        <v>314</v>
      </c>
    </row>
    <row r="165" spans="1:7" x14ac:dyDescent="0.2">
      <c r="A165" t="s">
        <v>315</v>
      </c>
      <c r="B165" s="7">
        <v>9.5473870148436736E-7</v>
      </c>
      <c r="D165" t="s">
        <v>76</v>
      </c>
      <c r="E165" t="s">
        <v>442</v>
      </c>
      <c r="F165" t="s">
        <v>163</v>
      </c>
      <c r="G165" t="s">
        <v>315</v>
      </c>
    </row>
    <row r="166" spans="1:7" x14ac:dyDescent="0.2">
      <c r="A166" t="s">
        <v>316</v>
      </c>
      <c r="B166" s="7">
        <v>9.4183682713998361E-6</v>
      </c>
      <c r="D166" t="s">
        <v>76</v>
      </c>
      <c r="E166" t="s">
        <v>442</v>
      </c>
      <c r="F166" t="s">
        <v>163</v>
      </c>
      <c r="G166" t="s">
        <v>316</v>
      </c>
    </row>
    <row r="167" spans="1:7" x14ac:dyDescent="0.2">
      <c r="A167" t="s">
        <v>317</v>
      </c>
      <c r="B167" s="7">
        <v>4.928515999554436E-6</v>
      </c>
      <c r="D167" t="s">
        <v>76</v>
      </c>
      <c r="E167" t="s">
        <v>442</v>
      </c>
      <c r="F167" t="s">
        <v>163</v>
      </c>
      <c r="G167" t="s">
        <v>317</v>
      </c>
    </row>
    <row r="168" spans="1:7" x14ac:dyDescent="0.2">
      <c r="A168" t="s">
        <v>318</v>
      </c>
      <c r="B168" s="7">
        <v>1.4192061778821673E-7</v>
      </c>
      <c r="D168" t="s">
        <v>76</v>
      </c>
      <c r="E168" t="s">
        <v>442</v>
      </c>
      <c r="F168" t="s">
        <v>163</v>
      </c>
      <c r="G168" t="s">
        <v>318</v>
      </c>
    </row>
    <row r="169" spans="1:7" x14ac:dyDescent="0.2">
      <c r="A169" t="s">
        <v>319</v>
      </c>
      <c r="B169" s="7">
        <v>1.4166258030132906E-5</v>
      </c>
      <c r="D169" t="s">
        <v>76</v>
      </c>
      <c r="E169" t="s">
        <v>442</v>
      </c>
      <c r="F169" t="s">
        <v>163</v>
      </c>
      <c r="G169" t="s">
        <v>319</v>
      </c>
    </row>
    <row r="170" spans="1:7" x14ac:dyDescent="0.2">
      <c r="A170" t="s">
        <v>320</v>
      </c>
      <c r="B170" s="7">
        <v>7.0057177690001534E-6</v>
      </c>
      <c r="D170" t="s">
        <v>76</v>
      </c>
      <c r="E170" t="s">
        <v>442</v>
      </c>
      <c r="F170" t="s">
        <v>163</v>
      </c>
      <c r="G170" t="s">
        <v>320</v>
      </c>
    </row>
    <row r="171" spans="1:7" x14ac:dyDescent="0.2">
      <c r="A171" t="s">
        <v>321</v>
      </c>
      <c r="B171" s="7">
        <v>2.9158236018306349E-6</v>
      </c>
      <c r="D171" t="s">
        <v>76</v>
      </c>
      <c r="E171" t="s">
        <v>442</v>
      </c>
      <c r="F171" t="s">
        <v>163</v>
      </c>
      <c r="G171" t="s">
        <v>321</v>
      </c>
    </row>
    <row r="172" spans="1:7" x14ac:dyDescent="0.2">
      <c r="A172" t="s">
        <v>322</v>
      </c>
      <c r="B172" s="7">
        <v>2.1933186385451676E-6</v>
      </c>
      <c r="D172" t="s">
        <v>76</v>
      </c>
      <c r="E172" t="s">
        <v>442</v>
      </c>
      <c r="F172" t="s">
        <v>163</v>
      </c>
      <c r="G172" t="s">
        <v>322</v>
      </c>
    </row>
    <row r="173" spans="1:7" x14ac:dyDescent="0.2">
      <c r="A173" t="s">
        <v>323</v>
      </c>
      <c r="B173" s="7">
        <v>9.6764057582875035E-7</v>
      </c>
      <c r="D173" t="s">
        <v>76</v>
      </c>
      <c r="E173" t="s">
        <v>442</v>
      </c>
      <c r="F173" t="s">
        <v>163</v>
      </c>
      <c r="G173" t="s">
        <v>323</v>
      </c>
    </row>
    <row r="174" spans="1:7" x14ac:dyDescent="0.2">
      <c r="A174" t="s">
        <v>324</v>
      </c>
      <c r="B174" s="7">
        <v>2.8384123557643346E-7</v>
      </c>
      <c r="D174" t="s">
        <v>76</v>
      </c>
      <c r="E174" t="s">
        <v>442</v>
      </c>
      <c r="F174" t="s">
        <v>163</v>
      </c>
      <c r="G174" t="s">
        <v>324</v>
      </c>
    </row>
    <row r="175" spans="1:7" x14ac:dyDescent="0.2">
      <c r="A175" t="s">
        <v>325</v>
      </c>
      <c r="B175" s="7">
        <v>7.8701433500738386E-7</v>
      </c>
      <c r="D175" t="s">
        <v>76</v>
      </c>
      <c r="E175" t="s">
        <v>442</v>
      </c>
      <c r="F175" t="s">
        <v>163</v>
      </c>
      <c r="G175" t="s">
        <v>325</v>
      </c>
    </row>
    <row r="176" spans="1:7" x14ac:dyDescent="0.2">
      <c r="A176" t="s">
        <v>328</v>
      </c>
      <c r="B176" s="7">
        <v>6.4509371721916699E-8</v>
      </c>
      <c r="D176" t="s">
        <v>76</v>
      </c>
      <c r="E176" t="s">
        <v>442</v>
      </c>
      <c r="F176" t="s">
        <v>163</v>
      </c>
      <c r="G176" t="s">
        <v>328</v>
      </c>
    </row>
    <row r="177" spans="1:8" x14ac:dyDescent="0.2">
      <c r="A177" t="s">
        <v>326</v>
      </c>
      <c r="B177" s="7">
        <v>2.4513561254328344E-7</v>
      </c>
      <c r="D177" t="s">
        <v>76</v>
      </c>
      <c r="E177" t="s">
        <v>442</v>
      </c>
      <c r="F177" t="s">
        <v>163</v>
      </c>
      <c r="G177" t="s">
        <v>326</v>
      </c>
    </row>
    <row r="178" spans="1:8" x14ac:dyDescent="0.2">
      <c r="A178" t="s">
        <v>327</v>
      </c>
      <c r="B178" s="7">
        <v>1.3030893087827173E-6</v>
      </c>
      <c r="D178" t="s">
        <v>76</v>
      </c>
      <c r="E178" t="s">
        <v>442</v>
      </c>
      <c r="F178" t="s">
        <v>163</v>
      </c>
      <c r="G178" t="s">
        <v>327</v>
      </c>
    </row>
    <row r="179" spans="1:8" x14ac:dyDescent="0.2">
      <c r="A179" t="s">
        <v>336</v>
      </c>
      <c r="B179" s="7">
        <v>1.6158977272981469E-9</v>
      </c>
      <c r="D179" t="s">
        <v>76</v>
      </c>
      <c r="E179" t="s">
        <v>442</v>
      </c>
      <c r="F179" t="s">
        <v>163</v>
      </c>
      <c r="G179" t="s">
        <v>329</v>
      </c>
    </row>
    <row r="180" spans="1:8" x14ac:dyDescent="0.2">
      <c r="A180" t="s">
        <v>330</v>
      </c>
      <c r="B180" s="7">
        <v>1.3930152821535749E-11</v>
      </c>
      <c r="D180" t="s">
        <v>76</v>
      </c>
      <c r="E180" t="s">
        <v>442</v>
      </c>
      <c r="F180" t="s">
        <v>163</v>
      </c>
      <c r="G180" t="s">
        <v>330</v>
      </c>
    </row>
    <row r="181" spans="1:8" x14ac:dyDescent="0.2">
      <c r="A181" t="s">
        <v>331</v>
      </c>
      <c r="B181" s="7">
        <v>9.2867685476904988E-12</v>
      </c>
      <c r="D181" t="s">
        <v>76</v>
      </c>
      <c r="E181" t="s">
        <v>442</v>
      </c>
      <c r="F181" t="s">
        <v>163</v>
      </c>
      <c r="G181" t="s">
        <v>331</v>
      </c>
    </row>
    <row r="182" spans="1:8" x14ac:dyDescent="0.2">
      <c r="A182" t="s">
        <v>332</v>
      </c>
      <c r="B182" s="7">
        <v>1.0029710031505739E-7</v>
      </c>
      <c r="D182" t="s">
        <v>76</v>
      </c>
      <c r="E182" t="s">
        <v>442</v>
      </c>
      <c r="F182" t="s">
        <v>163</v>
      </c>
      <c r="G182" t="s">
        <v>332</v>
      </c>
    </row>
    <row r="183" spans="1:8" x14ac:dyDescent="0.2">
      <c r="A183" t="s">
        <v>290</v>
      </c>
      <c r="B183" s="7">
        <v>1.9502213950150047E-9</v>
      </c>
      <c r="D183" t="s">
        <v>76</v>
      </c>
      <c r="E183" t="s">
        <v>442</v>
      </c>
      <c r="F183" t="s">
        <v>163</v>
      </c>
      <c r="G183" t="s">
        <v>290</v>
      </c>
    </row>
    <row r="184" spans="1:8" x14ac:dyDescent="0.2">
      <c r="A184" t="s">
        <v>292</v>
      </c>
      <c r="B184" s="7">
        <v>6.0363995559988245E-10</v>
      </c>
      <c r="D184" t="s">
        <v>76</v>
      </c>
      <c r="E184" t="s">
        <v>442</v>
      </c>
      <c r="F184" t="s">
        <v>163</v>
      </c>
      <c r="G184" t="s">
        <v>292</v>
      </c>
    </row>
    <row r="185" spans="1:8" x14ac:dyDescent="0.2">
      <c r="A185" t="s">
        <v>291</v>
      </c>
      <c r="B185" s="7">
        <v>7.4294148381523998E-10</v>
      </c>
      <c r="D185" t="s">
        <v>76</v>
      </c>
      <c r="E185" t="s">
        <v>442</v>
      </c>
      <c r="F185" t="s">
        <v>163</v>
      </c>
      <c r="G185" t="s">
        <v>291</v>
      </c>
    </row>
    <row r="186" spans="1:8" x14ac:dyDescent="0.2">
      <c r="A186" t="s">
        <v>335</v>
      </c>
      <c r="B186" s="7">
        <v>1.4858829676304797E-12</v>
      </c>
      <c r="D186" t="s">
        <v>76</v>
      </c>
      <c r="E186" t="s">
        <v>442</v>
      </c>
      <c r="F186" t="s">
        <v>163</v>
      </c>
      <c r="G186" t="s">
        <v>335</v>
      </c>
    </row>
    <row r="187" spans="1:8" x14ac:dyDescent="0.2">
      <c r="A187" t="s">
        <v>333</v>
      </c>
      <c r="B187" s="7">
        <v>4.0397443182453672E-10</v>
      </c>
      <c r="D187" t="s">
        <v>76</v>
      </c>
      <c r="E187" t="s">
        <v>442</v>
      </c>
      <c r="F187" t="s">
        <v>163</v>
      </c>
      <c r="G187" t="s">
        <v>333</v>
      </c>
    </row>
    <row r="188" spans="1:8" x14ac:dyDescent="0.2">
      <c r="A188" t="s">
        <v>334</v>
      </c>
      <c r="B188" s="7">
        <v>5.0148550157528711E-10</v>
      </c>
      <c r="D188" t="s">
        <v>76</v>
      </c>
      <c r="E188" t="s">
        <v>442</v>
      </c>
      <c r="F188" t="s">
        <v>163</v>
      </c>
      <c r="G188" t="s">
        <v>334</v>
      </c>
    </row>
    <row r="189" spans="1:8" x14ac:dyDescent="0.2">
      <c r="A189" t="s">
        <v>155</v>
      </c>
      <c r="B189" s="7">
        <v>-1.1395557468987971E-5</v>
      </c>
      <c r="C189" t="s">
        <v>91</v>
      </c>
      <c r="D189" t="s">
        <v>76</v>
      </c>
      <c r="F189" t="s">
        <v>88</v>
      </c>
      <c r="G189" t="s">
        <v>29</v>
      </c>
      <c r="H189" t="s">
        <v>157</v>
      </c>
    </row>
    <row r="190" spans="1:8" x14ac:dyDescent="0.2">
      <c r="A190" t="s">
        <v>156</v>
      </c>
      <c r="B190" s="7">
        <v>-6.8046284672740703E-6</v>
      </c>
      <c r="C190" t="s">
        <v>91</v>
      </c>
      <c r="D190" t="s">
        <v>76</v>
      </c>
      <c r="F190" t="s">
        <v>88</v>
      </c>
      <c r="G190" t="s">
        <v>30</v>
      </c>
      <c r="H190" t="s">
        <v>158</v>
      </c>
    </row>
    <row r="191" spans="1:8" x14ac:dyDescent="0.2">
      <c r="A191" t="s">
        <v>164</v>
      </c>
      <c r="B191" s="7">
        <v>-3.9518473198543693E-6</v>
      </c>
      <c r="C191" t="s">
        <v>91</v>
      </c>
      <c r="D191" t="s">
        <v>76</v>
      </c>
      <c r="F191" t="s">
        <v>88</v>
      </c>
      <c r="G191" t="s">
        <v>31</v>
      </c>
      <c r="H191" t="s">
        <v>159</v>
      </c>
    </row>
    <row r="193" spans="1:2" ht="16" x14ac:dyDescent="0.2">
      <c r="A193" s="10" t="s">
        <v>70</v>
      </c>
      <c r="B193" s="8" t="s">
        <v>595</v>
      </c>
    </row>
    <row r="194" spans="1:2" x14ac:dyDescent="0.2">
      <c r="A194" t="s">
        <v>71</v>
      </c>
      <c r="B194" t="s">
        <v>37</v>
      </c>
    </row>
    <row r="195" spans="1:2" x14ac:dyDescent="0.2">
      <c r="A195" t="s">
        <v>85</v>
      </c>
      <c r="B195" t="s">
        <v>395</v>
      </c>
    </row>
    <row r="196" spans="1:2" x14ac:dyDescent="0.2">
      <c r="A196" t="s">
        <v>86</v>
      </c>
    </row>
    <row r="197" spans="1:2" x14ac:dyDescent="0.2">
      <c r="A197" t="s">
        <v>87</v>
      </c>
      <c r="B197">
        <v>2016</v>
      </c>
    </row>
    <row r="198" spans="1:2" x14ac:dyDescent="0.2">
      <c r="A198" t="s">
        <v>123</v>
      </c>
      <c r="B198" t="s">
        <v>398</v>
      </c>
    </row>
    <row r="199" spans="1:2" x14ac:dyDescent="0.2">
      <c r="A199" t="s">
        <v>72</v>
      </c>
      <c r="B199" t="s">
        <v>595</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40500</v>
      </c>
    </row>
    <row r="204" spans="1:2" x14ac:dyDescent="0.2">
      <c r="A204" t="s">
        <v>125</v>
      </c>
      <c r="B204">
        <v>1.1000000000000001</v>
      </c>
    </row>
    <row r="205" spans="1:2" x14ac:dyDescent="0.2">
      <c r="A205" t="s">
        <v>126</v>
      </c>
      <c r="B205">
        <v>1.62</v>
      </c>
    </row>
    <row r="206" spans="1:2" x14ac:dyDescent="0.2">
      <c r="A206" t="s">
        <v>127</v>
      </c>
      <c r="B206">
        <v>0</v>
      </c>
    </row>
    <row r="207" spans="1:2" x14ac:dyDescent="0.2">
      <c r="A207" t="s">
        <v>128</v>
      </c>
      <c r="B207">
        <v>2896</v>
      </c>
    </row>
    <row r="208" spans="1:2" x14ac:dyDescent="0.2">
      <c r="A208" t="s">
        <v>129</v>
      </c>
      <c r="B208" s="2">
        <v>258.745</v>
      </c>
    </row>
    <row r="209" spans="1:8" x14ac:dyDescent="0.2">
      <c r="A209" t="s">
        <v>130</v>
      </c>
      <c r="B209">
        <v>91</v>
      </c>
    </row>
    <row r="210" spans="1:8" x14ac:dyDescent="0.2">
      <c r="A210" t="s">
        <v>131</v>
      </c>
      <c r="B210" t="s">
        <v>84</v>
      </c>
    </row>
    <row r="211" spans="1:8" x14ac:dyDescent="0.2">
      <c r="A211" t="s">
        <v>99</v>
      </c>
      <c r="B211">
        <v>0</v>
      </c>
    </row>
    <row r="212" spans="1:8" x14ac:dyDescent="0.2">
      <c r="A212" t="s">
        <v>134</v>
      </c>
      <c r="B212" s="2">
        <v>159.75</v>
      </c>
    </row>
    <row r="213" spans="1:8" x14ac:dyDescent="0.2">
      <c r="A213" t="s">
        <v>135</v>
      </c>
      <c r="B213">
        <v>13.5</v>
      </c>
    </row>
    <row r="214" spans="1:8" x14ac:dyDescent="0.2">
      <c r="A214" t="s">
        <v>132</v>
      </c>
      <c r="B214" s="2">
        <v>294.33451006679832</v>
      </c>
    </row>
    <row r="215" spans="1:8" x14ac:dyDescent="0.2">
      <c r="A215" t="s">
        <v>133</v>
      </c>
      <c r="B215" t="s">
        <v>138</v>
      </c>
    </row>
    <row r="216" spans="1:8" x14ac:dyDescent="0.2">
      <c r="A216" t="s">
        <v>540</v>
      </c>
      <c r="B216" s="6">
        <v>-0.02</v>
      </c>
    </row>
    <row r="217" spans="1:8" x14ac:dyDescent="0.2">
      <c r="A217" t="s">
        <v>82</v>
      </c>
      <c r="B217" t="s">
        <v>596</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595</v>
      </c>
      <c r="B220">
        <v>1</v>
      </c>
      <c r="C220" t="s">
        <v>37</v>
      </c>
      <c r="D220" t="s">
        <v>162</v>
      </c>
      <c r="F220" t="s">
        <v>83</v>
      </c>
      <c r="G220" t="s">
        <v>84</v>
      </c>
      <c r="H220" t="s">
        <v>595</v>
      </c>
    </row>
    <row r="221" spans="1:8" x14ac:dyDescent="0.2">
      <c r="A221" t="s">
        <v>395</v>
      </c>
      <c r="B221" s="7">
        <v>2.4691358024691357E-5</v>
      </c>
      <c r="C221" t="s">
        <v>37</v>
      </c>
      <c r="D221" t="s">
        <v>75</v>
      </c>
      <c r="F221" t="s">
        <v>88</v>
      </c>
      <c r="H221" t="s">
        <v>395</v>
      </c>
    </row>
    <row r="222" spans="1:8" x14ac:dyDescent="0.2">
      <c r="A222" t="s">
        <v>106</v>
      </c>
      <c r="B222" s="7">
        <v>1.8647056500000001E-4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4.586618129466441E-2</v>
      </c>
      <c r="C225" t="s">
        <v>37</v>
      </c>
      <c r="D225" t="s">
        <v>76</v>
      </c>
      <c r="F225" t="s">
        <v>88</v>
      </c>
      <c r="G225" t="s">
        <v>27</v>
      </c>
      <c r="H225" t="s">
        <v>452</v>
      </c>
    </row>
    <row r="226" spans="1:8" x14ac:dyDescent="0.2">
      <c r="A226" t="s">
        <v>150</v>
      </c>
      <c r="B226" s="11">
        <v>0.14229157155406327</v>
      </c>
      <c r="D226" t="s">
        <v>76</v>
      </c>
      <c r="E226" t="s">
        <v>442</v>
      </c>
      <c r="F226" t="s">
        <v>163</v>
      </c>
      <c r="G226" t="s">
        <v>65</v>
      </c>
    </row>
    <row r="227" spans="1:8" x14ac:dyDescent="0.2">
      <c r="A227" t="s">
        <v>448</v>
      </c>
      <c r="B227" s="11">
        <v>1.7282377111829548E-3</v>
      </c>
      <c r="D227" t="s">
        <v>76</v>
      </c>
      <c r="E227" t="s">
        <v>442</v>
      </c>
      <c r="F227" t="s">
        <v>163</v>
      </c>
      <c r="G227" t="s">
        <v>446</v>
      </c>
    </row>
    <row r="228" spans="1:8" x14ac:dyDescent="0.2">
      <c r="A228" t="s">
        <v>210</v>
      </c>
      <c r="B228" s="7">
        <v>7.3385890071463054E-7</v>
      </c>
      <c r="D228" t="s">
        <v>76</v>
      </c>
      <c r="E228" t="s">
        <v>442</v>
      </c>
      <c r="F228" t="s">
        <v>163</v>
      </c>
      <c r="G228" t="s">
        <v>66</v>
      </c>
    </row>
    <row r="229" spans="1:8" x14ac:dyDescent="0.2">
      <c r="A229" t="s">
        <v>54</v>
      </c>
      <c r="B229" s="7">
        <v>2.5284474658107934E-6</v>
      </c>
      <c r="D229" t="s">
        <v>76</v>
      </c>
      <c r="E229" t="s">
        <v>442</v>
      </c>
      <c r="F229" t="s">
        <v>163</v>
      </c>
      <c r="G229" t="s">
        <v>54</v>
      </c>
    </row>
    <row r="230" spans="1:8" x14ac:dyDescent="0.2">
      <c r="A230" t="s">
        <v>151</v>
      </c>
      <c r="B230" s="7">
        <v>2.0986931709545604E-5</v>
      </c>
      <c r="D230" t="s">
        <v>76</v>
      </c>
      <c r="E230" t="s">
        <v>442</v>
      </c>
      <c r="F230" t="s">
        <v>163</v>
      </c>
      <c r="G230" t="s">
        <v>55</v>
      </c>
    </row>
    <row r="231" spans="1:8" x14ac:dyDescent="0.2">
      <c r="A231" t="s">
        <v>152</v>
      </c>
      <c r="B231" s="7">
        <v>1.8591280332931159E-4</v>
      </c>
      <c r="D231" t="s">
        <v>76</v>
      </c>
      <c r="E231" t="s">
        <v>442</v>
      </c>
      <c r="F231" t="s">
        <v>163</v>
      </c>
      <c r="G231" t="s">
        <v>56</v>
      </c>
    </row>
    <row r="232" spans="1:8" x14ac:dyDescent="0.2">
      <c r="A232" t="s">
        <v>211</v>
      </c>
      <c r="B232" s="7">
        <v>1.1045753531339791E-6</v>
      </c>
      <c r="D232" t="s">
        <v>76</v>
      </c>
      <c r="E232" t="s">
        <v>442</v>
      </c>
      <c r="F232" t="s">
        <v>163</v>
      </c>
      <c r="G232" t="s">
        <v>57</v>
      </c>
    </row>
    <row r="233" spans="1:8" x14ac:dyDescent="0.2">
      <c r="A233" t="s">
        <v>153</v>
      </c>
      <c r="B233" s="7">
        <v>1.1045753531339791E-6</v>
      </c>
      <c r="D233" t="s">
        <v>76</v>
      </c>
      <c r="E233" t="s">
        <v>442</v>
      </c>
      <c r="F233" t="s">
        <v>163</v>
      </c>
      <c r="G233" t="s">
        <v>58</v>
      </c>
    </row>
    <row r="234" spans="1:8" x14ac:dyDescent="0.2">
      <c r="A234" t="s">
        <v>154</v>
      </c>
      <c r="B234" s="7">
        <v>1.3774566377073175E-5</v>
      </c>
      <c r="D234" t="s">
        <v>76</v>
      </c>
      <c r="E234" t="s">
        <v>442</v>
      </c>
      <c r="F234" t="s">
        <v>163</v>
      </c>
      <c r="G234" t="s">
        <v>59</v>
      </c>
    </row>
    <row r="235" spans="1:8" x14ac:dyDescent="0.2">
      <c r="A235" t="s">
        <v>212</v>
      </c>
      <c r="B235" s="7">
        <v>2.7614383828349475E-6</v>
      </c>
      <c r="D235" t="s">
        <v>76</v>
      </c>
      <c r="E235" t="s">
        <v>442</v>
      </c>
      <c r="F235" t="s">
        <v>163</v>
      </c>
      <c r="G235" t="s">
        <v>61</v>
      </c>
    </row>
    <row r="236" spans="1:8" x14ac:dyDescent="0.2">
      <c r="A236" t="s">
        <v>207</v>
      </c>
      <c r="B236" s="7">
        <v>2.0389833039800411E-5</v>
      </c>
      <c r="D236" t="s">
        <v>76</v>
      </c>
      <c r="E236" t="s">
        <v>442</v>
      </c>
      <c r="F236" t="s">
        <v>163</v>
      </c>
      <c r="G236" t="s">
        <v>360</v>
      </c>
    </row>
    <row r="237" spans="1:8" x14ac:dyDescent="0.2">
      <c r="A237" t="s">
        <v>309</v>
      </c>
      <c r="B237" s="7">
        <v>1.4377446374218237E-6</v>
      </c>
      <c r="D237" t="s">
        <v>76</v>
      </c>
      <c r="E237" t="s">
        <v>442</v>
      </c>
      <c r="F237" t="s">
        <v>163</v>
      </c>
      <c r="G237" t="s">
        <v>309</v>
      </c>
    </row>
    <row r="238" spans="1:8" x14ac:dyDescent="0.2">
      <c r="A238" t="s">
        <v>310</v>
      </c>
      <c r="B238" s="7">
        <v>2.9295737126150013E-7</v>
      </c>
      <c r="D238" t="s">
        <v>76</v>
      </c>
      <c r="E238" t="s">
        <v>442</v>
      </c>
      <c r="F238" t="s">
        <v>163</v>
      </c>
      <c r="G238" t="s">
        <v>310</v>
      </c>
    </row>
    <row r="239" spans="1:8" x14ac:dyDescent="0.2">
      <c r="A239" t="s">
        <v>311</v>
      </c>
      <c r="B239" s="7">
        <v>2.3616871160157862E-6</v>
      </c>
      <c r="D239" t="s">
        <v>76</v>
      </c>
      <c r="E239" t="s">
        <v>442</v>
      </c>
      <c r="F239" t="s">
        <v>163</v>
      </c>
      <c r="G239" t="s">
        <v>311</v>
      </c>
    </row>
    <row r="240" spans="1:8" x14ac:dyDescent="0.2">
      <c r="A240" t="s">
        <v>312</v>
      </c>
      <c r="B240" s="7">
        <v>9.6901284340342343E-7</v>
      </c>
      <c r="D240" t="s">
        <v>76</v>
      </c>
      <c r="E240" t="s">
        <v>442</v>
      </c>
      <c r="F240" t="s">
        <v>163</v>
      </c>
      <c r="G240" t="s">
        <v>312</v>
      </c>
    </row>
    <row r="241" spans="1:7" x14ac:dyDescent="0.2">
      <c r="A241" t="s">
        <v>313</v>
      </c>
      <c r="B241" s="7">
        <v>7.2563287343233113E-7</v>
      </c>
      <c r="D241" t="s">
        <v>76</v>
      </c>
      <c r="E241" t="s">
        <v>442</v>
      </c>
      <c r="F241" t="s">
        <v>163</v>
      </c>
      <c r="G241" t="s">
        <v>313</v>
      </c>
    </row>
    <row r="242" spans="1:7" x14ac:dyDescent="0.2">
      <c r="A242" t="s">
        <v>314</v>
      </c>
      <c r="B242" s="7">
        <v>5.1380215882786179E-7</v>
      </c>
      <c r="D242" t="s">
        <v>76</v>
      </c>
      <c r="E242" t="s">
        <v>442</v>
      </c>
      <c r="F242" t="s">
        <v>163</v>
      </c>
      <c r="G242" t="s">
        <v>314</v>
      </c>
    </row>
    <row r="243" spans="1:7" x14ac:dyDescent="0.2">
      <c r="A243" t="s">
        <v>315</v>
      </c>
      <c r="B243" s="7">
        <v>3.335206995900156E-7</v>
      </c>
      <c r="D243" t="s">
        <v>76</v>
      </c>
      <c r="E243" t="s">
        <v>442</v>
      </c>
      <c r="F243" t="s">
        <v>163</v>
      </c>
      <c r="G243" t="s">
        <v>315</v>
      </c>
    </row>
    <row r="244" spans="1:7" x14ac:dyDescent="0.2">
      <c r="A244" t="s">
        <v>316</v>
      </c>
      <c r="B244" s="7">
        <v>3.2901366310906936E-6</v>
      </c>
      <c r="D244" t="s">
        <v>76</v>
      </c>
      <c r="E244" t="s">
        <v>442</v>
      </c>
      <c r="F244" t="s">
        <v>163</v>
      </c>
      <c r="G244" t="s">
        <v>316</v>
      </c>
    </row>
    <row r="245" spans="1:7" x14ac:dyDescent="0.2">
      <c r="A245" t="s">
        <v>317</v>
      </c>
      <c r="B245" s="7">
        <v>1.7216879357214317E-6</v>
      </c>
      <c r="D245" t="s">
        <v>76</v>
      </c>
      <c r="E245" t="s">
        <v>442</v>
      </c>
      <c r="F245" t="s">
        <v>163</v>
      </c>
      <c r="G245" t="s">
        <v>317</v>
      </c>
    </row>
    <row r="246" spans="1:7" x14ac:dyDescent="0.2">
      <c r="A246" t="s">
        <v>318</v>
      </c>
      <c r="B246" s="7">
        <v>4.9577401290407721E-8</v>
      </c>
      <c r="D246" t="s">
        <v>76</v>
      </c>
      <c r="E246" t="s">
        <v>442</v>
      </c>
      <c r="F246" t="s">
        <v>163</v>
      </c>
      <c r="G246" t="s">
        <v>318</v>
      </c>
    </row>
    <row r="247" spans="1:7" x14ac:dyDescent="0.2">
      <c r="A247" t="s">
        <v>319</v>
      </c>
      <c r="B247" s="7">
        <v>4.9487260560788793E-6</v>
      </c>
      <c r="D247" t="s">
        <v>76</v>
      </c>
      <c r="E247" t="s">
        <v>442</v>
      </c>
      <c r="F247" t="s">
        <v>163</v>
      </c>
      <c r="G247" t="s">
        <v>319</v>
      </c>
    </row>
    <row r="248" spans="1:7" x14ac:dyDescent="0.2">
      <c r="A248" t="s">
        <v>320</v>
      </c>
      <c r="B248" s="7">
        <v>2.4473208091537626E-6</v>
      </c>
      <c r="D248" t="s">
        <v>76</v>
      </c>
      <c r="E248" t="s">
        <v>442</v>
      </c>
      <c r="F248" t="s">
        <v>163</v>
      </c>
      <c r="G248" t="s">
        <v>320</v>
      </c>
    </row>
    <row r="249" spans="1:7" x14ac:dyDescent="0.2">
      <c r="A249" t="s">
        <v>321</v>
      </c>
      <c r="B249" s="7">
        <v>1.0185902446938312E-6</v>
      </c>
      <c r="D249" t="s">
        <v>76</v>
      </c>
      <c r="E249" t="s">
        <v>442</v>
      </c>
      <c r="F249" t="s">
        <v>163</v>
      </c>
      <c r="G249" t="s">
        <v>321</v>
      </c>
    </row>
    <row r="250" spans="1:7" x14ac:dyDescent="0.2">
      <c r="A250" t="s">
        <v>322</v>
      </c>
      <c r="B250" s="7">
        <v>7.6619620176084655E-7</v>
      </c>
      <c r="D250" t="s">
        <v>76</v>
      </c>
      <c r="E250" t="s">
        <v>442</v>
      </c>
      <c r="F250" t="s">
        <v>163</v>
      </c>
      <c r="G250" t="s">
        <v>322</v>
      </c>
    </row>
    <row r="251" spans="1:7" x14ac:dyDescent="0.2">
      <c r="A251" t="s">
        <v>323</v>
      </c>
      <c r="B251" s="7">
        <v>3.3802773607096173E-7</v>
      </c>
      <c r="D251" t="s">
        <v>76</v>
      </c>
      <c r="E251" t="s">
        <v>442</v>
      </c>
      <c r="F251" t="s">
        <v>163</v>
      </c>
      <c r="G251" t="s">
        <v>323</v>
      </c>
    </row>
    <row r="252" spans="1:7" x14ac:dyDescent="0.2">
      <c r="A252" t="s">
        <v>324</v>
      </c>
      <c r="B252" s="7">
        <v>9.9154802580815442E-8</v>
      </c>
      <c r="D252" t="s">
        <v>76</v>
      </c>
      <c r="E252" t="s">
        <v>442</v>
      </c>
      <c r="F252" t="s">
        <v>163</v>
      </c>
      <c r="G252" t="s">
        <v>324</v>
      </c>
    </row>
    <row r="253" spans="1:7" x14ac:dyDescent="0.2">
      <c r="A253" t="s">
        <v>325</v>
      </c>
      <c r="B253" s="7">
        <v>2.7492922533771551E-7</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8.5633693137976965E-8</v>
      </c>
      <c r="D255" t="s">
        <v>76</v>
      </c>
      <c r="E255" t="s">
        <v>442</v>
      </c>
      <c r="F255" t="s">
        <v>163</v>
      </c>
      <c r="G255" t="s">
        <v>326</v>
      </c>
    </row>
    <row r="256" spans="1:7" x14ac:dyDescent="0.2">
      <c r="A256" t="s">
        <v>327</v>
      </c>
      <c r="B256" s="7">
        <v>4.5521068457556175E-7</v>
      </c>
      <c r="D256" t="s">
        <v>76</v>
      </c>
      <c r="E256" t="s">
        <v>442</v>
      </c>
      <c r="F256" t="s">
        <v>163</v>
      </c>
      <c r="G256" t="s">
        <v>327</v>
      </c>
    </row>
    <row r="257" spans="1:8" x14ac:dyDescent="0.2">
      <c r="A257" t="s">
        <v>336</v>
      </c>
      <c r="B257" s="7">
        <v>1.5998987398991553E-9</v>
      </c>
      <c r="D257" t="s">
        <v>76</v>
      </c>
      <c r="E257" t="s">
        <v>442</v>
      </c>
      <c r="F257" t="s">
        <v>163</v>
      </c>
      <c r="G257" t="s">
        <v>329</v>
      </c>
    </row>
    <row r="258" spans="1:8" x14ac:dyDescent="0.2">
      <c r="A258" t="s">
        <v>330</v>
      </c>
      <c r="B258" s="7">
        <v>1.3792230516372029E-11</v>
      </c>
      <c r="D258" t="s">
        <v>76</v>
      </c>
      <c r="E258" t="s">
        <v>442</v>
      </c>
      <c r="F258" t="s">
        <v>163</v>
      </c>
      <c r="G258" t="s">
        <v>330</v>
      </c>
    </row>
    <row r="259" spans="1:8" x14ac:dyDescent="0.2">
      <c r="A259" t="s">
        <v>331</v>
      </c>
      <c r="B259" s="7">
        <v>9.1948203442480187E-12</v>
      </c>
      <c r="D259" t="s">
        <v>76</v>
      </c>
      <c r="E259" t="s">
        <v>442</v>
      </c>
      <c r="F259" t="s">
        <v>163</v>
      </c>
      <c r="G259" t="s">
        <v>331</v>
      </c>
    </row>
    <row r="260" spans="1:8" x14ac:dyDescent="0.2">
      <c r="A260" t="s">
        <v>332</v>
      </c>
      <c r="B260" s="7">
        <v>9.930405971787861E-8</v>
      </c>
      <c r="D260" t="s">
        <v>76</v>
      </c>
      <c r="E260" t="s">
        <v>442</v>
      </c>
      <c r="F260" t="s">
        <v>163</v>
      </c>
      <c r="G260" t="s">
        <v>332</v>
      </c>
    </row>
    <row r="261" spans="1:8" x14ac:dyDescent="0.2">
      <c r="A261" t="s">
        <v>290</v>
      </c>
      <c r="B261" s="7">
        <v>1.9309122722920839E-9</v>
      </c>
      <c r="D261" t="s">
        <v>76</v>
      </c>
      <c r="E261" t="s">
        <v>442</v>
      </c>
      <c r="F261" t="s">
        <v>163</v>
      </c>
      <c r="G261" t="s">
        <v>290</v>
      </c>
    </row>
    <row r="262" spans="1:8" x14ac:dyDescent="0.2">
      <c r="A262" t="s">
        <v>292</v>
      </c>
      <c r="B262" s="7">
        <v>5.9766332237612127E-10</v>
      </c>
      <c r="D262" t="s">
        <v>76</v>
      </c>
      <c r="E262" t="s">
        <v>442</v>
      </c>
      <c r="F262" t="s">
        <v>163</v>
      </c>
      <c r="G262" t="s">
        <v>292</v>
      </c>
    </row>
    <row r="263" spans="1:8" x14ac:dyDescent="0.2">
      <c r="A263" t="s">
        <v>291</v>
      </c>
      <c r="B263" s="7">
        <v>7.3558562753984162E-10</v>
      </c>
      <c r="D263" t="s">
        <v>76</v>
      </c>
      <c r="E263" t="s">
        <v>442</v>
      </c>
      <c r="F263" t="s">
        <v>163</v>
      </c>
      <c r="G263" t="s">
        <v>291</v>
      </c>
    </row>
    <row r="264" spans="1:8" x14ac:dyDescent="0.2">
      <c r="A264" t="s">
        <v>335</v>
      </c>
      <c r="B264" s="7">
        <v>1.4711712550796828E-12</v>
      </c>
      <c r="D264" t="s">
        <v>76</v>
      </c>
      <c r="E264" t="s">
        <v>442</v>
      </c>
      <c r="F264" t="s">
        <v>163</v>
      </c>
      <c r="G264" t="s">
        <v>335</v>
      </c>
    </row>
    <row r="265" spans="1:8" x14ac:dyDescent="0.2">
      <c r="A265" t="s">
        <v>333</v>
      </c>
      <c r="B265" s="7">
        <v>3.9997468497478883E-10</v>
      </c>
      <c r="D265" t="s">
        <v>76</v>
      </c>
      <c r="E265" t="s">
        <v>442</v>
      </c>
      <c r="F265" t="s">
        <v>163</v>
      </c>
      <c r="G265" t="s">
        <v>333</v>
      </c>
    </row>
    <row r="266" spans="1:8" x14ac:dyDescent="0.2">
      <c r="A266" t="s">
        <v>334</v>
      </c>
      <c r="B266" s="7">
        <v>4.9652029858939313E-10</v>
      </c>
      <c r="D266" t="s">
        <v>76</v>
      </c>
      <c r="E266" t="s">
        <v>442</v>
      </c>
      <c r="F266" t="s">
        <v>163</v>
      </c>
      <c r="G266" t="s">
        <v>334</v>
      </c>
    </row>
    <row r="267" spans="1:8" x14ac:dyDescent="0.2">
      <c r="A267" t="s">
        <v>155</v>
      </c>
      <c r="B267" s="7">
        <v>-1.1308758017520681E-5</v>
      </c>
      <c r="C267" t="s">
        <v>91</v>
      </c>
      <c r="D267" t="s">
        <v>76</v>
      </c>
      <c r="F267" t="s">
        <v>88</v>
      </c>
      <c r="G267" t="s">
        <v>29</v>
      </c>
      <c r="H267" t="s">
        <v>157</v>
      </c>
    </row>
    <row r="268" spans="1:8" x14ac:dyDescent="0.2">
      <c r="A268" t="s">
        <v>156</v>
      </c>
      <c r="B268" s="7">
        <v>-6.7728023675925525E-6</v>
      </c>
      <c r="C268" t="s">
        <v>91</v>
      </c>
      <c r="D268" t="s">
        <v>76</v>
      </c>
      <c r="F268" t="s">
        <v>88</v>
      </c>
      <c r="G268" t="s">
        <v>30</v>
      </c>
      <c r="H268" t="s">
        <v>158</v>
      </c>
    </row>
    <row r="269" spans="1:8" x14ac:dyDescent="0.2">
      <c r="A269" t="s">
        <v>164</v>
      </c>
      <c r="B269" s="7">
        <v>-3.9284895088005455E-6</v>
      </c>
      <c r="C269" t="s">
        <v>91</v>
      </c>
      <c r="D269" t="s">
        <v>76</v>
      </c>
      <c r="F269" t="s">
        <v>88</v>
      </c>
      <c r="G269" t="s">
        <v>31</v>
      </c>
      <c r="H269" t="s">
        <v>159</v>
      </c>
    </row>
    <row r="271" spans="1:8" ht="16" x14ac:dyDescent="0.2">
      <c r="A271" s="10" t="s">
        <v>70</v>
      </c>
      <c r="B271" s="8" t="s">
        <v>597</v>
      </c>
    </row>
    <row r="272" spans="1:8" x14ac:dyDescent="0.2">
      <c r="A272" t="s">
        <v>71</v>
      </c>
      <c r="B272" t="s">
        <v>37</v>
      </c>
    </row>
    <row r="273" spans="1:2" x14ac:dyDescent="0.2">
      <c r="A273" t="s">
        <v>85</v>
      </c>
      <c r="B273" t="s">
        <v>396</v>
      </c>
    </row>
    <row r="274" spans="1:2" x14ac:dyDescent="0.2">
      <c r="A274" t="s">
        <v>86</v>
      </c>
    </row>
    <row r="275" spans="1:2" x14ac:dyDescent="0.2">
      <c r="A275" t="s">
        <v>87</v>
      </c>
      <c r="B275">
        <v>2020</v>
      </c>
    </row>
    <row r="276" spans="1:2" x14ac:dyDescent="0.2">
      <c r="A276" t="s">
        <v>123</v>
      </c>
      <c r="B276" t="s">
        <v>399</v>
      </c>
    </row>
    <row r="277" spans="1:2" x14ac:dyDescent="0.2">
      <c r="A277" t="s">
        <v>72</v>
      </c>
      <c r="B277" t="s">
        <v>597</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40500</v>
      </c>
    </row>
    <row r="282" spans="1:2" x14ac:dyDescent="0.2">
      <c r="A282" t="s">
        <v>125</v>
      </c>
      <c r="B282">
        <v>1.1000000000000001</v>
      </c>
    </row>
    <row r="283" spans="1:2" x14ac:dyDescent="0.2">
      <c r="A283" t="s">
        <v>126</v>
      </c>
      <c r="B283">
        <v>1.62</v>
      </c>
    </row>
    <row r="284" spans="1:2" x14ac:dyDescent="0.2">
      <c r="A284" t="s">
        <v>127</v>
      </c>
      <c r="B284">
        <v>0</v>
      </c>
    </row>
    <row r="285" spans="1:2" x14ac:dyDescent="0.2">
      <c r="A285" t="s">
        <v>128</v>
      </c>
      <c r="B285">
        <v>2896</v>
      </c>
    </row>
    <row r="286" spans="1:2" x14ac:dyDescent="0.2">
      <c r="A286" t="s">
        <v>129</v>
      </c>
      <c r="B286" s="2">
        <v>256.52499999999998</v>
      </c>
    </row>
    <row r="287" spans="1:2" x14ac:dyDescent="0.2">
      <c r="A287" t="s">
        <v>130</v>
      </c>
      <c r="B287">
        <v>91</v>
      </c>
    </row>
    <row r="288" spans="1:2" x14ac:dyDescent="0.2">
      <c r="A288" t="s">
        <v>131</v>
      </c>
      <c r="B288" t="s">
        <v>84</v>
      </c>
    </row>
    <row r="289" spans="1:8" x14ac:dyDescent="0.2">
      <c r="A289" t="s">
        <v>99</v>
      </c>
      <c r="B289">
        <v>0</v>
      </c>
    </row>
    <row r="290" spans="1:8" x14ac:dyDescent="0.2">
      <c r="A290" t="s">
        <v>134</v>
      </c>
      <c r="B290" s="2">
        <v>159.75</v>
      </c>
    </row>
    <row r="291" spans="1:8" x14ac:dyDescent="0.2">
      <c r="A291" t="s">
        <v>135</v>
      </c>
      <c r="B291">
        <v>13.5</v>
      </c>
    </row>
    <row r="292" spans="1:8" x14ac:dyDescent="0.2">
      <c r="A292" t="s">
        <v>132</v>
      </c>
      <c r="B292" s="2">
        <v>297.30758592605895</v>
      </c>
    </row>
    <row r="293" spans="1:8" x14ac:dyDescent="0.2">
      <c r="A293" t="s">
        <v>133</v>
      </c>
      <c r="B293" t="s">
        <v>139</v>
      </c>
    </row>
    <row r="294" spans="1:8" x14ac:dyDescent="0.2">
      <c r="A294" t="s">
        <v>540</v>
      </c>
      <c r="B294" s="6">
        <v>0</v>
      </c>
    </row>
    <row r="295" spans="1:8" x14ac:dyDescent="0.2">
      <c r="A295" t="s">
        <v>82</v>
      </c>
      <c r="B295" t="s">
        <v>598</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597</v>
      </c>
      <c r="B298">
        <v>1</v>
      </c>
      <c r="C298" t="s">
        <v>37</v>
      </c>
      <c r="D298" t="s">
        <v>162</v>
      </c>
      <c r="F298" t="s">
        <v>83</v>
      </c>
      <c r="G298" t="s">
        <v>84</v>
      </c>
      <c r="H298" t="s">
        <v>597</v>
      </c>
    </row>
    <row r="299" spans="1:8" x14ac:dyDescent="0.2">
      <c r="A299" t="s">
        <v>396</v>
      </c>
      <c r="B299" s="7">
        <v>2.4691358024691357E-5</v>
      </c>
      <c r="C299" t="s">
        <v>37</v>
      </c>
      <c r="D299" t="s">
        <v>75</v>
      </c>
      <c r="F299" t="s">
        <v>88</v>
      </c>
      <c r="H299" t="s">
        <v>396</v>
      </c>
    </row>
    <row r="300" spans="1:8" x14ac:dyDescent="0.2">
      <c r="A300" t="s">
        <v>106</v>
      </c>
      <c r="B300" s="7">
        <v>1.8527842499999999E-4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4.5407519481717763E-2</v>
      </c>
      <c r="C303" t="s">
        <v>37</v>
      </c>
      <c r="D303" t="s">
        <v>76</v>
      </c>
      <c r="F303" t="s">
        <v>88</v>
      </c>
      <c r="G303" t="s">
        <v>27</v>
      </c>
      <c r="H303" t="s">
        <v>452</v>
      </c>
    </row>
    <row r="304" spans="1:8" x14ac:dyDescent="0.2">
      <c r="A304" t="s">
        <v>150</v>
      </c>
      <c r="B304" s="7">
        <v>0.14086865583852268</v>
      </c>
      <c r="D304" t="s">
        <v>76</v>
      </c>
      <c r="E304" t="s">
        <v>442</v>
      </c>
      <c r="F304" t="s">
        <v>163</v>
      </c>
      <c r="G304" t="s">
        <v>65</v>
      </c>
    </row>
    <row r="305" spans="1:7" x14ac:dyDescent="0.2">
      <c r="A305" t="s">
        <v>448</v>
      </c>
      <c r="B305" s="11">
        <v>1.7109553340711255E-3</v>
      </c>
      <c r="D305" t="s">
        <v>76</v>
      </c>
      <c r="E305" t="s">
        <v>442</v>
      </c>
      <c r="F305" t="s">
        <v>163</v>
      </c>
      <c r="G305" t="s">
        <v>446</v>
      </c>
    </row>
    <row r="306" spans="1:7" x14ac:dyDescent="0.2">
      <c r="A306" t="s">
        <v>210</v>
      </c>
      <c r="B306" s="7">
        <v>7.265203117074842E-7</v>
      </c>
      <c r="D306" t="s">
        <v>76</v>
      </c>
      <c r="E306" t="s">
        <v>442</v>
      </c>
      <c r="F306" t="s">
        <v>163</v>
      </c>
      <c r="G306" t="s">
        <v>66</v>
      </c>
    </row>
    <row r="307" spans="1:7" x14ac:dyDescent="0.2">
      <c r="A307" t="s">
        <v>54</v>
      </c>
      <c r="B307" s="7">
        <v>1.4740138315818797E-6</v>
      </c>
      <c r="D307" t="s">
        <v>76</v>
      </c>
      <c r="E307" t="s">
        <v>442</v>
      </c>
      <c r="F307" t="s">
        <v>163</v>
      </c>
      <c r="G307" t="s">
        <v>54</v>
      </c>
    </row>
    <row r="308" spans="1:7" x14ac:dyDescent="0.2">
      <c r="A308" t="s">
        <v>151</v>
      </c>
      <c r="B308" s="7">
        <v>2.0777062392450149E-5</v>
      </c>
      <c r="D308" t="s">
        <v>76</v>
      </c>
      <c r="E308" t="s">
        <v>442</v>
      </c>
      <c r="F308" t="s">
        <v>163</v>
      </c>
      <c r="G308" t="s">
        <v>55</v>
      </c>
    </row>
    <row r="309" spans="1:7" x14ac:dyDescent="0.2">
      <c r="A309" t="s">
        <v>152</v>
      </c>
      <c r="B309" s="7">
        <v>1.6143029994865083E-4</v>
      </c>
      <c r="D309" t="s">
        <v>76</v>
      </c>
      <c r="E309" t="s">
        <v>442</v>
      </c>
      <c r="F309" t="s">
        <v>163</v>
      </c>
      <c r="G309" t="s">
        <v>56</v>
      </c>
    </row>
    <row r="310" spans="1:7" x14ac:dyDescent="0.2">
      <c r="A310" t="s">
        <v>211</v>
      </c>
      <c r="B310" s="7">
        <v>1.0935295996026393E-6</v>
      </c>
      <c r="D310" t="s">
        <v>76</v>
      </c>
      <c r="E310" t="s">
        <v>442</v>
      </c>
      <c r="F310" t="s">
        <v>163</v>
      </c>
      <c r="G310" t="s">
        <v>57</v>
      </c>
    </row>
    <row r="311" spans="1:7" x14ac:dyDescent="0.2">
      <c r="A311" t="s">
        <v>153</v>
      </c>
      <c r="B311" s="7">
        <v>1.0935295996026393E-6</v>
      </c>
      <c r="D311" t="s">
        <v>76</v>
      </c>
      <c r="E311" t="s">
        <v>442</v>
      </c>
      <c r="F311" t="s">
        <v>163</v>
      </c>
      <c r="G311" t="s">
        <v>58</v>
      </c>
    </row>
    <row r="312" spans="1:7" x14ac:dyDescent="0.2">
      <c r="A312" t="s">
        <v>154</v>
      </c>
      <c r="B312" s="7">
        <v>9.2040080028458703E-6</v>
      </c>
      <c r="D312" t="s">
        <v>76</v>
      </c>
      <c r="E312" t="s">
        <v>442</v>
      </c>
      <c r="F312" t="s">
        <v>163</v>
      </c>
      <c r="G312" t="s">
        <v>59</v>
      </c>
    </row>
    <row r="313" spans="1:7" x14ac:dyDescent="0.2">
      <c r="A313" t="s">
        <v>212</v>
      </c>
      <c r="B313" s="7">
        <v>2.7338239990065983E-6</v>
      </c>
      <c r="D313" t="s">
        <v>76</v>
      </c>
      <c r="E313" t="s">
        <v>442</v>
      </c>
      <c r="F313" t="s">
        <v>163</v>
      </c>
      <c r="G313" t="s">
        <v>61</v>
      </c>
    </row>
    <row r="314" spans="1:7" x14ac:dyDescent="0.2">
      <c r="A314" t="s">
        <v>207</v>
      </c>
      <c r="B314" s="7">
        <v>1.18866997755373E-5</v>
      </c>
      <c r="D314" t="s">
        <v>76</v>
      </c>
      <c r="E314" t="s">
        <v>442</v>
      </c>
      <c r="F314" t="s">
        <v>163</v>
      </c>
      <c r="G314" t="s">
        <v>360</v>
      </c>
    </row>
    <row r="315" spans="1:7" x14ac:dyDescent="0.2">
      <c r="A315" t="s">
        <v>309</v>
      </c>
      <c r="B315" s="7">
        <v>8.381647277622453E-7</v>
      </c>
      <c r="D315" t="s">
        <v>76</v>
      </c>
      <c r="E315" t="s">
        <v>442</v>
      </c>
      <c r="F315" t="s">
        <v>163</v>
      </c>
      <c r="G315" t="s">
        <v>309</v>
      </c>
    </row>
    <row r="316" spans="1:7" x14ac:dyDescent="0.2">
      <c r="A316" t="s">
        <v>310</v>
      </c>
      <c r="B316" s="7">
        <v>1.7078591631519106E-7</v>
      </c>
      <c r="D316" t="s">
        <v>76</v>
      </c>
      <c r="E316" t="s">
        <v>442</v>
      </c>
      <c r="F316" t="s">
        <v>163</v>
      </c>
      <c r="G316" t="s">
        <v>310</v>
      </c>
    </row>
    <row r="317" spans="1:7" x14ac:dyDescent="0.2">
      <c r="A317" t="s">
        <v>311</v>
      </c>
      <c r="B317" s="7">
        <v>1.3767972330640017E-6</v>
      </c>
      <c r="D317" t="s">
        <v>76</v>
      </c>
      <c r="E317" t="s">
        <v>442</v>
      </c>
      <c r="F317" t="s">
        <v>163</v>
      </c>
      <c r="G317" t="s">
        <v>311</v>
      </c>
    </row>
    <row r="318" spans="1:7" x14ac:dyDescent="0.2">
      <c r="A318" t="s">
        <v>312</v>
      </c>
      <c r="B318" s="7">
        <v>5.6490726165793968E-7</v>
      </c>
      <c r="D318" t="s">
        <v>76</v>
      </c>
      <c r="E318" t="s">
        <v>442</v>
      </c>
      <c r="F318" t="s">
        <v>163</v>
      </c>
      <c r="G318" t="s">
        <v>312</v>
      </c>
    </row>
    <row r="319" spans="1:7" x14ac:dyDescent="0.2">
      <c r="A319" t="s">
        <v>313</v>
      </c>
      <c r="B319" s="7">
        <v>4.2302357733455016E-7</v>
      </c>
      <c r="D319" t="s">
        <v>76</v>
      </c>
      <c r="E319" t="s">
        <v>442</v>
      </c>
      <c r="F319" t="s">
        <v>163</v>
      </c>
      <c r="G319" t="s">
        <v>313</v>
      </c>
    </row>
    <row r="320" spans="1:7" x14ac:dyDescent="0.2">
      <c r="A320" t="s">
        <v>314</v>
      </c>
      <c r="B320" s="7">
        <v>2.9953222246048898E-7</v>
      </c>
      <c r="D320" t="s">
        <v>76</v>
      </c>
      <c r="E320" t="s">
        <v>442</v>
      </c>
      <c r="F320" t="s">
        <v>163</v>
      </c>
      <c r="G320" t="s">
        <v>314</v>
      </c>
    </row>
    <row r="321" spans="1:7" x14ac:dyDescent="0.2">
      <c r="A321" t="s">
        <v>315</v>
      </c>
      <c r="B321" s="7">
        <v>1.9443319703575599E-7</v>
      </c>
      <c r="D321" t="s">
        <v>76</v>
      </c>
      <c r="E321" t="s">
        <v>442</v>
      </c>
      <c r="F321" t="s">
        <v>163</v>
      </c>
      <c r="G321" t="s">
        <v>315</v>
      </c>
    </row>
    <row r="322" spans="1:7" x14ac:dyDescent="0.2">
      <c r="A322" t="s">
        <v>316</v>
      </c>
      <c r="B322" s="7">
        <v>1.9180572140013763E-6</v>
      </c>
      <c r="D322" t="s">
        <v>76</v>
      </c>
      <c r="E322" t="s">
        <v>442</v>
      </c>
      <c r="F322" t="s">
        <v>163</v>
      </c>
      <c r="G322" t="s">
        <v>316</v>
      </c>
    </row>
    <row r="323" spans="1:7" x14ac:dyDescent="0.2">
      <c r="A323" t="s">
        <v>317</v>
      </c>
      <c r="B323" s="7">
        <v>1.0036956928061999E-6</v>
      </c>
      <c r="D323" t="s">
        <v>76</v>
      </c>
      <c r="E323" t="s">
        <v>442</v>
      </c>
      <c r="F323" t="s">
        <v>163</v>
      </c>
      <c r="G323" t="s">
        <v>317</v>
      </c>
    </row>
    <row r="324" spans="1:7" x14ac:dyDescent="0.2">
      <c r="A324" t="s">
        <v>318</v>
      </c>
      <c r="B324" s="7">
        <v>2.8902231991801569E-8</v>
      </c>
      <c r="D324" t="s">
        <v>76</v>
      </c>
      <c r="E324" t="s">
        <v>442</v>
      </c>
      <c r="F324" t="s">
        <v>163</v>
      </c>
      <c r="G324" t="s">
        <v>318</v>
      </c>
    </row>
    <row r="325" spans="1:7" x14ac:dyDescent="0.2">
      <c r="A325" t="s">
        <v>319</v>
      </c>
      <c r="B325" s="7">
        <v>2.8849682479089193E-6</v>
      </c>
      <c r="D325" t="s">
        <v>76</v>
      </c>
      <c r="E325" t="s">
        <v>442</v>
      </c>
      <c r="F325" t="s">
        <v>163</v>
      </c>
      <c r="G325" t="s">
        <v>319</v>
      </c>
    </row>
    <row r="326" spans="1:7" x14ac:dyDescent="0.2">
      <c r="A326" t="s">
        <v>320</v>
      </c>
      <c r="B326" s="7">
        <v>1.42671927014075E-6</v>
      </c>
      <c r="D326" t="s">
        <v>76</v>
      </c>
      <c r="E326" t="s">
        <v>442</v>
      </c>
      <c r="F326" t="s">
        <v>163</v>
      </c>
      <c r="G326" t="s">
        <v>320</v>
      </c>
    </row>
    <row r="327" spans="1:7" x14ac:dyDescent="0.2">
      <c r="A327" t="s">
        <v>321</v>
      </c>
      <c r="B327" s="7">
        <v>5.9380949364974125E-7</v>
      </c>
      <c r="D327" t="s">
        <v>76</v>
      </c>
      <c r="E327" t="s">
        <v>442</v>
      </c>
      <c r="F327" t="s">
        <v>163</v>
      </c>
      <c r="G327" t="s">
        <v>321</v>
      </c>
    </row>
    <row r="328" spans="1:7" x14ac:dyDescent="0.2">
      <c r="A328" t="s">
        <v>322</v>
      </c>
      <c r="B328" s="7">
        <v>4.4667085805511511E-7</v>
      </c>
      <c r="D328" t="s">
        <v>76</v>
      </c>
      <c r="E328" t="s">
        <v>442</v>
      </c>
      <c r="F328" t="s">
        <v>163</v>
      </c>
      <c r="G328" t="s">
        <v>322</v>
      </c>
    </row>
    <row r="329" spans="1:7" x14ac:dyDescent="0.2">
      <c r="A329" t="s">
        <v>323</v>
      </c>
      <c r="B329" s="7">
        <v>1.970606726713743E-7</v>
      </c>
      <c r="D329" t="s">
        <v>76</v>
      </c>
      <c r="E329" t="s">
        <v>442</v>
      </c>
      <c r="F329" t="s">
        <v>163</v>
      </c>
      <c r="G329" t="s">
        <v>323</v>
      </c>
    </row>
    <row r="330" spans="1:7" x14ac:dyDescent="0.2">
      <c r="A330" t="s">
        <v>324</v>
      </c>
      <c r="B330" s="7">
        <v>5.7804463983603138E-8</v>
      </c>
      <c r="D330" t="s">
        <v>76</v>
      </c>
      <c r="E330" t="s">
        <v>442</v>
      </c>
      <c r="F330" t="s">
        <v>163</v>
      </c>
      <c r="G330" t="s">
        <v>324</v>
      </c>
    </row>
    <row r="331" spans="1:7" x14ac:dyDescent="0.2">
      <c r="A331" t="s">
        <v>325</v>
      </c>
      <c r="B331" s="7">
        <v>1.6027601377271776E-7</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4.992203707674815E-8</v>
      </c>
      <c r="D333" t="s">
        <v>76</v>
      </c>
      <c r="E333" t="s">
        <v>442</v>
      </c>
      <c r="F333" t="s">
        <v>163</v>
      </c>
      <c r="G333" t="s">
        <v>326</v>
      </c>
    </row>
    <row r="334" spans="1:7" x14ac:dyDescent="0.2">
      <c r="A334" t="s">
        <v>327</v>
      </c>
      <c r="B334" s="7">
        <v>2.6537503919745075E-7</v>
      </c>
      <c r="D334" t="s">
        <v>76</v>
      </c>
      <c r="E334" t="s">
        <v>442</v>
      </c>
      <c r="F334" t="s">
        <v>163</v>
      </c>
      <c r="G334" t="s">
        <v>327</v>
      </c>
    </row>
    <row r="335" spans="1:7" x14ac:dyDescent="0.2">
      <c r="A335" t="s">
        <v>336</v>
      </c>
      <c r="B335" s="7">
        <v>1.5838997525001637E-9</v>
      </c>
      <c r="D335" t="s">
        <v>76</v>
      </c>
      <c r="E335" t="s">
        <v>442</v>
      </c>
      <c r="F335" t="s">
        <v>163</v>
      </c>
      <c r="G335" t="s">
        <v>329</v>
      </c>
    </row>
    <row r="336" spans="1:7" x14ac:dyDescent="0.2">
      <c r="A336" t="s">
        <v>330</v>
      </c>
      <c r="B336" s="7">
        <v>1.3654308211208309E-11</v>
      </c>
      <c r="D336" t="s">
        <v>76</v>
      </c>
      <c r="E336" t="s">
        <v>442</v>
      </c>
      <c r="F336" t="s">
        <v>163</v>
      </c>
      <c r="G336" t="s">
        <v>330</v>
      </c>
    </row>
    <row r="337" spans="1:8" x14ac:dyDescent="0.2">
      <c r="A337" t="s">
        <v>331</v>
      </c>
      <c r="B337" s="7">
        <v>9.1028721408055385E-12</v>
      </c>
      <c r="D337" t="s">
        <v>76</v>
      </c>
      <c r="E337" t="s">
        <v>442</v>
      </c>
      <c r="F337" t="s">
        <v>163</v>
      </c>
      <c r="G337" t="s">
        <v>331</v>
      </c>
    </row>
    <row r="338" spans="1:8" x14ac:dyDescent="0.2">
      <c r="A338" t="s">
        <v>332</v>
      </c>
      <c r="B338" s="7">
        <v>9.8311019120699828E-8</v>
      </c>
      <c r="D338" t="s">
        <v>76</v>
      </c>
      <c r="E338" t="s">
        <v>442</v>
      </c>
      <c r="F338" t="s">
        <v>163</v>
      </c>
      <c r="G338" t="s">
        <v>332</v>
      </c>
    </row>
    <row r="339" spans="1:8" x14ac:dyDescent="0.2">
      <c r="A339" t="s">
        <v>290</v>
      </c>
      <c r="B339" s="7">
        <v>1.911603149569163E-9</v>
      </c>
      <c r="D339" t="s">
        <v>76</v>
      </c>
      <c r="E339" t="s">
        <v>442</v>
      </c>
      <c r="F339" t="s">
        <v>163</v>
      </c>
      <c r="G339" t="s">
        <v>290</v>
      </c>
    </row>
    <row r="340" spans="1:8" x14ac:dyDescent="0.2">
      <c r="A340" t="s">
        <v>292</v>
      </c>
      <c r="B340" s="7">
        <v>5.9168668915236E-10</v>
      </c>
      <c r="D340" t="s">
        <v>76</v>
      </c>
      <c r="E340" t="s">
        <v>442</v>
      </c>
      <c r="F340" t="s">
        <v>163</v>
      </c>
      <c r="G340" t="s">
        <v>292</v>
      </c>
    </row>
    <row r="341" spans="1:8" x14ac:dyDescent="0.2">
      <c r="A341" t="s">
        <v>291</v>
      </c>
      <c r="B341" s="7">
        <v>7.2822977126444316E-10</v>
      </c>
      <c r="D341" t="s">
        <v>76</v>
      </c>
      <c r="E341" t="s">
        <v>442</v>
      </c>
      <c r="F341" t="s">
        <v>163</v>
      </c>
      <c r="G341" t="s">
        <v>291</v>
      </c>
    </row>
    <row r="342" spans="1:8" x14ac:dyDescent="0.2">
      <c r="A342" t="s">
        <v>335</v>
      </c>
      <c r="B342" s="7">
        <v>1.4564595425288861E-12</v>
      </c>
      <c r="D342" t="s">
        <v>76</v>
      </c>
      <c r="E342" t="s">
        <v>442</v>
      </c>
      <c r="F342" t="s">
        <v>163</v>
      </c>
      <c r="G342" t="s">
        <v>335</v>
      </c>
    </row>
    <row r="343" spans="1:8" x14ac:dyDescent="0.2">
      <c r="A343" t="s">
        <v>333</v>
      </c>
      <c r="B343" s="7">
        <v>3.9597493812504094E-10</v>
      </c>
      <c r="D343" t="s">
        <v>76</v>
      </c>
      <c r="E343" t="s">
        <v>442</v>
      </c>
      <c r="F343" t="s">
        <v>163</v>
      </c>
      <c r="G343" t="s">
        <v>333</v>
      </c>
    </row>
    <row r="344" spans="1:8" x14ac:dyDescent="0.2">
      <c r="A344" t="s">
        <v>334</v>
      </c>
      <c r="B344" s="7">
        <v>4.9155509560349916E-10</v>
      </c>
      <c r="D344" t="s">
        <v>76</v>
      </c>
      <c r="E344" t="s">
        <v>442</v>
      </c>
      <c r="F344" t="s">
        <v>163</v>
      </c>
      <c r="G344" t="s">
        <v>334</v>
      </c>
    </row>
    <row r="345" spans="1:8" x14ac:dyDescent="0.2">
      <c r="A345" t="s">
        <v>155</v>
      </c>
      <c r="B345" s="7">
        <v>-1.1250808142206311E-5</v>
      </c>
      <c r="C345" t="s">
        <v>91</v>
      </c>
      <c r="D345" t="s">
        <v>76</v>
      </c>
      <c r="F345" t="s">
        <v>88</v>
      </c>
      <c r="G345" t="s">
        <v>29</v>
      </c>
      <c r="H345" t="s">
        <v>157</v>
      </c>
    </row>
    <row r="346" spans="1:8" x14ac:dyDescent="0.2">
      <c r="A346" t="s">
        <v>156</v>
      </c>
      <c r="B346" s="7">
        <v>-6.7514741481301901E-6</v>
      </c>
      <c r="C346" t="s">
        <v>91</v>
      </c>
      <c r="D346" t="s">
        <v>76</v>
      </c>
      <c r="F346" t="s">
        <v>88</v>
      </c>
      <c r="G346" t="s">
        <v>30</v>
      </c>
      <c r="H346" t="s">
        <v>158</v>
      </c>
    </row>
    <row r="347" spans="1:8" x14ac:dyDescent="0.2">
      <c r="A347" t="s">
        <v>164</v>
      </c>
      <c r="B347" s="7">
        <v>-3.9128602753765776E-6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70</v>
      </c>
      <c r="B1" s="8" t="s">
        <v>375</v>
      </c>
    </row>
    <row r="2" spans="1:2" x14ac:dyDescent="0.2">
      <c r="A2" t="s">
        <v>71</v>
      </c>
      <c r="B2" t="s">
        <v>37</v>
      </c>
    </row>
    <row r="3" spans="1:2" x14ac:dyDescent="0.2">
      <c r="A3" t="s">
        <v>85</v>
      </c>
      <c r="B3" t="s">
        <v>375</v>
      </c>
    </row>
    <row r="4" spans="1:2" x14ac:dyDescent="0.2">
      <c r="A4" t="s">
        <v>86</v>
      </c>
    </row>
    <row r="5" spans="1:2" x14ac:dyDescent="0.2">
      <c r="A5" t="s">
        <v>87</v>
      </c>
      <c r="B5">
        <v>2006</v>
      </c>
    </row>
    <row r="6" spans="1:2" x14ac:dyDescent="0.2">
      <c r="A6" t="s">
        <v>123</v>
      </c>
      <c r="B6" t="s">
        <v>378</v>
      </c>
    </row>
    <row r="7" spans="1:2" x14ac:dyDescent="0.2">
      <c r="A7" t="s">
        <v>72</v>
      </c>
      <c r="B7" t="s">
        <v>375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93.6875</v>
      </c>
    </row>
    <row r="17" spans="1:8" x14ac:dyDescent="0.2">
      <c r="A17" t="s">
        <v>130</v>
      </c>
      <c r="B17">
        <v>2.8</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162.107934058469</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581</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375</v>
      </c>
      <c r="B31">
        <v>1</v>
      </c>
      <c r="C31" t="s">
        <v>37</v>
      </c>
      <c r="D31" t="s">
        <v>75</v>
      </c>
      <c r="F31" t="s">
        <v>83</v>
      </c>
      <c r="G31" t="s">
        <v>84</v>
      </c>
      <c r="H31" t="s">
        <v>375</v>
      </c>
    </row>
    <row r="32" spans="1:8" x14ac:dyDescent="0.2">
      <c r="A32" t="s">
        <v>111</v>
      </c>
      <c r="B32" s="11">
        <v>0.58888888888888891</v>
      </c>
      <c r="C32" t="s">
        <v>91</v>
      </c>
      <c r="D32" t="s">
        <v>75</v>
      </c>
      <c r="F32" t="s">
        <v>88</v>
      </c>
      <c r="G32" t="s">
        <v>15</v>
      </c>
      <c r="H32" t="s">
        <v>112</v>
      </c>
    </row>
    <row r="33" spans="1:8" x14ac:dyDescent="0.2">
      <c r="A33" t="s">
        <v>111</v>
      </c>
      <c r="B33" s="11">
        <v>0.35555555555555557</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t="s">
        <v>197</v>
      </c>
      <c r="B35" s="11">
        <v>0.79225352112676051</v>
      </c>
      <c r="C35" t="s">
        <v>91</v>
      </c>
      <c r="D35" t="s">
        <v>76</v>
      </c>
      <c r="F35" t="s">
        <v>88</v>
      </c>
      <c r="G35" t="s">
        <v>412</v>
      </c>
      <c r="H35" t="s">
        <v>197</v>
      </c>
    </row>
    <row r="36" spans="1:8" x14ac:dyDescent="0.2">
      <c r="A36" s="13" t="s">
        <v>443</v>
      </c>
      <c r="B36">
        <v>93.6875</v>
      </c>
      <c r="C36" t="s">
        <v>91</v>
      </c>
      <c r="D36" t="s">
        <v>191</v>
      </c>
      <c r="F36" t="s">
        <v>88</v>
      </c>
      <c r="H36" s="13" t="s">
        <v>444</v>
      </c>
    </row>
    <row r="37" spans="1:8" x14ac:dyDescent="0.2">
      <c r="A37" s="13" t="s">
        <v>214</v>
      </c>
      <c r="B37" s="2">
        <v>1489.6312500000001</v>
      </c>
      <c r="C37" t="s">
        <v>94</v>
      </c>
      <c r="D37" t="s">
        <v>191</v>
      </c>
      <c r="F37" t="s">
        <v>88</v>
      </c>
      <c r="H37" s="13" t="s">
        <v>214</v>
      </c>
    </row>
    <row r="38" spans="1:8" x14ac:dyDescent="0.2">
      <c r="B38" s="11"/>
    </row>
    <row r="39" spans="1:8" ht="16" x14ac:dyDescent="0.2">
      <c r="A39" s="10" t="s">
        <v>70</v>
      </c>
      <c r="B39" s="8" t="s">
        <v>376</v>
      </c>
    </row>
    <row r="40" spans="1:8" x14ac:dyDescent="0.2">
      <c r="A40" t="s">
        <v>71</v>
      </c>
      <c r="B40" t="s">
        <v>37</v>
      </c>
    </row>
    <row r="41" spans="1:8" x14ac:dyDescent="0.2">
      <c r="A41" t="s">
        <v>85</v>
      </c>
      <c r="B41" t="s">
        <v>376</v>
      </c>
    </row>
    <row r="42" spans="1:8" x14ac:dyDescent="0.2">
      <c r="A42" t="s">
        <v>86</v>
      </c>
    </row>
    <row r="43" spans="1:8" x14ac:dyDescent="0.2">
      <c r="A43" t="s">
        <v>87</v>
      </c>
      <c r="B43">
        <v>2016</v>
      </c>
    </row>
    <row r="44" spans="1:8" x14ac:dyDescent="0.2">
      <c r="A44" t="s">
        <v>123</v>
      </c>
      <c r="B44" t="s">
        <v>379</v>
      </c>
    </row>
    <row r="45" spans="1:8" x14ac:dyDescent="0.2">
      <c r="A45" t="s">
        <v>72</v>
      </c>
      <c r="B45" t="s">
        <v>376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v>
      </c>
    </row>
    <row r="51" spans="1:2" x14ac:dyDescent="0.2">
      <c r="A51" t="s">
        <v>126</v>
      </c>
      <c r="B51">
        <v>1</v>
      </c>
    </row>
    <row r="52" spans="1:2" x14ac:dyDescent="0.2">
      <c r="A52" t="s">
        <v>127</v>
      </c>
      <c r="B52">
        <v>0</v>
      </c>
    </row>
    <row r="53" spans="1:2" x14ac:dyDescent="0.2">
      <c r="A53" t="s">
        <v>128</v>
      </c>
      <c r="B53">
        <v>1570</v>
      </c>
    </row>
    <row r="54" spans="1:2" x14ac:dyDescent="0.2">
      <c r="A54" t="s">
        <v>129</v>
      </c>
      <c r="B54" s="2">
        <v>92.097499999999997</v>
      </c>
    </row>
    <row r="55" spans="1:2" x14ac:dyDescent="0.2">
      <c r="A55" t="s">
        <v>130</v>
      </c>
      <c r="B55">
        <v>2.8</v>
      </c>
    </row>
    <row r="56" spans="1:2" x14ac:dyDescent="0.2">
      <c r="A56" t="s">
        <v>131</v>
      </c>
      <c r="B56" t="s">
        <v>84</v>
      </c>
    </row>
    <row r="57" spans="1:2" x14ac:dyDescent="0.2">
      <c r="A57" t="s">
        <v>99</v>
      </c>
      <c r="B57">
        <v>0</v>
      </c>
    </row>
    <row r="58" spans="1:2" x14ac:dyDescent="0.2">
      <c r="A58" t="s">
        <v>134</v>
      </c>
      <c r="B58" s="2">
        <v>62.125</v>
      </c>
    </row>
    <row r="59" spans="1:2" x14ac:dyDescent="0.2">
      <c r="A59" t="s">
        <v>135</v>
      </c>
      <c r="B59">
        <v>5.25</v>
      </c>
    </row>
    <row r="60" spans="1:2" x14ac:dyDescent="0.2">
      <c r="A60" t="s">
        <v>132</v>
      </c>
      <c r="B60" s="2">
        <v>171.83441010197717</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582</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376</v>
      </c>
      <c r="B69">
        <v>1</v>
      </c>
      <c r="C69" t="s">
        <v>37</v>
      </c>
      <c r="D69" t="s">
        <v>75</v>
      </c>
      <c r="F69" t="s">
        <v>83</v>
      </c>
      <c r="G69" t="s">
        <v>84</v>
      </c>
      <c r="H69" t="s">
        <v>376</v>
      </c>
    </row>
    <row r="70" spans="1:8" x14ac:dyDescent="0.2">
      <c r="A70" t="s">
        <v>111</v>
      </c>
      <c r="B70" s="11">
        <v>0.58888888888888891</v>
      </c>
      <c r="C70" t="s">
        <v>91</v>
      </c>
      <c r="D70" t="s">
        <v>75</v>
      </c>
      <c r="F70" t="s">
        <v>88</v>
      </c>
      <c r="G70" t="s">
        <v>15</v>
      </c>
      <c r="H70" t="s">
        <v>112</v>
      </c>
    </row>
    <row r="71" spans="1:8" x14ac:dyDescent="0.2">
      <c r="A71" t="s">
        <v>111</v>
      </c>
      <c r="B71" s="11">
        <v>0.35555555555555557</v>
      </c>
      <c r="C71" t="s">
        <v>91</v>
      </c>
      <c r="D71" t="s">
        <v>75</v>
      </c>
      <c r="F71" t="s">
        <v>88</v>
      </c>
      <c r="G71" t="s">
        <v>16</v>
      </c>
      <c r="H71" t="s">
        <v>112</v>
      </c>
    </row>
    <row r="72" spans="1:8" x14ac:dyDescent="0.2">
      <c r="A72" t="s">
        <v>113</v>
      </c>
      <c r="B72" s="11">
        <v>0.78749999999999998</v>
      </c>
      <c r="C72" t="s">
        <v>91</v>
      </c>
      <c r="D72" t="s">
        <v>76</v>
      </c>
      <c r="F72" t="s">
        <v>88</v>
      </c>
      <c r="G72" t="s">
        <v>24</v>
      </c>
      <c r="H72" t="s">
        <v>114</v>
      </c>
    </row>
    <row r="73" spans="1:8" x14ac:dyDescent="0.2">
      <c r="A73" t="s">
        <v>197</v>
      </c>
      <c r="B73" s="11">
        <v>0.79225352112676051</v>
      </c>
      <c r="C73" t="s">
        <v>91</v>
      </c>
      <c r="D73" t="s">
        <v>76</v>
      </c>
      <c r="F73" t="s">
        <v>88</v>
      </c>
      <c r="G73" t="s">
        <v>412</v>
      </c>
      <c r="H73" t="s">
        <v>197</v>
      </c>
    </row>
    <row r="74" spans="1:8" x14ac:dyDescent="0.2">
      <c r="A74" s="13" t="s">
        <v>443</v>
      </c>
      <c r="B74">
        <v>92.097499999999997</v>
      </c>
      <c r="C74" t="s">
        <v>91</v>
      </c>
      <c r="D74" t="s">
        <v>191</v>
      </c>
      <c r="F74" t="s">
        <v>88</v>
      </c>
      <c r="H74" s="13" t="s">
        <v>444</v>
      </c>
    </row>
    <row r="75" spans="1:8" x14ac:dyDescent="0.2">
      <c r="A75" s="13" t="s">
        <v>214</v>
      </c>
      <c r="B75" s="2">
        <v>1464.35025</v>
      </c>
      <c r="C75" t="s">
        <v>94</v>
      </c>
      <c r="D75" t="s">
        <v>191</v>
      </c>
      <c r="F75" t="s">
        <v>88</v>
      </c>
      <c r="H75" s="13" t="s">
        <v>214</v>
      </c>
    </row>
    <row r="77" spans="1:8" ht="16" x14ac:dyDescent="0.2">
      <c r="A77" s="10" t="s">
        <v>70</v>
      </c>
      <c r="B77" s="8" t="s">
        <v>377</v>
      </c>
    </row>
    <row r="78" spans="1:8" x14ac:dyDescent="0.2">
      <c r="A78" t="s">
        <v>71</v>
      </c>
      <c r="B78" t="s">
        <v>37</v>
      </c>
    </row>
    <row r="79" spans="1:8" x14ac:dyDescent="0.2">
      <c r="A79" t="s">
        <v>85</v>
      </c>
      <c r="B79" t="s">
        <v>377</v>
      </c>
    </row>
    <row r="80" spans="1:8" x14ac:dyDescent="0.2">
      <c r="A80" t="s">
        <v>86</v>
      </c>
    </row>
    <row r="81" spans="1:2" x14ac:dyDescent="0.2">
      <c r="A81" t="s">
        <v>87</v>
      </c>
      <c r="B81">
        <v>2020</v>
      </c>
    </row>
    <row r="82" spans="1:2" x14ac:dyDescent="0.2">
      <c r="A82" t="s">
        <v>123</v>
      </c>
      <c r="B82" t="s">
        <v>380</v>
      </c>
    </row>
    <row r="83" spans="1:2" x14ac:dyDescent="0.2">
      <c r="A83" t="s">
        <v>72</v>
      </c>
      <c r="B83" t="s">
        <v>377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v>
      </c>
    </row>
    <row r="89" spans="1:2" x14ac:dyDescent="0.2">
      <c r="A89" t="s">
        <v>126</v>
      </c>
      <c r="B89">
        <v>1</v>
      </c>
    </row>
    <row r="90" spans="1:2" x14ac:dyDescent="0.2">
      <c r="A90" t="s">
        <v>127</v>
      </c>
      <c r="B90">
        <v>0</v>
      </c>
    </row>
    <row r="91" spans="1:2" x14ac:dyDescent="0.2">
      <c r="A91" t="s">
        <v>128</v>
      </c>
      <c r="B91">
        <v>1570</v>
      </c>
    </row>
    <row r="92" spans="1:2" x14ac:dyDescent="0.2">
      <c r="A92" t="s">
        <v>129</v>
      </c>
      <c r="B92" s="2">
        <v>91.037499999999994</v>
      </c>
    </row>
    <row r="93" spans="1:2" x14ac:dyDescent="0.2">
      <c r="A93" t="s">
        <v>130</v>
      </c>
      <c r="B93">
        <v>2.8</v>
      </c>
    </row>
    <row r="94" spans="1:2" x14ac:dyDescent="0.2">
      <c r="A94" t="s">
        <v>131</v>
      </c>
      <c r="B94" t="s">
        <v>84</v>
      </c>
    </row>
    <row r="95" spans="1:2" x14ac:dyDescent="0.2">
      <c r="A95" t="s">
        <v>99</v>
      </c>
      <c r="B95">
        <v>0</v>
      </c>
    </row>
    <row r="96" spans="1:2" x14ac:dyDescent="0.2">
      <c r="A96" t="s">
        <v>134</v>
      </c>
      <c r="B96" s="2">
        <v>62.125</v>
      </c>
    </row>
    <row r="97" spans="1:8" x14ac:dyDescent="0.2">
      <c r="A97" t="s">
        <v>135</v>
      </c>
      <c r="B97">
        <v>5.25</v>
      </c>
    </row>
    <row r="98" spans="1:8" x14ac:dyDescent="0.2">
      <c r="A98" t="s">
        <v>132</v>
      </c>
      <c r="B98" s="2">
        <v>173.57011121411836</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583</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377</v>
      </c>
      <c r="B107">
        <v>1</v>
      </c>
      <c r="C107" t="s">
        <v>37</v>
      </c>
      <c r="D107" t="s">
        <v>75</v>
      </c>
      <c r="F107" t="s">
        <v>83</v>
      </c>
      <c r="G107" t="s">
        <v>84</v>
      </c>
      <c r="H107" t="s">
        <v>377</v>
      </c>
    </row>
    <row r="108" spans="1:8" x14ac:dyDescent="0.2">
      <c r="A108" t="s">
        <v>111</v>
      </c>
      <c r="B108" s="11">
        <v>0.58888888888888891</v>
      </c>
      <c r="C108" t="s">
        <v>91</v>
      </c>
      <c r="D108" t="s">
        <v>75</v>
      </c>
      <c r="F108" t="s">
        <v>88</v>
      </c>
      <c r="G108" t="s">
        <v>15</v>
      </c>
      <c r="H108" t="s">
        <v>112</v>
      </c>
    </row>
    <row r="109" spans="1:8" x14ac:dyDescent="0.2">
      <c r="A109" t="s">
        <v>111</v>
      </c>
      <c r="B109" s="11">
        <v>0.35555555555555557</v>
      </c>
      <c r="C109" t="s">
        <v>91</v>
      </c>
      <c r="D109" t="s">
        <v>75</v>
      </c>
      <c r="F109" t="s">
        <v>88</v>
      </c>
      <c r="G109" t="s">
        <v>16</v>
      </c>
      <c r="H109" t="s">
        <v>112</v>
      </c>
    </row>
    <row r="110" spans="1:8" x14ac:dyDescent="0.2">
      <c r="A110" t="s">
        <v>113</v>
      </c>
      <c r="B110" s="11">
        <v>0.78749999999999998</v>
      </c>
      <c r="C110" t="s">
        <v>91</v>
      </c>
      <c r="D110" t="s">
        <v>76</v>
      </c>
      <c r="F110" t="s">
        <v>88</v>
      </c>
      <c r="G110" t="s">
        <v>24</v>
      </c>
      <c r="H110" t="s">
        <v>114</v>
      </c>
    </row>
    <row r="111" spans="1:8" x14ac:dyDescent="0.2">
      <c r="A111" t="s">
        <v>197</v>
      </c>
      <c r="B111" s="11">
        <v>0.79225352112676051</v>
      </c>
      <c r="C111" t="s">
        <v>91</v>
      </c>
      <c r="D111" t="s">
        <v>76</v>
      </c>
      <c r="F111" t="s">
        <v>88</v>
      </c>
      <c r="G111" t="s">
        <v>412</v>
      </c>
      <c r="H111" t="s">
        <v>197</v>
      </c>
    </row>
    <row r="112" spans="1:8" x14ac:dyDescent="0.2">
      <c r="A112" s="13" t="s">
        <v>443</v>
      </c>
      <c r="B112">
        <v>91.037499999999994</v>
      </c>
      <c r="C112" t="s">
        <v>91</v>
      </c>
      <c r="D112" t="s">
        <v>191</v>
      </c>
      <c r="F112" t="s">
        <v>88</v>
      </c>
      <c r="H112" s="13" t="s">
        <v>444</v>
      </c>
    </row>
    <row r="113" spans="1:8" x14ac:dyDescent="0.2">
      <c r="A113" s="13" t="s">
        <v>214</v>
      </c>
      <c r="B113" s="2">
        <v>1447.4962499999999</v>
      </c>
      <c r="C113" t="s">
        <v>94</v>
      </c>
      <c r="D113" t="s">
        <v>191</v>
      </c>
      <c r="F113" t="s">
        <v>88</v>
      </c>
      <c r="H113" s="13" t="s">
        <v>214</v>
      </c>
    </row>
    <row r="116" spans="1:8" ht="16" x14ac:dyDescent="0.2">
      <c r="A116" s="10" t="s">
        <v>70</v>
      </c>
      <c r="B116" s="8" t="s">
        <v>584</v>
      </c>
    </row>
    <row r="117" spans="1:8" x14ac:dyDescent="0.2">
      <c r="A117" t="s">
        <v>71</v>
      </c>
      <c r="B117" t="s">
        <v>37</v>
      </c>
    </row>
    <row r="118" spans="1:8" x14ac:dyDescent="0.2">
      <c r="A118" t="s">
        <v>85</v>
      </c>
      <c r="B118" t="s">
        <v>375</v>
      </c>
    </row>
    <row r="119" spans="1:8" x14ac:dyDescent="0.2">
      <c r="A119" t="s">
        <v>86</v>
      </c>
    </row>
    <row r="120" spans="1:8" x14ac:dyDescent="0.2">
      <c r="A120" t="s">
        <v>87</v>
      </c>
      <c r="B120">
        <v>2006</v>
      </c>
    </row>
    <row r="121" spans="1:8" x14ac:dyDescent="0.2">
      <c r="A121" t="s">
        <v>123</v>
      </c>
      <c r="B121" t="s">
        <v>378</v>
      </c>
    </row>
    <row r="122" spans="1:8" x14ac:dyDescent="0.2">
      <c r="A122" t="s">
        <v>72</v>
      </c>
      <c r="B122" t="s">
        <v>584</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v>
      </c>
    </row>
    <row r="128" spans="1:8" x14ac:dyDescent="0.2">
      <c r="A128" t="s">
        <v>126</v>
      </c>
      <c r="B128">
        <v>1</v>
      </c>
    </row>
    <row r="129" spans="1:8" x14ac:dyDescent="0.2">
      <c r="A129" t="s">
        <v>127</v>
      </c>
      <c r="B129">
        <v>0</v>
      </c>
    </row>
    <row r="130" spans="1:8" x14ac:dyDescent="0.2">
      <c r="A130" t="s">
        <v>128</v>
      </c>
      <c r="B130">
        <v>1570</v>
      </c>
    </row>
    <row r="131" spans="1:8" x14ac:dyDescent="0.2">
      <c r="A131" t="s">
        <v>129</v>
      </c>
      <c r="B131" s="2">
        <v>93.6875</v>
      </c>
    </row>
    <row r="132" spans="1:8" x14ac:dyDescent="0.2">
      <c r="A132" t="s">
        <v>130</v>
      </c>
      <c r="B132">
        <v>2.8</v>
      </c>
    </row>
    <row r="133" spans="1:8" x14ac:dyDescent="0.2">
      <c r="A133" t="s">
        <v>131</v>
      </c>
      <c r="B133" t="s">
        <v>84</v>
      </c>
    </row>
    <row r="134" spans="1:8" x14ac:dyDescent="0.2">
      <c r="A134" t="s">
        <v>99</v>
      </c>
      <c r="B134">
        <v>0</v>
      </c>
    </row>
    <row r="135" spans="1:8" x14ac:dyDescent="0.2">
      <c r="A135" t="s">
        <v>134</v>
      </c>
      <c r="B135" s="2">
        <v>62.125</v>
      </c>
    </row>
    <row r="136" spans="1:8" x14ac:dyDescent="0.2">
      <c r="A136" t="s">
        <v>135</v>
      </c>
      <c r="B136">
        <v>5.25</v>
      </c>
    </row>
    <row r="137" spans="1:8" x14ac:dyDescent="0.2">
      <c r="A137" t="s">
        <v>132</v>
      </c>
      <c r="B137" s="2">
        <v>162.107934058469</v>
      </c>
    </row>
    <row r="138" spans="1:8" x14ac:dyDescent="0.2">
      <c r="A138" t="s">
        <v>133</v>
      </c>
      <c r="B138" t="s">
        <v>139</v>
      </c>
    </row>
    <row r="139" spans="1:8" x14ac:dyDescent="0.2">
      <c r="A139" t="s">
        <v>540</v>
      </c>
      <c r="B139" s="6">
        <v>-0.05</v>
      </c>
    </row>
    <row r="140" spans="1:8" x14ac:dyDescent="0.2">
      <c r="A140" t="s">
        <v>82</v>
      </c>
      <c r="B140" t="s">
        <v>585</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584</v>
      </c>
      <c r="B143">
        <v>1</v>
      </c>
      <c r="C143" t="s">
        <v>37</v>
      </c>
      <c r="D143" t="s">
        <v>162</v>
      </c>
      <c r="F143" t="s">
        <v>83</v>
      </c>
      <c r="G143" t="s">
        <v>84</v>
      </c>
      <c r="H143" t="s">
        <v>584</v>
      </c>
    </row>
    <row r="144" spans="1:8" x14ac:dyDescent="0.2">
      <c r="A144" t="s">
        <v>375</v>
      </c>
      <c r="B144" s="7">
        <v>4.0000000000000003E-5</v>
      </c>
      <c r="C144" t="s">
        <v>37</v>
      </c>
      <c r="D144" t="s">
        <v>75</v>
      </c>
      <c r="F144" t="s">
        <v>88</v>
      </c>
      <c r="H144" t="s">
        <v>375</v>
      </c>
    </row>
    <row r="145" spans="1:8" x14ac:dyDescent="0.2">
      <c r="A145" t="s">
        <v>106</v>
      </c>
      <c r="B145" s="7">
        <v>9.2733187500000004E-5</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356</v>
      </c>
      <c r="B148" s="7">
        <v>3.2385830036588042E-2</v>
      </c>
      <c r="C148" t="s">
        <v>37</v>
      </c>
      <c r="D148" t="s">
        <v>76</v>
      </c>
      <c r="F148" t="s">
        <v>88</v>
      </c>
      <c r="G148" t="s">
        <v>27</v>
      </c>
      <c r="H148" t="s">
        <v>357</v>
      </c>
    </row>
    <row r="149" spans="1:8" x14ac:dyDescent="0.2">
      <c r="A149" t="s">
        <v>150</v>
      </c>
      <c r="B149" s="11">
        <v>0.10169150631488645</v>
      </c>
      <c r="D149" t="s">
        <v>76</v>
      </c>
      <c r="E149" t="s">
        <v>442</v>
      </c>
      <c r="F149" t="s">
        <v>163</v>
      </c>
      <c r="G149" t="s">
        <v>65</v>
      </c>
    </row>
    <row r="150" spans="1:8" x14ac:dyDescent="0.2">
      <c r="A150" t="s">
        <v>448</v>
      </c>
      <c r="B150" s="11">
        <v>0</v>
      </c>
      <c r="D150" t="s">
        <v>76</v>
      </c>
      <c r="E150" t="s">
        <v>442</v>
      </c>
      <c r="F150" t="s">
        <v>163</v>
      </c>
      <c r="G150" t="s">
        <v>446</v>
      </c>
    </row>
    <row r="151" spans="1:8" x14ac:dyDescent="0.2">
      <c r="A151" t="s">
        <v>210</v>
      </c>
      <c r="B151" s="7">
        <v>5.1817328058540864E-7</v>
      </c>
      <c r="D151" t="s">
        <v>76</v>
      </c>
      <c r="E151" t="s">
        <v>442</v>
      </c>
      <c r="F151" t="s">
        <v>163</v>
      </c>
      <c r="G151" t="s">
        <v>66</v>
      </c>
    </row>
    <row r="152" spans="1:8" x14ac:dyDescent="0.2">
      <c r="A152" t="s">
        <v>54</v>
      </c>
      <c r="B152" s="7">
        <v>8.3884891813930333E-5</v>
      </c>
      <c r="D152" t="s">
        <v>76</v>
      </c>
      <c r="E152" t="s">
        <v>442</v>
      </c>
      <c r="F152" t="s">
        <v>163</v>
      </c>
      <c r="G152" t="s">
        <v>54</v>
      </c>
    </row>
    <row r="153" spans="1:8" x14ac:dyDescent="0.2">
      <c r="A153" t="s">
        <v>151</v>
      </c>
      <c r="B153" s="7">
        <v>3.8035897892412742E-5</v>
      </c>
      <c r="D153" t="s">
        <v>76</v>
      </c>
      <c r="E153" t="s">
        <v>442</v>
      </c>
      <c r="F153" t="s">
        <v>163</v>
      </c>
      <c r="G153" t="s">
        <v>55</v>
      </c>
    </row>
    <row r="154" spans="1:8" x14ac:dyDescent="0.2">
      <c r="A154" t="s">
        <v>152</v>
      </c>
      <c r="B154" s="7">
        <v>4.0219096360171094E-3</v>
      </c>
      <c r="D154" t="s">
        <v>76</v>
      </c>
      <c r="E154" t="s">
        <v>442</v>
      </c>
      <c r="F154" t="s">
        <v>163</v>
      </c>
      <c r="G154" t="s">
        <v>56</v>
      </c>
    </row>
    <row r="155" spans="1:8" x14ac:dyDescent="0.2">
      <c r="A155" t="s">
        <v>211</v>
      </c>
      <c r="B155" s="7">
        <v>1.9297766561345895E-6</v>
      </c>
      <c r="D155" t="s">
        <v>76</v>
      </c>
      <c r="E155" t="s">
        <v>442</v>
      </c>
      <c r="F155" t="s">
        <v>163</v>
      </c>
      <c r="G155" t="s">
        <v>57</v>
      </c>
    </row>
    <row r="156" spans="1:8" x14ac:dyDescent="0.2">
      <c r="A156" t="s">
        <v>153</v>
      </c>
      <c r="B156" s="7">
        <v>1.9297766561345895E-6</v>
      </c>
      <c r="D156" t="s">
        <v>76</v>
      </c>
      <c r="E156" t="s">
        <v>442</v>
      </c>
      <c r="F156" t="s">
        <v>163</v>
      </c>
      <c r="G156" t="s">
        <v>58</v>
      </c>
    </row>
    <row r="157" spans="1:8" x14ac:dyDescent="0.2">
      <c r="A157" t="s">
        <v>154</v>
      </c>
      <c r="B157" s="7">
        <v>1.4471531938501332E-4</v>
      </c>
      <c r="D157" t="s">
        <v>76</v>
      </c>
      <c r="E157" t="s">
        <v>442</v>
      </c>
      <c r="F157" t="s">
        <v>163</v>
      </c>
      <c r="G157" t="s">
        <v>59</v>
      </c>
    </row>
    <row r="158" spans="1:8" x14ac:dyDescent="0.2">
      <c r="A158" t="s">
        <v>212</v>
      </c>
      <c r="B158" s="7">
        <v>1.1082707336180945E-5</v>
      </c>
      <c r="D158" t="s">
        <v>76</v>
      </c>
      <c r="E158" t="s">
        <v>442</v>
      </c>
      <c r="F158" t="s">
        <v>163</v>
      </c>
      <c r="G158" t="s">
        <v>61</v>
      </c>
    </row>
    <row r="159" spans="1:8" x14ac:dyDescent="0.2">
      <c r="A159" t="s">
        <v>207</v>
      </c>
      <c r="B159" s="7">
        <v>6.764621222214276E-4</v>
      </c>
      <c r="D159" t="s">
        <v>76</v>
      </c>
      <c r="E159" t="s">
        <v>442</v>
      </c>
      <c r="F159" t="s">
        <v>163</v>
      </c>
      <c r="G159" t="s">
        <v>360</v>
      </c>
    </row>
    <row r="160" spans="1:8" x14ac:dyDescent="0.2">
      <c r="A160" t="s">
        <v>309</v>
      </c>
      <c r="B160" s="7">
        <v>4.7699252207921172E-5</v>
      </c>
      <c r="D160" t="s">
        <v>76</v>
      </c>
      <c r="E160" t="s">
        <v>442</v>
      </c>
      <c r="F160" t="s">
        <v>163</v>
      </c>
      <c r="G160" t="s">
        <v>309</v>
      </c>
    </row>
    <row r="161" spans="1:7" x14ac:dyDescent="0.2">
      <c r="A161" t="s">
        <v>310</v>
      </c>
      <c r="B161" s="7">
        <v>9.7192833652503956E-6</v>
      </c>
      <c r="D161" t="s">
        <v>76</v>
      </c>
      <c r="E161" t="s">
        <v>442</v>
      </c>
      <c r="F161" t="s">
        <v>163</v>
      </c>
      <c r="G161" t="s">
        <v>310</v>
      </c>
    </row>
    <row r="162" spans="1:7" x14ac:dyDescent="0.2">
      <c r="A162" t="s">
        <v>311</v>
      </c>
      <c r="B162" s="7">
        <v>7.8352376667557047E-5</v>
      </c>
      <c r="D162" t="s">
        <v>76</v>
      </c>
      <c r="E162" t="s">
        <v>442</v>
      </c>
      <c r="F162" t="s">
        <v>163</v>
      </c>
      <c r="G162" t="s">
        <v>311</v>
      </c>
    </row>
    <row r="163" spans="1:7" x14ac:dyDescent="0.2">
      <c r="A163" t="s">
        <v>312</v>
      </c>
      <c r="B163" s="7">
        <v>3.2148398823520539E-5</v>
      </c>
      <c r="D163" t="s">
        <v>76</v>
      </c>
      <c r="E163" t="s">
        <v>442</v>
      </c>
      <c r="F163" t="s">
        <v>163</v>
      </c>
      <c r="G163" t="s">
        <v>312</v>
      </c>
    </row>
    <row r="164" spans="1:7" x14ac:dyDescent="0.2">
      <c r="A164" t="s">
        <v>313</v>
      </c>
      <c r="B164" s="7">
        <v>2.4073917258543288E-5</v>
      </c>
      <c r="D164" t="s">
        <v>76</v>
      </c>
      <c r="E164" t="s">
        <v>442</v>
      </c>
      <c r="F164" t="s">
        <v>163</v>
      </c>
      <c r="G164" t="s">
        <v>313</v>
      </c>
    </row>
    <row r="165" spans="1:7" x14ac:dyDescent="0.2">
      <c r="A165" t="s">
        <v>314</v>
      </c>
      <c r="B165" s="7">
        <v>1.7046127748285311E-5</v>
      </c>
      <c r="D165" t="s">
        <v>76</v>
      </c>
      <c r="E165" t="s">
        <v>442</v>
      </c>
      <c r="F165" t="s">
        <v>163</v>
      </c>
      <c r="G165" t="s">
        <v>314</v>
      </c>
    </row>
    <row r="166" spans="1:7" x14ac:dyDescent="0.2">
      <c r="A166" t="s">
        <v>315</v>
      </c>
      <c r="B166" s="7">
        <v>1.1065030292746605E-5</v>
      </c>
      <c r="D166" t="s">
        <v>76</v>
      </c>
      <c r="E166" t="s">
        <v>442</v>
      </c>
      <c r="F166" t="s">
        <v>163</v>
      </c>
      <c r="G166" t="s">
        <v>315</v>
      </c>
    </row>
    <row r="167" spans="1:7" x14ac:dyDescent="0.2">
      <c r="A167" t="s">
        <v>316</v>
      </c>
      <c r="B167" s="7">
        <v>1.0915502856358137E-4</v>
      </c>
      <c r="D167" t="s">
        <v>76</v>
      </c>
      <c r="E167" t="s">
        <v>442</v>
      </c>
      <c r="F167" t="s">
        <v>163</v>
      </c>
      <c r="G167" t="s">
        <v>316</v>
      </c>
    </row>
    <row r="168" spans="1:7" x14ac:dyDescent="0.2">
      <c r="A168" t="s">
        <v>317</v>
      </c>
      <c r="B168" s="7">
        <v>5.711948070039463E-5</v>
      </c>
      <c r="D168" t="s">
        <v>76</v>
      </c>
      <c r="E168" t="s">
        <v>442</v>
      </c>
      <c r="F168" t="s">
        <v>163</v>
      </c>
      <c r="G168" t="s">
        <v>317</v>
      </c>
    </row>
    <row r="169" spans="1:7" x14ac:dyDescent="0.2">
      <c r="A169" t="s">
        <v>318</v>
      </c>
      <c r="B169" s="7">
        <v>1.6448018002731441E-6</v>
      </c>
      <c r="D169" t="s">
        <v>76</v>
      </c>
      <c r="E169" t="s">
        <v>442</v>
      </c>
      <c r="F169" t="s">
        <v>163</v>
      </c>
      <c r="G169" t="s">
        <v>318</v>
      </c>
    </row>
    <row r="170" spans="1:7" x14ac:dyDescent="0.2">
      <c r="A170" t="s">
        <v>319</v>
      </c>
      <c r="B170" s="7">
        <v>1.6418112515453746E-4</v>
      </c>
      <c r="D170" t="s">
        <v>76</v>
      </c>
      <c r="E170" t="s">
        <v>442</v>
      </c>
      <c r="F170" t="s">
        <v>163</v>
      </c>
      <c r="G170" t="s">
        <v>319</v>
      </c>
    </row>
    <row r="171" spans="1:7" x14ac:dyDescent="0.2">
      <c r="A171" t="s">
        <v>320</v>
      </c>
      <c r="B171" s="7">
        <v>8.1193397958937932E-5</v>
      </c>
      <c r="D171" t="s">
        <v>76</v>
      </c>
      <c r="E171" t="s">
        <v>442</v>
      </c>
      <c r="F171" t="s">
        <v>163</v>
      </c>
      <c r="G171" t="s">
        <v>320</v>
      </c>
    </row>
    <row r="172" spans="1:7" x14ac:dyDescent="0.2">
      <c r="A172" t="s">
        <v>321</v>
      </c>
      <c r="B172" s="7">
        <v>3.3793200623793681E-5</v>
      </c>
      <c r="D172" t="s">
        <v>76</v>
      </c>
      <c r="E172" t="s">
        <v>442</v>
      </c>
      <c r="F172" t="s">
        <v>163</v>
      </c>
      <c r="G172" t="s">
        <v>321</v>
      </c>
    </row>
    <row r="173" spans="1:7" x14ac:dyDescent="0.2">
      <c r="A173" t="s">
        <v>322</v>
      </c>
      <c r="B173" s="7">
        <v>2.5419664186039499E-5</v>
      </c>
      <c r="D173" t="s">
        <v>76</v>
      </c>
      <c r="E173" t="s">
        <v>442</v>
      </c>
      <c r="F173" t="s">
        <v>163</v>
      </c>
      <c r="G173" t="s">
        <v>322</v>
      </c>
    </row>
    <row r="174" spans="1:7" x14ac:dyDescent="0.2">
      <c r="A174" t="s">
        <v>323</v>
      </c>
      <c r="B174" s="7">
        <v>1.1214557729135072E-5</v>
      </c>
      <c r="D174" t="s">
        <v>76</v>
      </c>
      <c r="E174" t="s">
        <v>442</v>
      </c>
      <c r="F174" t="s">
        <v>163</v>
      </c>
      <c r="G174" t="s">
        <v>323</v>
      </c>
    </row>
    <row r="175" spans="1:7" x14ac:dyDescent="0.2">
      <c r="A175" t="s">
        <v>324</v>
      </c>
      <c r="B175" s="7">
        <v>3.2896036005462881E-6</v>
      </c>
      <c r="D175" t="s">
        <v>76</v>
      </c>
      <c r="E175" t="s">
        <v>442</v>
      </c>
      <c r="F175" t="s">
        <v>163</v>
      </c>
      <c r="G175" t="s">
        <v>324</v>
      </c>
    </row>
    <row r="176" spans="1:7" x14ac:dyDescent="0.2">
      <c r="A176" t="s">
        <v>325</v>
      </c>
      <c r="B176" s="7">
        <v>9.1211736196965272E-6</v>
      </c>
      <c r="D176" t="s">
        <v>76</v>
      </c>
      <c r="E176" t="s">
        <v>442</v>
      </c>
      <c r="F176" t="s">
        <v>163</v>
      </c>
      <c r="G176" t="s">
        <v>325</v>
      </c>
    </row>
    <row r="177" spans="1:8" x14ac:dyDescent="0.2">
      <c r="A177" t="s">
        <v>328</v>
      </c>
      <c r="B177" s="7">
        <v>0</v>
      </c>
      <c r="D177" t="s">
        <v>76</v>
      </c>
      <c r="E177" t="s">
        <v>442</v>
      </c>
      <c r="F177" t="s">
        <v>163</v>
      </c>
      <c r="G177" t="s">
        <v>328</v>
      </c>
    </row>
    <row r="178" spans="1:8" x14ac:dyDescent="0.2">
      <c r="A178" t="s">
        <v>326</v>
      </c>
      <c r="B178" s="7">
        <v>2.8410212913808851E-6</v>
      </c>
      <c r="D178" t="s">
        <v>76</v>
      </c>
      <c r="E178" t="s">
        <v>442</v>
      </c>
      <c r="F178" t="s">
        <v>163</v>
      </c>
      <c r="G178" t="s">
        <v>326</v>
      </c>
    </row>
    <row r="179" spans="1:8" x14ac:dyDescent="0.2">
      <c r="A179" t="s">
        <v>327</v>
      </c>
      <c r="B179" s="7">
        <v>1.5102271075235228E-5</v>
      </c>
      <c r="D179" t="s">
        <v>76</v>
      </c>
      <c r="E179" t="s">
        <v>442</v>
      </c>
      <c r="F179" t="s">
        <v>163</v>
      </c>
      <c r="G179" t="s">
        <v>327</v>
      </c>
    </row>
    <row r="180" spans="1:8" x14ac:dyDescent="0.2">
      <c r="A180" t="s">
        <v>336</v>
      </c>
      <c r="B180" s="7">
        <v>1.1296787132386129E-9</v>
      </c>
      <c r="D180" t="s">
        <v>76</v>
      </c>
      <c r="E180" t="s">
        <v>442</v>
      </c>
      <c r="F180" t="s">
        <v>163</v>
      </c>
      <c r="G180" t="s">
        <v>329</v>
      </c>
    </row>
    <row r="181" spans="1:8" x14ac:dyDescent="0.2">
      <c r="A181" t="s">
        <v>330</v>
      </c>
      <c r="B181" s="7">
        <v>9.7386095968845943E-12</v>
      </c>
      <c r="D181" t="s">
        <v>76</v>
      </c>
      <c r="E181" t="s">
        <v>442</v>
      </c>
      <c r="F181" t="s">
        <v>163</v>
      </c>
      <c r="G181" t="s">
        <v>330</v>
      </c>
    </row>
    <row r="182" spans="1:8" x14ac:dyDescent="0.2">
      <c r="A182" t="s">
        <v>331</v>
      </c>
      <c r="B182" s="7">
        <v>6.4924063979230623E-12</v>
      </c>
      <c r="D182" t="s">
        <v>76</v>
      </c>
      <c r="E182" t="s">
        <v>442</v>
      </c>
      <c r="F182" t="s">
        <v>163</v>
      </c>
      <c r="G182" t="s">
        <v>331</v>
      </c>
    </row>
    <row r="183" spans="1:8" x14ac:dyDescent="0.2">
      <c r="A183" t="s">
        <v>332</v>
      </c>
      <c r="B183" s="7">
        <v>7.0117989097569083E-8</v>
      </c>
      <c r="D183" t="s">
        <v>76</v>
      </c>
      <c r="E183" t="s">
        <v>442</v>
      </c>
      <c r="F183" t="s">
        <v>163</v>
      </c>
      <c r="G183" t="s">
        <v>332</v>
      </c>
    </row>
    <row r="184" spans="1:8" x14ac:dyDescent="0.2">
      <c r="A184" t="s">
        <v>290</v>
      </c>
      <c r="B184" s="7">
        <v>1.363405343563843E-9</v>
      </c>
      <c r="D184" t="s">
        <v>76</v>
      </c>
      <c r="E184" t="s">
        <v>442</v>
      </c>
      <c r="F184" t="s">
        <v>163</v>
      </c>
      <c r="G184" t="s">
        <v>290</v>
      </c>
    </row>
    <row r="185" spans="1:8" x14ac:dyDescent="0.2">
      <c r="A185" t="s">
        <v>292</v>
      </c>
      <c r="B185" s="7">
        <v>4.2200641586499908E-10</v>
      </c>
      <c r="D185" t="s">
        <v>76</v>
      </c>
      <c r="E185" t="s">
        <v>442</v>
      </c>
      <c r="F185" t="s">
        <v>163</v>
      </c>
      <c r="G185" t="s">
        <v>292</v>
      </c>
    </row>
    <row r="186" spans="1:8" x14ac:dyDescent="0.2">
      <c r="A186" t="s">
        <v>291</v>
      </c>
      <c r="B186" s="7">
        <v>5.1939251183384506E-10</v>
      </c>
      <c r="D186" t="s">
        <v>76</v>
      </c>
      <c r="E186" t="s">
        <v>442</v>
      </c>
      <c r="F186" t="s">
        <v>163</v>
      </c>
      <c r="G186" t="s">
        <v>291</v>
      </c>
    </row>
    <row r="187" spans="1:8" x14ac:dyDescent="0.2">
      <c r="A187" t="s">
        <v>335</v>
      </c>
      <c r="B187" s="7">
        <v>1.0387850236676899E-12</v>
      </c>
      <c r="D187" t="s">
        <v>76</v>
      </c>
      <c r="E187" t="s">
        <v>442</v>
      </c>
      <c r="F187" t="s">
        <v>163</v>
      </c>
      <c r="G187" t="s">
        <v>335</v>
      </c>
    </row>
    <row r="188" spans="1:8" x14ac:dyDescent="0.2">
      <c r="A188" t="s">
        <v>333</v>
      </c>
      <c r="B188" s="7">
        <v>2.8241967830965323E-10</v>
      </c>
      <c r="D188" t="s">
        <v>76</v>
      </c>
      <c r="E188" t="s">
        <v>442</v>
      </c>
      <c r="F188" t="s">
        <v>163</v>
      </c>
      <c r="G188" t="s">
        <v>333</v>
      </c>
    </row>
    <row r="189" spans="1:8" x14ac:dyDescent="0.2">
      <c r="A189" t="s">
        <v>334</v>
      </c>
      <c r="B189" s="7">
        <v>3.5058994548784547E-10</v>
      </c>
      <c r="D189" t="s">
        <v>76</v>
      </c>
      <c r="E189" t="s">
        <v>442</v>
      </c>
      <c r="F189" t="s">
        <v>163</v>
      </c>
      <c r="G189" t="s">
        <v>334</v>
      </c>
    </row>
    <row r="190" spans="1:8" x14ac:dyDescent="0.2">
      <c r="A190" t="s">
        <v>155</v>
      </c>
      <c r="B190" s="7">
        <v>-6.4854046101046892E-6</v>
      </c>
      <c r="C190" t="s">
        <v>91</v>
      </c>
      <c r="D190" t="s">
        <v>76</v>
      </c>
      <c r="F190" t="s">
        <v>88</v>
      </c>
      <c r="G190" t="s">
        <v>29</v>
      </c>
      <c r="H190" t="s">
        <v>157</v>
      </c>
    </row>
    <row r="191" spans="1:8" x14ac:dyDescent="0.2">
      <c r="A191" t="s">
        <v>156</v>
      </c>
      <c r="B191" s="7">
        <v>-5.2412620052459845E-6</v>
      </c>
      <c r="C191" t="s">
        <v>91</v>
      </c>
      <c r="D191" t="s">
        <v>76</v>
      </c>
      <c r="F191" t="s">
        <v>88</v>
      </c>
      <c r="G191" t="s">
        <v>30</v>
      </c>
      <c r="H191" t="s">
        <v>158</v>
      </c>
    </row>
    <row r="192" spans="1:8" x14ac:dyDescent="0.2">
      <c r="A192" t="s">
        <v>164</v>
      </c>
      <c r="B192" s="7">
        <v>-3.6696652794461515E-6</v>
      </c>
      <c r="C192" t="s">
        <v>91</v>
      </c>
      <c r="D192" t="s">
        <v>76</v>
      </c>
      <c r="F192" t="s">
        <v>88</v>
      </c>
      <c r="G192" t="s">
        <v>31</v>
      </c>
      <c r="H192" t="s">
        <v>159</v>
      </c>
    </row>
    <row r="194" spans="1:2" ht="16" x14ac:dyDescent="0.2">
      <c r="A194" s="10" t="s">
        <v>70</v>
      </c>
      <c r="B194" s="8" t="s">
        <v>586</v>
      </c>
    </row>
    <row r="195" spans="1:2" x14ac:dyDescent="0.2">
      <c r="A195" t="s">
        <v>71</v>
      </c>
      <c r="B195" t="s">
        <v>37</v>
      </c>
    </row>
    <row r="196" spans="1:2" x14ac:dyDescent="0.2">
      <c r="A196" t="s">
        <v>85</v>
      </c>
      <c r="B196" t="s">
        <v>376</v>
      </c>
    </row>
    <row r="197" spans="1:2" x14ac:dyDescent="0.2">
      <c r="A197" t="s">
        <v>86</v>
      </c>
    </row>
    <row r="198" spans="1:2" x14ac:dyDescent="0.2">
      <c r="A198" t="s">
        <v>87</v>
      </c>
      <c r="B198">
        <v>2016</v>
      </c>
    </row>
    <row r="199" spans="1:2" x14ac:dyDescent="0.2">
      <c r="A199" t="s">
        <v>123</v>
      </c>
      <c r="B199" t="s">
        <v>379</v>
      </c>
    </row>
    <row r="200" spans="1:2" x14ac:dyDescent="0.2">
      <c r="A200" t="s">
        <v>72</v>
      </c>
      <c r="B200" t="s">
        <v>586</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v>
      </c>
    </row>
    <row r="206" spans="1:2" x14ac:dyDescent="0.2">
      <c r="A206" t="s">
        <v>126</v>
      </c>
      <c r="B206">
        <v>1</v>
      </c>
    </row>
    <row r="207" spans="1:2" x14ac:dyDescent="0.2">
      <c r="A207" t="s">
        <v>127</v>
      </c>
      <c r="B207">
        <v>0</v>
      </c>
    </row>
    <row r="208" spans="1:2" x14ac:dyDescent="0.2">
      <c r="A208" t="s">
        <v>128</v>
      </c>
      <c r="B208">
        <v>1570</v>
      </c>
    </row>
    <row r="209" spans="1:8" x14ac:dyDescent="0.2">
      <c r="A209" t="s">
        <v>129</v>
      </c>
      <c r="B209" s="2">
        <v>92.097499999999997</v>
      </c>
    </row>
    <row r="210" spans="1:8" x14ac:dyDescent="0.2">
      <c r="A210" t="s">
        <v>130</v>
      </c>
      <c r="B210">
        <v>2.8</v>
      </c>
    </row>
    <row r="211" spans="1:8" x14ac:dyDescent="0.2">
      <c r="A211" t="s">
        <v>131</v>
      </c>
      <c r="B211" t="s">
        <v>84</v>
      </c>
    </row>
    <row r="212" spans="1:8" x14ac:dyDescent="0.2">
      <c r="A212" t="s">
        <v>99</v>
      </c>
      <c r="B212">
        <v>0</v>
      </c>
    </row>
    <row r="213" spans="1:8" x14ac:dyDescent="0.2">
      <c r="A213" t="s">
        <v>134</v>
      </c>
      <c r="B213" s="2">
        <v>62.125</v>
      </c>
    </row>
    <row r="214" spans="1:8" x14ac:dyDescent="0.2">
      <c r="A214" t="s">
        <v>135</v>
      </c>
      <c r="B214">
        <v>5.25</v>
      </c>
    </row>
    <row r="215" spans="1:8" x14ac:dyDescent="0.2">
      <c r="A215" t="s">
        <v>132</v>
      </c>
      <c r="B215" s="2">
        <v>171.83441010197717</v>
      </c>
    </row>
    <row r="216" spans="1:8" x14ac:dyDescent="0.2">
      <c r="A216" t="s">
        <v>133</v>
      </c>
      <c r="B216" t="s">
        <v>138</v>
      </c>
    </row>
    <row r="217" spans="1:8" x14ac:dyDescent="0.2">
      <c r="A217" t="s">
        <v>540</v>
      </c>
      <c r="B217" s="6">
        <v>-0.02</v>
      </c>
    </row>
    <row r="218" spans="1:8" x14ac:dyDescent="0.2">
      <c r="A218" t="s">
        <v>82</v>
      </c>
      <c r="B218" t="s">
        <v>587</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586</v>
      </c>
      <c r="B221">
        <v>1</v>
      </c>
      <c r="C221" t="s">
        <v>37</v>
      </c>
      <c r="D221" t="s">
        <v>162</v>
      </c>
      <c r="F221" t="s">
        <v>83</v>
      </c>
      <c r="G221" t="s">
        <v>84</v>
      </c>
      <c r="H221" t="s">
        <v>586</v>
      </c>
    </row>
    <row r="222" spans="1:8" x14ac:dyDescent="0.2">
      <c r="A222" t="s">
        <v>376</v>
      </c>
      <c r="B222" s="7">
        <v>4.0000000000000003E-5</v>
      </c>
      <c r="C222" t="s">
        <v>37</v>
      </c>
      <c r="D222" t="s">
        <v>75</v>
      </c>
      <c r="F222" t="s">
        <v>88</v>
      </c>
      <c r="H222" t="s">
        <v>376</v>
      </c>
    </row>
    <row r="223" spans="1:8" x14ac:dyDescent="0.2">
      <c r="A223" t="s">
        <v>106</v>
      </c>
      <c r="B223" s="7">
        <v>9.18793575E-5</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356</v>
      </c>
      <c r="B226" s="7">
        <v>3.0552669845837776E-2</v>
      </c>
      <c r="C226" t="s">
        <v>37</v>
      </c>
      <c r="D226" t="s">
        <v>76</v>
      </c>
      <c r="F226" t="s">
        <v>88</v>
      </c>
      <c r="G226" t="s">
        <v>27</v>
      </c>
      <c r="H226" t="s">
        <v>357</v>
      </c>
    </row>
    <row r="227" spans="1:8" x14ac:dyDescent="0.2">
      <c r="A227" t="s">
        <v>150</v>
      </c>
      <c r="B227" s="11">
        <v>9.5935383315930614E-2</v>
      </c>
      <c r="D227" t="s">
        <v>76</v>
      </c>
      <c r="E227" t="s">
        <v>442</v>
      </c>
      <c r="F227" t="s">
        <v>163</v>
      </c>
      <c r="G227" t="s">
        <v>65</v>
      </c>
    </row>
    <row r="228" spans="1:8" x14ac:dyDescent="0.2">
      <c r="A228" t="s">
        <v>448</v>
      </c>
      <c r="B228" s="11">
        <v>0</v>
      </c>
      <c r="D228" t="s">
        <v>76</v>
      </c>
      <c r="E228" t="s">
        <v>442</v>
      </c>
      <c r="F228" t="s">
        <v>163</v>
      </c>
      <c r="G228" t="s">
        <v>446</v>
      </c>
    </row>
    <row r="229" spans="1:8" x14ac:dyDescent="0.2">
      <c r="A229" t="s">
        <v>210</v>
      </c>
      <c r="B229" s="7">
        <v>4.8884271753340442E-7</v>
      </c>
      <c r="D229" t="s">
        <v>76</v>
      </c>
      <c r="E229" t="s">
        <v>442</v>
      </c>
      <c r="F229" t="s">
        <v>163</v>
      </c>
      <c r="G229" t="s">
        <v>66</v>
      </c>
    </row>
    <row r="230" spans="1:8" x14ac:dyDescent="0.2">
      <c r="A230" t="s">
        <v>54</v>
      </c>
      <c r="B230" s="7">
        <v>7.9136690390500312E-5</v>
      </c>
      <c r="D230" t="s">
        <v>76</v>
      </c>
      <c r="E230" t="s">
        <v>442</v>
      </c>
      <c r="F230" t="s">
        <v>163</v>
      </c>
      <c r="G230" t="s">
        <v>54</v>
      </c>
    </row>
    <row r="231" spans="1:8" x14ac:dyDescent="0.2">
      <c r="A231" t="s">
        <v>151</v>
      </c>
      <c r="B231" s="7">
        <v>3.588292254001202E-5</v>
      </c>
      <c r="D231" t="s">
        <v>76</v>
      </c>
      <c r="E231" t="s">
        <v>442</v>
      </c>
      <c r="F231" t="s">
        <v>163</v>
      </c>
      <c r="G231" t="s">
        <v>55</v>
      </c>
    </row>
    <row r="232" spans="1:8" x14ac:dyDescent="0.2">
      <c r="A232" t="s">
        <v>152</v>
      </c>
      <c r="B232" s="7">
        <v>3.7942543736010467E-3</v>
      </c>
      <c r="D232" t="s">
        <v>76</v>
      </c>
      <c r="E232" t="s">
        <v>442</v>
      </c>
      <c r="F232" t="s">
        <v>163</v>
      </c>
      <c r="G232" t="s">
        <v>56</v>
      </c>
    </row>
    <row r="233" spans="1:8" x14ac:dyDescent="0.2">
      <c r="A233" t="s">
        <v>211</v>
      </c>
      <c r="B233" s="7">
        <v>1.8205440152213105E-6</v>
      </c>
      <c r="D233" t="s">
        <v>76</v>
      </c>
      <c r="E233" t="s">
        <v>442</v>
      </c>
      <c r="F233" t="s">
        <v>163</v>
      </c>
      <c r="G233" t="s">
        <v>57</v>
      </c>
    </row>
    <row r="234" spans="1:8" x14ac:dyDescent="0.2">
      <c r="A234" t="s">
        <v>153</v>
      </c>
      <c r="B234" s="7">
        <v>1.8205440152213105E-6</v>
      </c>
      <c r="D234" t="s">
        <v>76</v>
      </c>
      <c r="E234" t="s">
        <v>442</v>
      </c>
      <c r="F234" t="s">
        <v>163</v>
      </c>
      <c r="G234" t="s">
        <v>58</v>
      </c>
    </row>
    <row r="235" spans="1:8" x14ac:dyDescent="0.2">
      <c r="A235" t="s">
        <v>154</v>
      </c>
      <c r="B235" s="7">
        <v>1.3652388621227673E-4</v>
      </c>
      <c r="D235" t="s">
        <v>76</v>
      </c>
      <c r="E235" t="s">
        <v>442</v>
      </c>
      <c r="F235" t="s">
        <v>163</v>
      </c>
      <c r="G235" t="s">
        <v>59</v>
      </c>
    </row>
    <row r="236" spans="1:8" x14ac:dyDescent="0.2">
      <c r="A236" t="s">
        <v>212</v>
      </c>
      <c r="B236" s="7">
        <v>1.0455384279415984E-5</v>
      </c>
      <c r="D236" t="s">
        <v>76</v>
      </c>
      <c r="E236" t="s">
        <v>442</v>
      </c>
      <c r="F236" t="s">
        <v>163</v>
      </c>
      <c r="G236" t="s">
        <v>61</v>
      </c>
    </row>
    <row r="237" spans="1:8" x14ac:dyDescent="0.2">
      <c r="A237" t="s">
        <v>207</v>
      </c>
      <c r="B237" s="7">
        <v>6.3817181341644107E-4</v>
      </c>
      <c r="D237" t="s">
        <v>76</v>
      </c>
      <c r="E237" t="s">
        <v>442</v>
      </c>
      <c r="F237" t="s">
        <v>163</v>
      </c>
      <c r="G237" t="s">
        <v>360</v>
      </c>
    </row>
    <row r="238" spans="1:8" x14ac:dyDescent="0.2">
      <c r="A238" t="s">
        <v>309</v>
      </c>
      <c r="B238" s="7">
        <v>4.499929453577469E-5</v>
      </c>
      <c r="D238" t="s">
        <v>76</v>
      </c>
      <c r="E238" t="s">
        <v>442</v>
      </c>
      <c r="F238" t="s">
        <v>163</v>
      </c>
      <c r="G238" t="s">
        <v>309</v>
      </c>
    </row>
    <row r="239" spans="1:8" x14ac:dyDescent="0.2">
      <c r="A239" t="s">
        <v>310</v>
      </c>
      <c r="B239" s="7">
        <v>9.169135250236222E-6</v>
      </c>
      <c r="D239" t="s">
        <v>76</v>
      </c>
      <c r="E239" t="s">
        <v>442</v>
      </c>
      <c r="F239" t="s">
        <v>163</v>
      </c>
      <c r="G239" t="s">
        <v>310</v>
      </c>
    </row>
    <row r="240" spans="1:8" x14ac:dyDescent="0.2">
      <c r="A240" t="s">
        <v>311</v>
      </c>
      <c r="B240" s="7">
        <v>7.3917336478827389E-5</v>
      </c>
      <c r="D240" t="s">
        <v>76</v>
      </c>
      <c r="E240" t="s">
        <v>442</v>
      </c>
      <c r="F240" t="s">
        <v>163</v>
      </c>
      <c r="G240" t="s">
        <v>311</v>
      </c>
    </row>
    <row r="241" spans="1:7" x14ac:dyDescent="0.2">
      <c r="A241" t="s">
        <v>312</v>
      </c>
      <c r="B241" s="7">
        <v>3.0328678135396732E-5</v>
      </c>
      <c r="D241" t="s">
        <v>76</v>
      </c>
      <c r="E241" t="s">
        <v>442</v>
      </c>
      <c r="F241" t="s">
        <v>163</v>
      </c>
      <c r="G241" t="s">
        <v>312</v>
      </c>
    </row>
    <row r="242" spans="1:7" x14ac:dyDescent="0.2">
      <c r="A242" t="s">
        <v>313</v>
      </c>
      <c r="B242" s="7">
        <v>2.2711242696738953E-5</v>
      </c>
      <c r="D242" t="s">
        <v>76</v>
      </c>
      <c r="E242" t="s">
        <v>442</v>
      </c>
      <c r="F242" t="s">
        <v>163</v>
      </c>
      <c r="G242" t="s">
        <v>313</v>
      </c>
    </row>
    <row r="243" spans="1:7" x14ac:dyDescent="0.2">
      <c r="A243" t="s">
        <v>314</v>
      </c>
      <c r="B243" s="7">
        <v>1.6081252592721991E-5</v>
      </c>
      <c r="D243" t="s">
        <v>76</v>
      </c>
      <c r="E243" t="s">
        <v>442</v>
      </c>
      <c r="F243" t="s">
        <v>163</v>
      </c>
      <c r="G243" t="s">
        <v>314</v>
      </c>
    </row>
    <row r="244" spans="1:7" x14ac:dyDescent="0.2">
      <c r="A244" t="s">
        <v>315</v>
      </c>
      <c r="B244" s="7">
        <v>1.0438707823345854E-5</v>
      </c>
      <c r="D244" t="s">
        <v>76</v>
      </c>
      <c r="E244" t="s">
        <v>442</v>
      </c>
      <c r="F244" t="s">
        <v>163</v>
      </c>
      <c r="G244" t="s">
        <v>315</v>
      </c>
    </row>
    <row r="245" spans="1:7" x14ac:dyDescent="0.2">
      <c r="A245" t="s">
        <v>316</v>
      </c>
      <c r="B245" s="7">
        <v>1.029764420411145E-4</v>
      </c>
      <c r="D245" t="s">
        <v>76</v>
      </c>
      <c r="E245" t="s">
        <v>442</v>
      </c>
      <c r="F245" t="s">
        <v>163</v>
      </c>
      <c r="G245" t="s">
        <v>316</v>
      </c>
    </row>
    <row r="246" spans="1:7" x14ac:dyDescent="0.2">
      <c r="A246" t="s">
        <v>317</v>
      </c>
      <c r="B246" s="7">
        <v>5.3886302547542099E-5</v>
      </c>
      <c r="D246" t="s">
        <v>76</v>
      </c>
      <c r="E246" t="s">
        <v>442</v>
      </c>
      <c r="F246" t="s">
        <v>163</v>
      </c>
      <c r="G246" t="s">
        <v>317</v>
      </c>
    </row>
    <row r="247" spans="1:7" x14ac:dyDescent="0.2">
      <c r="A247" t="s">
        <v>318</v>
      </c>
      <c r="B247" s="7">
        <v>1.5516998115784377E-6</v>
      </c>
      <c r="D247" t="s">
        <v>76</v>
      </c>
      <c r="E247" t="s">
        <v>442</v>
      </c>
      <c r="F247" t="s">
        <v>163</v>
      </c>
      <c r="G247" t="s">
        <v>318</v>
      </c>
    </row>
    <row r="248" spans="1:7" x14ac:dyDescent="0.2">
      <c r="A248" t="s">
        <v>319</v>
      </c>
      <c r="B248" s="7">
        <v>1.5488785391937494E-4</v>
      </c>
      <c r="D248" t="s">
        <v>76</v>
      </c>
      <c r="E248" t="s">
        <v>442</v>
      </c>
      <c r="F248" t="s">
        <v>163</v>
      </c>
      <c r="G248" t="s">
        <v>319</v>
      </c>
    </row>
    <row r="249" spans="1:7" x14ac:dyDescent="0.2">
      <c r="A249" t="s">
        <v>320</v>
      </c>
      <c r="B249" s="7">
        <v>7.6597545244281066E-5</v>
      </c>
      <c r="D249" t="s">
        <v>76</v>
      </c>
      <c r="E249" t="s">
        <v>442</v>
      </c>
      <c r="F249" t="s">
        <v>163</v>
      </c>
      <c r="G249" t="s">
        <v>320</v>
      </c>
    </row>
    <row r="250" spans="1:7" x14ac:dyDescent="0.2">
      <c r="A250" t="s">
        <v>321</v>
      </c>
      <c r="B250" s="7">
        <v>3.1880377946975169E-5</v>
      </c>
      <c r="D250" t="s">
        <v>76</v>
      </c>
      <c r="E250" t="s">
        <v>442</v>
      </c>
      <c r="F250" t="s">
        <v>163</v>
      </c>
      <c r="G250" t="s">
        <v>321</v>
      </c>
    </row>
    <row r="251" spans="1:7" x14ac:dyDescent="0.2">
      <c r="A251" t="s">
        <v>322</v>
      </c>
      <c r="B251" s="7">
        <v>2.3980815269848583E-5</v>
      </c>
      <c r="D251" t="s">
        <v>76</v>
      </c>
      <c r="E251" t="s">
        <v>442</v>
      </c>
      <c r="F251" t="s">
        <v>163</v>
      </c>
      <c r="G251" t="s">
        <v>322</v>
      </c>
    </row>
    <row r="252" spans="1:7" x14ac:dyDescent="0.2">
      <c r="A252" t="s">
        <v>323</v>
      </c>
      <c r="B252" s="7">
        <v>1.0579771442580255E-5</v>
      </c>
      <c r="D252" t="s">
        <v>76</v>
      </c>
      <c r="E252" t="s">
        <v>442</v>
      </c>
      <c r="F252" t="s">
        <v>163</v>
      </c>
      <c r="G252" t="s">
        <v>323</v>
      </c>
    </row>
    <row r="253" spans="1:7" x14ac:dyDescent="0.2">
      <c r="A253" t="s">
        <v>324</v>
      </c>
      <c r="B253" s="7">
        <v>3.1033996231568754E-6</v>
      </c>
      <c r="D253" t="s">
        <v>76</v>
      </c>
      <c r="E253" t="s">
        <v>442</v>
      </c>
      <c r="F253" t="s">
        <v>163</v>
      </c>
      <c r="G253" t="s">
        <v>324</v>
      </c>
    </row>
    <row r="254" spans="1:7" x14ac:dyDescent="0.2">
      <c r="A254" t="s">
        <v>325</v>
      </c>
      <c r="B254" s="7">
        <v>8.6048807732986105E-6</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2.680208765453665E-6</v>
      </c>
      <c r="D256" t="s">
        <v>76</v>
      </c>
      <c r="E256" t="s">
        <v>442</v>
      </c>
      <c r="F256" t="s">
        <v>163</v>
      </c>
      <c r="G256" t="s">
        <v>326</v>
      </c>
    </row>
    <row r="257" spans="1:8" x14ac:dyDescent="0.2">
      <c r="A257" t="s">
        <v>327</v>
      </c>
      <c r="B257" s="7">
        <v>1.4247425542674743E-5</v>
      </c>
      <c r="D257" t="s">
        <v>76</v>
      </c>
      <c r="E257" t="s">
        <v>442</v>
      </c>
      <c r="F257" t="s">
        <v>163</v>
      </c>
      <c r="G257" t="s">
        <v>327</v>
      </c>
    </row>
    <row r="258" spans="1:8" x14ac:dyDescent="0.2">
      <c r="A258" t="s">
        <v>336</v>
      </c>
      <c r="B258" s="7">
        <v>1.0657346351307668E-9</v>
      </c>
      <c r="D258" t="s">
        <v>76</v>
      </c>
      <c r="E258" t="s">
        <v>442</v>
      </c>
      <c r="F258" t="s">
        <v>163</v>
      </c>
      <c r="G258" t="s">
        <v>329</v>
      </c>
    </row>
    <row r="259" spans="1:8" x14ac:dyDescent="0.2">
      <c r="A259" t="s">
        <v>330</v>
      </c>
      <c r="B259" s="7">
        <v>9.1873675442307481E-12</v>
      </c>
      <c r="D259" t="s">
        <v>76</v>
      </c>
      <c r="E259" t="s">
        <v>442</v>
      </c>
      <c r="F259" t="s">
        <v>163</v>
      </c>
      <c r="G259" t="s">
        <v>330</v>
      </c>
    </row>
    <row r="260" spans="1:8" x14ac:dyDescent="0.2">
      <c r="A260" t="s">
        <v>331</v>
      </c>
      <c r="B260" s="7">
        <v>6.1249116961538321E-12</v>
      </c>
      <c r="D260" t="s">
        <v>76</v>
      </c>
      <c r="E260" t="s">
        <v>442</v>
      </c>
      <c r="F260" t="s">
        <v>163</v>
      </c>
      <c r="G260" t="s">
        <v>331</v>
      </c>
    </row>
    <row r="261" spans="1:8" x14ac:dyDescent="0.2">
      <c r="A261" t="s">
        <v>332</v>
      </c>
      <c r="B261" s="7">
        <v>6.6149046318461386E-8</v>
      </c>
      <c r="D261" t="s">
        <v>76</v>
      </c>
      <c r="E261" t="s">
        <v>442</v>
      </c>
      <c r="F261" t="s">
        <v>163</v>
      </c>
      <c r="G261" t="s">
        <v>332</v>
      </c>
    </row>
    <row r="262" spans="1:8" x14ac:dyDescent="0.2">
      <c r="A262" t="s">
        <v>290</v>
      </c>
      <c r="B262" s="7">
        <v>1.2862314561923045E-9</v>
      </c>
      <c r="D262" t="s">
        <v>76</v>
      </c>
      <c r="E262" t="s">
        <v>442</v>
      </c>
      <c r="F262" t="s">
        <v>163</v>
      </c>
      <c r="G262" t="s">
        <v>290</v>
      </c>
    </row>
    <row r="263" spans="1:8" x14ac:dyDescent="0.2">
      <c r="A263" t="s">
        <v>292</v>
      </c>
      <c r="B263" s="7">
        <v>3.9811926024999908E-10</v>
      </c>
      <c r="D263" t="s">
        <v>76</v>
      </c>
      <c r="E263" t="s">
        <v>442</v>
      </c>
      <c r="F263" t="s">
        <v>163</v>
      </c>
      <c r="G263" t="s">
        <v>292</v>
      </c>
    </row>
    <row r="264" spans="1:8" x14ac:dyDescent="0.2">
      <c r="A264" t="s">
        <v>291</v>
      </c>
      <c r="B264" s="7">
        <v>4.8999293569230657E-10</v>
      </c>
      <c r="D264" t="s">
        <v>76</v>
      </c>
      <c r="E264" t="s">
        <v>442</v>
      </c>
      <c r="F264" t="s">
        <v>163</v>
      </c>
      <c r="G264" t="s">
        <v>291</v>
      </c>
    </row>
    <row r="265" spans="1:8" x14ac:dyDescent="0.2">
      <c r="A265" t="s">
        <v>335</v>
      </c>
      <c r="B265" s="7">
        <v>9.7998587138461305E-13</v>
      </c>
      <c r="D265" t="s">
        <v>76</v>
      </c>
      <c r="E265" t="s">
        <v>442</v>
      </c>
      <c r="F265" t="s">
        <v>163</v>
      </c>
      <c r="G265" t="s">
        <v>335</v>
      </c>
    </row>
    <row r="266" spans="1:8" x14ac:dyDescent="0.2">
      <c r="A266" t="s">
        <v>333</v>
      </c>
      <c r="B266" s="7">
        <v>2.6643365878269169E-10</v>
      </c>
      <c r="D266" t="s">
        <v>76</v>
      </c>
      <c r="E266" t="s">
        <v>442</v>
      </c>
      <c r="F266" t="s">
        <v>163</v>
      </c>
      <c r="G266" t="s">
        <v>333</v>
      </c>
    </row>
    <row r="267" spans="1:8" x14ac:dyDescent="0.2">
      <c r="A267" t="s">
        <v>334</v>
      </c>
      <c r="B267" s="7">
        <v>3.3074523159230703E-10</v>
      </c>
      <c r="D267" t="s">
        <v>76</v>
      </c>
      <c r="E267" t="s">
        <v>442</v>
      </c>
      <c r="F267" t="s">
        <v>163</v>
      </c>
      <c r="G267" t="s">
        <v>334</v>
      </c>
    </row>
    <row r="268" spans="1:8" x14ac:dyDescent="0.2">
      <c r="A268" t="s">
        <v>155</v>
      </c>
      <c r="B268" s="7">
        <v>-6.43813816279788E-6</v>
      </c>
      <c r="C268" t="s">
        <v>91</v>
      </c>
      <c r="D268" t="s">
        <v>76</v>
      </c>
      <c r="F268" t="s">
        <v>88</v>
      </c>
      <c r="G268" t="s">
        <v>29</v>
      </c>
      <c r="H268" t="s">
        <v>157</v>
      </c>
    </row>
    <row r="269" spans="1:8" x14ac:dyDescent="0.2">
      <c r="A269" t="s">
        <v>156</v>
      </c>
      <c r="B269" s="7">
        <v>-5.2139692048332967E-6</v>
      </c>
      <c r="C269" t="s">
        <v>91</v>
      </c>
      <c r="D269" t="s">
        <v>76</v>
      </c>
      <c r="F269" t="s">
        <v>88</v>
      </c>
      <c r="G269" t="s">
        <v>30</v>
      </c>
      <c r="H269" t="s">
        <v>158</v>
      </c>
    </row>
    <row r="270" spans="1:8" x14ac:dyDescent="0.2">
      <c r="A270" t="s">
        <v>164</v>
      </c>
      <c r="B270" s="7">
        <v>-3.6472541097287021E-6</v>
      </c>
      <c r="C270" t="s">
        <v>91</v>
      </c>
      <c r="D270" t="s">
        <v>76</v>
      </c>
      <c r="F270" t="s">
        <v>88</v>
      </c>
      <c r="G270" t="s">
        <v>31</v>
      </c>
      <c r="H270" t="s">
        <v>159</v>
      </c>
    </row>
    <row r="272" spans="1:8" ht="16" x14ac:dyDescent="0.2">
      <c r="A272" s="10" t="s">
        <v>70</v>
      </c>
      <c r="B272" s="8" t="s">
        <v>588</v>
      </c>
    </row>
    <row r="273" spans="1:2" x14ac:dyDescent="0.2">
      <c r="A273" t="s">
        <v>71</v>
      </c>
      <c r="B273" t="s">
        <v>37</v>
      </c>
    </row>
    <row r="274" spans="1:2" x14ac:dyDescent="0.2">
      <c r="A274" t="s">
        <v>85</v>
      </c>
      <c r="B274" t="s">
        <v>377</v>
      </c>
    </row>
    <row r="275" spans="1:2" x14ac:dyDescent="0.2">
      <c r="A275" t="s">
        <v>86</v>
      </c>
    </row>
    <row r="276" spans="1:2" x14ac:dyDescent="0.2">
      <c r="A276" t="s">
        <v>87</v>
      </c>
      <c r="B276">
        <v>2020</v>
      </c>
    </row>
    <row r="277" spans="1:2" x14ac:dyDescent="0.2">
      <c r="A277" t="s">
        <v>123</v>
      </c>
      <c r="B277" t="s">
        <v>380</v>
      </c>
    </row>
    <row r="278" spans="1:2" x14ac:dyDescent="0.2">
      <c r="A278" t="s">
        <v>72</v>
      </c>
      <c r="B278" t="s">
        <v>588</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v>
      </c>
    </row>
    <row r="284" spans="1:2" x14ac:dyDescent="0.2">
      <c r="A284" t="s">
        <v>126</v>
      </c>
      <c r="B284">
        <v>1</v>
      </c>
    </row>
    <row r="285" spans="1:2" x14ac:dyDescent="0.2">
      <c r="A285" t="s">
        <v>127</v>
      </c>
      <c r="B285">
        <v>0</v>
      </c>
    </row>
    <row r="286" spans="1:2" x14ac:dyDescent="0.2">
      <c r="A286" t="s">
        <v>128</v>
      </c>
      <c r="B286">
        <v>1570</v>
      </c>
    </row>
    <row r="287" spans="1:2" x14ac:dyDescent="0.2">
      <c r="A287" t="s">
        <v>129</v>
      </c>
      <c r="B287" s="2">
        <v>91.037499999999994</v>
      </c>
    </row>
    <row r="288" spans="1:2" x14ac:dyDescent="0.2">
      <c r="A288" t="s">
        <v>130</v>
      </c>
      <c r="B288">
        <v>2.8</v>
      </c>
    </row>
    <row r="289" spans="1:8" x14ac:dyDescent="0.2">
      <c r="A289" t="s">
        <v>131</v>
      </c>
      <c r="B289" t="s">
        <v>84</v>
      </c>
    </row>
    <row r="290" spans="1:8" x14ac:dyDescent="0.2">
      <c r="A290" t="s">
        <v>99</v>
      </c>
      <c r="B290">
        <v>0</v>
      </c>
    </row>
    <row r="291" spans="1:8" x14ac:dyDescent="0.2">
      <c r="A291" t="s">
        <v>134</v>
      </c>
      <c r="B291" s="2">
        <v>62.125</v>
      </c>
    </row>
    <row r="292" spans="1:8" x14ac:dyDescent="0.2">
      <c r="A292" t="s">
        <v>135</v>
      </c>
      <c r="B292">
        <v>5.25</v>
      </c>
    </row>
    <row r="293" spans="1:8" x14ac:dyDescent="0.2">
      <c r="A293" t="s">
        <v>132</v>
      </c>
      <c r="B293" s="2">
        <v>173.57011121411836</v>
      </c>
    </row>
    <row r="294" spans="1:8" x14ac:dyDescent="0.2">
      <c r="A294" t="s">
        <v>133</v>
      </c>
      <c r="B294" t="s">
        <v>139</v>
      </c>
    </row>
    <row r="295" spans="1:8" x14ac:dyDescent="0.2">
      <c r="A295" t="s">
        <v>540</v>
      </c>
      <c r="B295" s="6">
        <v>0</v>
      </c>
    </row>
    <row r="296" spans="1:8" x14ac:dyDescent="0.2">
      <c r="A296" t="s">
        <v>82</v>
      </c>
      <c r="B296" t="s">
        <v>589</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588</v>
      </c>
      <c r="B299">
        <v>1</v>
      </c>
      <c r="C299" t="s">
        <v>37</v>
      </c>
      <c r="D299" t="s">
        <v>162</v>
      </c>
      <c r="F299" t="s">
        <v>83</v>
      </c>
      <c r="G299" t="s">
        <v>84</v>
      </c>
      <c r="H299" t="s">
        <v>588</v>
      </c>
    </row>
    <row r="300" spans="1:8" x14ac:dyDescent="0.2">
      <c r="A300" t="s">
        <v>377</v>
      </c>
      <c r="B300" s="7">
        <v>4.0000000000000003E-5</v>
      </c>
      <c r="C300" t="s">
        <v>37</v>
      </c>
      <c r="D300" t="s">
        <v>75</v>
      </c>
      <c r="F300" t="s">
        <v>88</v>
      </c>
      <c r="H300" t="s">
        <v>377</v>
      </c>
    </row>
    <row r="301" spans="1:8" x14ac:dyDescent="0.2">
      <c r="A301" t="s">
        <v>106</v>
      </c>
      <c r="B301" s="7">
        <v>9.1310137499999998E-5</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356</v>
      </c>
      <c r="B304" s="7">
        <v>3.0247143147379398E-2</v>
      </c>
      <c r="C304" t="s">
        <v>37</v>
      </c>
      <c r="D304" t="s">
        <v>76</v>
      </c>
      <c r="F304" t="s">
        <v>88</v>
      </c>
      <c r="G304" t="s">
        <v>27</v>
      </c>
      <c r="H304" t="s">
        <v>357</v>
      </c>
    </row>
    <row r="305" spans="1:7" x14ac:dyDescent="0.2">
      <c r="A305" t="s">
        <v>150</v>
      </c>
      <c r="B305" s="11">
        <v>9.4976029482771313E-2</v>
      </c>
      <c r="D305" t="s">
        <v>76</v>
      </c>
      <c r="E305" t="s">
        <v>442</v>
      </c>
      <c r="F305" t="s">
        <v>163</v>
      </c>
      <c r="G305" t="s">
        <v>65</v>
      </c>
    </row>
    <row r="306" spans="1:7" x14ac:dyDescent="0.2">
      <c r="A306" t="s">
        <v>448</v>
      </c>
      <c r="B306" s="11">
        <v>0</v>
      </c>
      <c r="D306" t="s">
        <v>76</v>
      </c>
      <c r="E306" t="s">
        <v>442</v>
      </c>
      <c r="F306" t="s">
        <v>163</v>
      </c>
      <c r="G306" t="s">
        <v>446</v>
      </c>
    </row>
    <row r="307" spans="1:7" x14ac:dyDescent="0.2">
      <c r="A307" t="s">
        <v>210</v>
      </c>
      <c r="B307" s="7">
        <v>4.839542903580703E-7</v>
      </c>
      <c r="D307" t="s">
        <v>76</v>
      </c>
      <c r="E307" t="s">
        <v>442</v>
      </c>
      <c r="F307" t="s">
        <v>163</v>
      </c>
      <c r="G307" t="s">
        <v>66</v>
      </c>
    </row>
    <row r="308" spans="1:7" x14ac:dyDescent="0.2">
      <c r="A308" t="s">
        <v>54</v>
      </c>
      <c r="B308" s="7">
        <v>7.8345323486595295E-5</v>
      </c>
      <c r="D308" t="s">
        <v>76</v>
      </c>
      <c r="E308" t="s">
        <v>442</v>
      </c>
      <c r="F308" t="s">
        <v>163</v>
      </c>
      <c r="G308" t="s">
        <v>54</v>
      </c>
    </row>
    <row r="309" spans="1:7" x14ac:dyDescent="0.2">
      <c r="A309" t="s">
        <v>151</v>
      </c>
      <c r="B309" s="7">
        <v>3.5524093314611898E-5</v>
      </c>
      <c r="D309" t="s">
        <v>76</v>
      </c>
      <c r="E309" t="s">
        <v>442</v>
      </c>
      <c r="F309" t="s">
        <v>163</v>
      </c>
      <c r="G309" t="s">
        <v>55</v>
      </c>
    </row>
    <row r="310" spans="1:7" x14ac:dyDescent="0.2">
      <c r="A310" t="s">
        <v>152</v>
      </c>
      <c r="B310" s="7">
        <v>3.7563118298650361E-3</v>
      </c>
      <c r="D310" t="s">
        <v>76</v>
      </c>
      <c r="E310" t="s">
        <v>442</v>
      </c>
      <c r="F310" t="s">
        <v>163</v>
      </c>
      <c r="G310" t="s">
        <v>56</v>
      </c>
    </row>
    <row r="311" spans="1:7" x14ac:dyDescent="0.2">
      <c r="A311" t="s">
        <v>211</v>
      </c>
      <c r="B311" s="7">
        <v>1.8023385750690973E-6</v>
      </c>
      <c r="D311" t="s">
        <v>76</v>
      </c>
      <c r="E311" t="s">
        <v>442</v>
      </c>
      <c r="F311" t="s">
        <v>163</v>
      </c>
      <c r="G311" t="s">
        <v>57</v>
      </c>
    </row>
    <row r="312" spans="1:7" x14ac:dyDescent="0.2">
      <c r="A312" t="s">
        <v>153</v>
      </c>
      <c r="B312" s="7">
        <v>1.8023385750690973E-6</v>
      </c>
      <c r="D312" t="s">
        <v>76</v>
      </c>
      <c r="E312" t="s">
        <v>442</v>
      </c>
      <c r="F312" t="s">
        <v>163</v>
      </c>
      <c r="G312" t="s">
        <v>58</v>
      </c>
    </row>
    <row r="313" spans="1:7" x14ac:dyDescent="0.2">
      <c r="A313" t="s">
        <v>154</v>
      </c>
      <c r="B313" s="7">
        <v>1.3515864735015395E-4</v>
      </c>
      <c r="D313" t="s">
        <v>76</v>
      </c>
      <c r="E313" t="s">
        <v>442</v>
      </c>
      <c r="F313" t="s">
        <v>163</v>
      </c>
      <c r="G313" t="s">
        <v>59</v>
      </c>
    </row>
    <row r="314" spans="1:7" x14ac:dyDescent="0.2">
      <c r="A314" t="s">
        <v>212</v>
      </c>
      <c r="B314" s="7">
        <v>1.0350830436621825E-5</v>
      </c>
      <c r="D314" t="s">
        <v>76</v>
      </c>
      <c r="E314" t="s">
        <v>442</v>
      </c>
      <c r="F314" t="s">
        <v>163</v>
      </c>
      <c r="G314" t="s">
        <v>61</v>
      </c>
    </row>
    <row r="315" spans="1:7" x14ac:dyDescent="0.2">
      <c r="A315" t="s">
        <v>207</v>
      </c>
      <c r="B315" s="7">
        <v>6.3179009528227666E-4</v>
      </c>
      <c r="D315" t="s">
        <v>76</v>
      </c>
      <c r="E315" t="s">
        <v>442</v>
      </c>
      <c r="F315" t="s">
        <v>163</v>
      </c>
      <c r="G315" t="s">
        <v>360</v>
      </c>
    </row>
    <row r="316" spans="1:7" x14ac:dyDescent="0.2">
      <c r="A316" t="s">
        <v>309</v>
      </c>
      <c r="B316" s="7">
        <v>4.4549301590416936E-5</v>
      </c>
      <c r="D316" t="s">
        <v>76</v>
      </c>
      <c r="E316" t="s">
        <v>442</v>
      </c>
      <c r="F316" t="s">
        <v>163</v>
      </c>
      <c r="G316" t="s">
        <v>309</v>
      </c>
    </row>
    <row r="317" spans="1:7" x14ac:dyDescent="0.2">
      <c r="A317" t="s">
        <v>310</v>
      </c>
      <c r="B317" s="7">
        <v>9.0774438977338592E-6</v>
      </c>
      <c r="D317" t="s">
        <v>76</v>
      </c>
      <c r="E317" t="s">
        <v>442</v>
      </c>
      <c r="F317" t="s">
        <v>163</v>
      </c>
      <c r="G317" t="s">
        <v>310</v>
      </c>
    </row>
    <row r="318" spans="1:7" x14ac:dyDescent="0.2">
      <c r="A318" t="s">
        <v>311</v>
      </c>
      <c r="B318" s="7">
        <v>7.3178163114039118E-5</v>
      </c>
      <c r="D318" t="s">
        <v>76</v>
      </c>
      <c r="E318" t="s">
        <v>442</v>
      </c>
      <c r="F318" t="s">
        <v>163</v>
      </c>
      <c r="G318" t="s">
        <v>311</v>
      </c>
    </row>
    <row r="319" spans="1:7" x14ac:dyDescent="0.2">
      <c r="A319" t="s">
        <v>312</v>
      </c>
      <c r="B319" s="7">
        <v>3.0025391354042764E-5</v>
      </c>
      <c r="D319" t="s">
        <v>76</v>
      </c>
      <c r="E319" t="s">
        <v>442</v>
      </c>
      <c r="F319" t="s">
        <v>163</v>
      </c>
      <c r="G319" t="s">
        <v>312</v>
      </c>
    </row>
    <row r="320" spans="1:7" x14ac:dyDescent="0.2">
      <c r="A320" t="s">
        <v>313</v>
      </c>
      <c r="B320" s="7">
        <v>2.248413026977156E-5</v>
      </c>
      <c r="D320" t="s">
        <v>76</v>
      </c>
      <c r="E320" t="s">
        <v>442</v>
      </c>
      <c r="F320" t="s">
        <v>163</v>
      </c>
      <c r="G320" t="s">
        <v>313</v>
      </c>
    </row>
    <row r="321" spans="1:7" x14ac:dyDescent="0.2">
      <c r="A321" t="s">
        <v>314</v>
      </c>
      <c r="B321" s="7">
        <v>1.5920440066794769E-5</v>
      </c>
      <c r="D321" t="s">
        <v>76</v>
      </c>
      <c r="E321" t="s">
        <v>442</v>
      </c>
      <c r="F321" t="s">
        <v>163</v>
      </c>
      <c r="G321" t="s">
        <v>314</v>
      </c>
    </row>
    <row r="322" spans="1:7" x14ac:dyDescent="0.2">
      <c r="A322" t="s">
        <v>315</v>
      </c>
      <c r="B322" s="7">
        <v>1.0334320745112393E-5</v>
      </c>
      <c r="D322" t="s">
        <v>76</v>
      </c>
      <c r="E322" t="s">
        <v>442</v>
      </c>
      <c r="F322" t="s">
        <v>163</v>
      </c>
      <c r="G322" t="s">
        <v>315</v>
      </c>
    </row>
    <row r="323" spans="1:7" x14ac:dyDescent="0.2">
      <c r="A323" t="s">
        <v>316</v>
      </c>
      <c r="B323" s="7">
        <v>1.0194667762070334E-4</v>
      </c>
      <c r="D323" t="s">
        <v>76</v>
      </c>
      <c r="E323" t="s">
        <v>442</v>
      </c>
      <c r="F323" t="s">
        <v>163</v>
      </c>
      <c r="G323" t="s">
        <v>316</v>
      </c>
    </row>
    <row r="324" spans="1:7" x14ac:dyDescent="0.2">
      <c r="A324" t="s">
        <v>317</v>
      </c>
      <c r="B324" s="7">
        <v>5.3347439522066674E-5</v>
      </c>
      <c r="D324" t="s">
        <v>76</v>
      </c>
      <c r="E324" t="s">
        <v>442</v>
      </c>
      <c r="F324" t="s">
        <v>163</v>
      </c>
      <c r="G324" t="s">
        <v>317</v>
      </c>
    </row>
    <row r="325" spans="1:7" x14ac:dyDescent="0.2">
      <c r="A325" t="s">
        <v>318</v>
      </c>
      <c r="B325" s="7">
        <v>1.5361828134626532E-6</v>
      </c>
      <c r="D325" t="s">
        <v>76</v>
      </c>
      <c r="E325" t="s">
        <v>442</v>
      </c>
      <c r="F325" t="s">
        <v>163</v>
      </c>
      <c r="G325" t="s">
        <v>318</v>
      </c>
    </row>
    <row r="326" spans="1:7" x14ac:dyDescent="0.2">
      <c r="A326" t="s">
        <v>319</v>
      </c>
      <c r="B326" s="7">
        <v>1.5333897538018121E-4</v>
      </c>
      <c r="D326" t="s">
        <v>76</v>
      </c>
      <c r="E326" t="s">
        <v>442</v>
      </c>
      <c r="F326" t="s">
        <v>163</v>
      </c>
      <c r="G326" t="s">
        <v>319</v>
      </c>
    </row>
    <row r="327" spans="1:7" x14ac:dyDescent="0.2">
      <c r="A327" t="s">
        <v>320</v>
      </c>
      <c r="B327" s="7">
        <v>7.583156979183825E-5</v>
      </c>
      <c r="D327" t="s">
        <v>76</v>
      </c>
      <c r="E327" t="s">
        <v>442</v>
      </c>
      <c r="F327" t="s">
        <v>163</v>
      </c>
      <c r="G327" t="s">
        <v>320</v>
      </c>
    </row>
    <row r="328" spans="1:7" x14ac:dyDescent="0.2">
      <c r="A328" t="s">
        <v>321</v>
      </c>
      <c r="B328" s="7">
        <v>3.1561574167505416E-5</v>
      </c>
      <c r="D328" t="s">
        <v>76</v>
      </c>
      <c r="E328" t="s">
        <v>442</v>
      </c>
      <c r="F328" t="s">
        <v>163</v>
      </c>
      <c r="G328" t="s">
        <v>321</v>
      </c>
    </row>
    <row r="329" spans="1:7" x14ac:dyDescent="0.2">
      <c r="A329" t="s">
        <v>322</v>
      </c>
      <c r="B329" s="7">
        <v>2.3741007117150096E-5</v>
      </c>
      <c r="D329" t="s">
        <v>76</v>
      </c>
      <c r="E329" t="s">
        <v>442</v>
      </c>
      <c r="F329" t="s">
        <v>163</v>
      </c>
      <c r="G329" t="s">
        <v>322</v>
      </c>
    </row>
    <row r="330" spans="1:7" x14ac:dyDescent="0.2">
      <c r="A330" t="s">
        <v>323</v>
      </c>
      <c r="B330" s="7">
        <v>1.0473973728154453E-5</v>
      </c>
      <c r="D330" t="s">
        <v>76</v>
      </c>
      <c r="E330" t="s">
        <v>442</v>
      </c>
      <c r="F330" t="s">
        <v>163</v>
      </c>
      <c r="G330" t="s">
        <v>323</v>
      </c>
    </row>
    <row r="331" spans="1:7" x14ac:dyDescent="0.2">
      <c r="A331" t="s">
        <v>324</v>
      </c>
      <c r="B331" s="7">
        <v>3.0723656269253065E-6</v>
      </c>
      <c r="D331" t="s">
        <v>76</v>
      </c>
      <c r="E331" t="s">
        <v>442</v>
      </c>
      <c r="F331" t="s">
        <v>163</v>
      </c>
      <c r="G331" t="s">
        <v>324</v>
      </c>
    </row>
    <row r="332" spans="1:7" x14ac:dyDescent="0.2">
      <c r="A332" t="s">
        <v>325</v>
      </c>
      <c r="B332" s="7">
        <v>8.5188319655656235E-6</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2.653406677799128E-6</v>
      </c>
      <c r="D334" t="s">
        <v>76</v>
      </c>
      <c r="E334" t="s">
        <v>442</v>
      </c>
      <c r="F334" t="s">
        <v>163</v>
      </c>
      <c r="G334" t="s">
        <v>326</v>
      </c>
    </row>
    <row r="335" spans="1:7" x14ac:dyDescent="0.2">
      <c r="A335" t="s">
        <v>327</v>
      </c>
      <c r="B335" s="7">
        <v>1.4104951287247996E-5</v>
      </c>
      <c r="D335" t="s">
        <v>76</v>
      </c>
      <c r="E335" t="s">
        <v>442</v>
      </c>
      <c r="F335" t="s">
        <v>163</v>
      </c>
      <c r="G335" t="s">
        <v>327</v>
      </c>
    </row>
    <row r="336" spans="1:7" x14ac:dyDescent="0.2">
      <c r="A336" t="s">
        <v>336</v>
      </c>
      <c r="B336" s="7">
        <v>1.0550772887794592E-9</v>
      </c>
      <c r="D336" t="s">
        <v>76</v>
      </c>
      <c r="E336" t="s">
        <v>442</v>
      </c>
      <c r="F336" t="s">
        <v>163</v>
      </c>
      <c r="G336" t="s">
        <v>329</v>
      </c>
    </row>
    <row r="337" spans="1:8" x14ac:dyDescent="0.2">
      <c r="A337" t="s">
        <v>330</v>
      </c>
      <c r="B337" s="7">
        <v>9.0954938687884409E-12</v>
      </c>
      <c r="D337" t="s">
        <v>76</v>
      </c>
      <c r="E337" t="s">
        <v>442</v>
      </c>
      <c r="F337" t="s">
        <v>163</v>
      </c>
      <c r="G337" t="s">
        <v>330</v>
      </c>
    </row>
    <row r="338" spans="1:8" x14ac:dyDescent="0.2">
      <c r="A338" t="s">
        <v>331</v>
      </c>
      <c r="B338" s="7">
        <v>6.0636625791922934E-12</v>
      </c>
      <c r="D338" t="s">
        <v>76</v>
      </c>
      <c r="E338" t="s">
        <v>442</v>
      </c>
      <c r="F338" t="s">
        <v>163</v>
      </c>
      <c r="G338" t="s">
        <v>331</v>
      </c>
    </row>
    <row r="339" spans="1:8" x14ac:dyDescent="0.2">
      <c r="A339" t="s">
        <v>332</v>
      </c>
      <c r="B339" s="7">
        <v>6.5487555855276772E-8</v>
      </c>
      <c r="D339" t="s">
        <v>76</v>
      </c>
      <c r="E339" t="s">
        <v>442</v>
      </c>
      <c r="F339" t="s">
        <v>163</v>
      </c>
      <c r="G339" t="s">
        <v>332</v>
      </c>
    </row>
    <row r="340" spans="1:8" x14ac:dyDescent="0.2">
      <c r="A340" t="s">
        <v>290</v>
      </c>
      <c r="B340" s="7">
        <v>1.2733691416303815E-9</v>
      </c>
      <c r="D340" t="s">
        <v>76</v>
      </c>
      <c r="E340" t="s">
        <v>442</v>
      </c>
      <c r="F340" t="s">
        <v>163</v>
      </c>
      <c r="G340" t="s">
        <v>290</v>
      </c>
    </row>
    <row r="341" spans="1:8" x14ac:dyDescent="0.2">
      <c r="A341" t="s">
        <v>292</v>
      </c>
      <c r="B341" s="7">
        <v>3.9413806764749909E-10</v>
      </c>
      <c r="D341" t="s">
        <v>76</v>
      </c>
      <c r="E341" t="s">
        <v>442</v>
      </c>
      <c r="F341" t="s">
        <v>163</v>
      </c>
      <c r="G341" t="s">
        <v>292</v>
      </c>
    </row>
    <row r="342" spans="1:8" x14ac:dyDescent="0.2">
      <c r="A342" t="s">
        <v>291</v>
      </c>
      <c r="B342" s="7">
        <v>4.850930063353835E-10</v>
      </c>
      <c r="D342" t="s">
        <v>76</v>
      </c>
      <c r="E342" t="s">
        <v>442</v>
      </c>
      <c r="F342" t="s">
        <v>163</v>
      </c>
      <c r="G342" t="s">
        <v>291</v>
      </c>
    </row>
    <row r="343" spans="1:8" x14ac:dyDescent="0.2">
      <c r="A343" t="s">
        <v>335</v>
      </c>
      <c r="B343" s="7">
        <v>9.701860126707668E-13</v>
      </c>
      <c r="D343" t="s">
        <v>76</v>
      </c>
      <c r="E343" t="s">
        <v>442</v>
      </c>
      <c r="F343" t="s">
        <v>163</v>
      </c>
      <c r="G343" t="s">
        <v>335</v>
      </c>
    </row>
    <row r="344" spans="1:8" x14ac:dyDescent="0.2">
      <c r="A344" t="s">
        <v>333</v>
      </c>
      <c r="B344" s="7">
        <v>2.637693221948648E-10</v>
      </c>
      <c r="D344" t="s">
        <v>76</v>
      </c>
      <c r="E344" t="s">
        <v>442</v>
      </c>
      <c r="F344" t="s">
        <v>163</v>
      </c>
      <c r="G344" t="s">
        <v>333</v>
      </c>
    </row>
    <row r="345" spans="1:8" x14ac:dyDescent="0.2">
      <c r="A345" t="s">
        <v>334</v>
      </c>
      <c r="B345" s="7">
        <v>3.2743777927638394E-10</v>
      </c>
      <c r="D345" t="s">
        <v>76</v>
      </c>
      <c r="E345" t="s">
        <v>442</v>
      </c>
      <c r="F345" t="s">
        <v>163</v>
      </c>
      <c r="G345" t="s">
        <v>334</v>
      </c>
    </row>
    <row r="346" spans="1:8" x14ac:dyDescent="0.2">
      <c r="A346" t="s">
        <v>155</v>
      </c>
      <c r="B346" s="7">
        <v>-6.4065806791504937E-6</v>
      </c>
      <c r="C346" t="s">
        <v>91</v>
      </c>
      <c r="D346" t="s">
        <v>76</v>
      </c>
      <c r="F346" t="s">
        <v>88</v>
      </c>
      <c r="G346" t="s">
        <v>29</v>
      </c>
      <c r="H346" t="s">
        <v>157</v>
      </c>
    </row>
    <row r="347" spans="1:8" x14ac:dyDescent="0.2">
      <c r="A347" t="s">
        <v>156</v>
      </c>
      <c r="B347" s="7">
        <v>-5.1956600387737995E-6</v>
      </c>
      <c r="C347" t="s">
        <v>91</v>
      </c>
      <c r="D347" t="s">
        <v>76</v>
      </c>
      <c r="F347" t="s">
        <v>88</v>
      </c>
      <c r="G347" t="s">
        <v>30</v>
      </c>
      <c r="H347" t="s">
        <v>158</v>
      </c>
    </row>
    <row r="348" spans="1:8" x14ac:dyDescent="0.2">
      <c r="A348" t="s">
        <v>164</v>
      </c>
      <c r="B348" s="7">
        <v>-3.632248632002054E-6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337</v>
      </c>
    </row>
    <row r="2" spans="1:2" x14ac:dyDescent="0.2">
      <c r="A2" t="s">
        <v>71</v>
      </c>
      <c r="B2" t="s">
        <v>37</v>
      </c>
    </row>
    <row r="3" spans="1:2" x14ac:dyDescent="0.2">
      <c r="A3" t="s">
        <v>85</v>
      </c>
      <c r="B3" t="s">
        <v>337</v>
      </c>
    </row>
    <row r="4" spans="1:2" x14ac:dyDescent="0.2">
      <c r="A4" t="s">
        <v>86</v>
      </c>
    </row>
    <row r="5" spans="1:2" x14ac:dyDescent="0.2">
      <c r="A5" t="s">
        <v>87</v>
      </c>
      <c r="B5">
        <v>2006</v>
      </c>
    </row>
    <row r="6" spans="1:2" x14ac:dyDescent="0.2">
      <c r="A6" t="s">
        <v>123</v>
      </c>
      <c r="B6" t="s">
        <v>340</v>
      </c>
    </row>
    <row r="7" spans="1:2" x14ac:dyDescent="0.2">
      <c r="A7" t="s">
        <v>72</v>
      </c>
      <c r="B7" t="s">
        <v>337</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1.2</v>
      </c>
    </row>
    <row r="14" spans="1:2" x14ac:dyDescent="0.2">
      <c r="A14" t="s">
        <v>127</v>
      </c>
      <c r="B14">
        <v>0</v>
      </c>
    </row>
    <row r="15" spans="1:2" x14ac:dyDescent="0.2">
      <c r="A15" t="s">
        <v>128</v>
      </c>
      <c r="B15">
        <v>1870</v>
      </c>
    </row>
    <row r="16" spans="1:2" x14ac:dyDescent="0.2">
      <c r="A16" t="s">
        <v>129</v>
      </c>
      <c r="B16" s="2">
        <v>133.26249999999999</v>
      </c>
    </row>
    <row r="17" spans="1:8" x14ac:dyDescent="0.2">
      <c r="A17" t="s">
        <v>130</v>
      </c>
      <c r="B17">
        <v>8.8000000000000007</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271.7451869178301</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572</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337</v>
      </c>
      <c r="B31">
        <v>1</v>
      </c>
      <c r="C31" t="s">
        <v>37</v>
      </c>
      <c r="D31" t="s">
        <v>75</v>
      </c>
      <c r="F31" t="s">
        <v>83</v>
      </c>
      <c r="G31" t="s">
        <v>84</v>
      </c>
      <c r="H31" t="s">
        <v>337</v>
      </c>
    </row>
    <row r="32" spans="1:8" x14ac:dyDescent="0.2">
      <c r="A32" t="s">
        <v>111</v>
      </c>
      <c r="B32" s="11">
        <v>0.77777777777777779</v>
      </c>
      <c r="C32" t="s">
        <v>91</v>
      </c>
      <c r="D32" t="s">
        <v>75</v>
      </c>
      <c r="F32" t="s">
        <v>88</v>
      </c>
      <c r="G32" t="s">
        <v>15</v>
      </c>
      <c r="H32" t="s">
        <v>112</v>
      </c>
    </row>
    <row r="33" spans="1:8" x14ac:dyDescent="0.2">
      <c r="A33" t="s">
        <v>111</v>
      </c>
      <c r="B33" s="11">
        <v>0.57777777777777783</v>
      </c>
      <c r="C33" t="s">
        <v>91</v>
      </c>
      <c r="D33" t="s">
        <v>75</v>
      </c>
      <c r="F33" t="s">
        <v>88</v>
      </c>
      <c r="G33" t="s">
        <v>16</v>
      </c>
      <c r="H33" t="s">
        <v>112</v>
      </c>
    </row>
    <row r="34" spans="1:8" x14ac:dyDescent="0.2">
      <c r="A34" t="s">
        <v>113</v>
      </c>
      <c r="B34" s="11">
        <v>1.0125</v>
      </c>
      <c r="C34" t="s">
        <v>91</v>
      </c>
      <c r="D34" t="s">
        <v>76</v>
      </c>
      <c r="F34" t="s">
        <v>88</v>
      </c>
      <c r="G34" t="s">
        <v>24</v>
      </c>
      <c r="H34" t="s">
        <v>114</v>
      </c>
    </row>
    <row r="35" spans="1:8" x14ac:dyDescent="0.2">
      <c r="A35" t="s">
        <v>197</v>
      </c>
      <c r="B35" s="11">
        <v>1.0186116700201207</v>
      </c>
      <c r="C35" t="s">
        <v>91</v>
      </c>
      <c r="D35" t="s">
        <v>76</v>
      </c>
      <c r="F35" t="s">
        <v>88</v>
      </c>
      <c r="G35" t="s">
        <v>412</v>
      </c>
      <c r="H35" t="s">
        <v>197</v>
      </c>
    </row>
    <row r="36" spans="1:8" x14ac:dyDescent="0.2">
      <c r="A36" s="13" t="s">
        <v>443</v>
      </c>
      <c r="B36">
        <v>133.26249999999999</v>
      </c>
      <c r="C36" t="s">
        <v>91</v>
      </c>
      <c r="D36" t="s">
        <v>191</v>
      </c>
      <c r="F36" t="s">
        <v>88</v>
      </c>
      <c r="H36" s="13" t="s">
        <v>444</v>
      </c>
    </row>
    <row r="37" spans="1:8" x14ac:dyDescent="0.2">
      <c r="A37" s="13" t="s">
        <v>214</v>
      </c>
      <c r="B37" s="2">
        <v>2118.8737499999997</v>
      </c>
      <c r="C37" t="s">
        <v>94</v>
      </c>
      <c r="D37" t="s">
        <v>191</v>
      </c>
      <c r="F37" t="s">
        <v>88</v>
      </c>
      <c r="H37" s="13" t="s">
        <v>214</v>
      </c>
    </row>
    <row r="38" spans="1:8" x14ac:dyDescent="0.2">
      <c r="B38" s="11"/>
    </row>
    <row r="39" spans="1:8" ht="16" x14ac:dyDescent="0.2">
      <c r="A39" s="10" t="s">
        <v>70</v>
      </c>
      <c r="B39" s="8" t="s">
        <v>338</v>
      </c>
    </row>
    <row r="40" spans="1:8" x14ac:dyDescent="0.2">
      <c r="A40" t="s">
        <v>71</v>
      </c>
      <c r="B40" t="s">
        <v>37</v>
      </c>
    </row>
    <row r="41" spans="1:8" x14ac:dyDescent="0.2">
      <c r="A41" t="s">
        <v>85</v>
      </c>
      <c r="B41" t="s">
        <v>338</v>
      </c>
    </row>
    <row r="42" spans="1:8" x14ac:dyDescent="0.2">
      <c r="A42" t="s">
        <v>86</v>
      </c>
    </row>
    <row r="43" spans="1:8" x14ac:dyDescent="0.2">
      <c r="A43" t="s">
        <v>87</v>
      </c>
      <c r="B43">
        <v>2016</v>
      </c>
    </row>
    <row r="44" spans="1:8" x14ac:dyDescent="0.2">
      <c r="A44" t="s">
        <v>123</v>
      </c>
      <c r="B44" t="s">
        <v>341</v>
      </c>
    </row>
    <row r="45" spans="1:8" x14ac:dyDescent="0.2">
      <c r="A45" t="s">
        <v>72</v>
      </c>
      <c r="B45" t="s">
        <v>338</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30000</v>
      </c>
    </row>
    <row r="50" spans="1:2" x14ac:dyDescent="0.2">
      <c r="A50" t="s">
        <v>125</v>
      </c>
      <c r="B50">
        <v>1</v>
      </c>
    </row>
    <row r="51" spans="1:2" x14ac:dyDescent="0.2">
      <c r="A51" t="s">
        <v>126</v>
      </c>
      <c r="B51">
        <v>1.2</v>
      </c>
    </row>
    <row r="52" spans="1:2" x14ac:dyDescent="0.2">
      <c r="A52" t="s">
        <v>127</v>
      </c>
      <c r="B52">
        <v>0</v>
      </c>
    </row>
    <row r="53" spans="1:2" x14ac:dyDescent="0.2">
      <c r="A53" t="s">
        <v>128</v>
      </c>
      <c r="B53">
        <v>1870</v>
      </c>
    </row>
    <row r="54" spans="1:2" x14ac:dyDescent="0.2">
      <c r="A54" t="s">
        <v>129</v>
      </c>
      <c r="B54" s="2">
        <v>131.16249999999999</v>
      </c>
    </row>
    <row r="55" spans="1:2" x14ac:dyDescent="0.2">
      <c r="A55" t="s">
        <v>130</v>
      </c>
      <c r="B55">
        <v>8.8000000000000007</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274.46263878700836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573</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338</v>
      </c>
      <c r="B69">
        <v>1</v>
      </c>
      <c r="C69" t="s">
        <v>37</v>
      </c>
      <c r="D69" t="s">
        <v>75</v>
      </c>
      <c r="F69" t="s">
        <v>83</v>
      </c>
      <c r="G69" t="s">
        <v>84</v>
      </c>
      <c r="H69" t="s">
        <v>338</v>
      </c>
    </row>
    <row r="70" spans="1:8" x14ac:dyDescent="0.2">
      <c r="A70" t="s">
        <v>111</v>
      </c>
      <c r="B70" s="11">
        <v>0.77777777777777779</v>
      </c>
      <c r="C70" t="s">
        <v>91</v>
      </c>
      <c r="D70" t="s">
        <v>75</v>
      </c>
      <c r="F70" t="s">
        <v>88</v>
      </c>
      <c r="G70" t="s">
        <v>15</v>
      </c>
      <c r="H70" t="s">
        <v>112</v>
      </c>
    </row>
    <row r="71" spans="1:8" x14ac:dyDescent="0.2">
      <c r="A71" t="s">
        <v>111</v>
      </c>
      <c r="B71" s="11">
        <v>0.57777777777777783</v>
      </c>
      <c r="C71" t="s">
        <v>91</v>
      </c>
      <c r="D71" t="s">
        <v>75</v>
      </c>
      <c r="F71" t="s">
        <v>88</v>
      </c>
      <c r="G71" t="s">
        <v>16</v>
      </c>
      <c r="H71" t="s">
        <v>112</v>
      </c>
    </row>
    <row r="72" spans="1:8" x14ac:dyDescent="0.2">
      <c r="A72" t="s">
        <v>113</v>
      </c>
      <c r="B72" s="11">
        <v>1.0125</v>
      </c>
      <c r="C72" t="s">
        <v>91</v>
      </c>
      <c r="D72" t="s">
        <v>76</v>
      </c>
      <c r="F72" t="s">
        <v>88</v>
      </c>
      <c r="G72" t="s">
        <v>24</v>
      </c>
      <c r="H72" t="s">
        <v>114</v>
      </c>
    </row>
    <row r="73" spans="1:8" x14ac:dyDescent="0.2">
      <c r="A73" t="s">
        <v>197</v>
      </c>
      <c r="B73" s="11">
        <v>1.0186116700201207</v>
      </c>
      <c r="C73" t="s">
        <v>91</v>
      </c>
      <c r="D73" t="s">
        <v>76</v>
      </c>
      <c r="F73" t="s">
        <v>88</v>
      </c>
      <c r="G73" t="s">
        <v>412</v>
      </c>
      <c r="H73" t="s">
        <v>197</v>
      </c>
    </row>
    <row r="74" spans="1:8" x14ac:dyDescent="0.2">
      <c r="A74" s="13" t="s">
        <v>443</v>
      </c>
      <c r="B74">
        <v>131.16249999999999</v>
      </c>
      <c r="C74" t="s">
        <v>91</v>
      </c>
      <c r="D74" t="s">
        <v>191</v>
      </c>
      <c r="F74" t="s">
        <v>88</v>
      </c>
      <c r="H74" s="13" t="s">
        <v>444</v>
      </c>
    </row>
    <row r="75" spans="1:8" x14ac:dyDescent="0.2">
      <c r="A75" s="13" t="s">
        <v>214</v>
      </c>
      <c r="B75" s="2">
        <v>2085.4837499999999</v>
      </c>
      <c r="C75" t="s">
        <v>94</v>
      </c>
      <c r="D75" t="s">
        <v>191</v>
      </c>
      <c r="F75" t="s">
        <v>88</v>
      </c>
      <c r="H75" s="13" t="s">
        <v>214</v>
      </c>
    </row>
    <row r="77" spans="1:8" ht="16" x14ac:dyDescent="0.2">
      <c r="A77" s="10" t="s">
        <v>70</v>
      </c>
      <c r="B77" s="8" t="s">
        <v>339</v>
      </c>
    </row>
    <row r="78" spans="1:8" x14ac:dyDescent="0.2">
      <c r="A78" t="s">
        <v>71</v>
      </c>
      <c r="B78" t="s">
        <v>37</v>
      </c>
    </row>
    <row r="79" spans="1:8" x14ac:dyDescent="0.2">
      <c r="A79" t="s">
        <v>85</v>
      </c>
      <c r="B79" t="s">
        <v>339</v>
      </c>
    </row>
    <row r="80" spans="1:8" x14ac:dyDescent="0.2">
      <c r="A80" t="s">
        <v>86</v>
      </c>
    </row>
    <row r="81" spans="1:2" x14ac:dyDescent="0.2">
      <c r="A81" t="s">
        <v>87</v>
      </c>
      <c r="B81">
        <v>2020</v>
      </c>
    </row>
    <row r="82" spans="1:2" x14ac:dyDescent="0.2">
      <c r="A82" t="s">
        <v>123</v>
      </c>
      <c r="B82" t="s">
        <v>342</v>
      </c>
    </row>
    <row r="83" spans="1:2" x14ac:dyDescent="0.2">
      <c r="A83" t="s">
        <v>72</v>
      </c>
      <c r="B83" t="s">
        <v>339</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30000</v>
      </c>
    </row>
    <row r="88" spans="1:2" x14ac:dyDescent="0.2">
      <c r="A88" t="s">
        <v>125</v>
      </c>
      <c r="B88">
        <v>1</v>
      </c>
    </row>
    <row r="89" spans="1:2" x14ac:dyDescent="0.2">
      <c r="A89" t="s">
        <v>126</v>
      </c>
      <c r="B89">
        <v>1.2</v>
      </c>
    </row>
    <row r="90" spans="1:2" x14ac:dyDescent="0.2">
      <c r="A90" t="s">
        <v>127</v>
      </c>
      <c r="B90">
        <v>0</v>
      </c>
    </row>
    <row r="91" spans="1:2" x14ac:dyDescent="0.2">
      <c r="A91" t="s">
        <v>128</v>
      </c>
      <c r="B91">
        <v>1870</v>
      </c>
    </row>
    <row r="92" spans="1:2" x14ac:dyDescent="0.2">
      <c r="A92" t="s">
        <v>129</v>
      </c>
      <c r="B92" s="2">
        <v>129.76249999999999</v>
      </c>
    </row>
    <row r="93" spans="1:2" x14ac:dyDescent="0.2">
      <c r="A93" t="s">
        <v>130</v>
      </c>
      <c r="B93">
        <v>8.8000000000000007</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277.23498867374587</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574</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339</v>
      </c>
      <c r="B107">
        <v>1</v>
      </c>
      <c r="C107" t="s">
        <v>37</v>
      </c>
      <c r="D107" t="s">
        <v>75</v>
      </c>
      <c r="F107" t="s">
        <v>83</v>
      </c>
      <c r="G107" t="s">
        <v>84</v>
      </c>
      <c r="H107" t="s">
        <v>339</v>
      </c>
    </row>
    <row r="108" spans="1:8" x14ac:dyDescent="0.2">
      <c r="A108" t="s">
        <v>111</v>
      </c>
      <c r="B108" s="11">
        <v>0.77777777777777779</v>
      </c>
      <c r="C108" t="s">
        <v>91</v>
      </c>
      <c r="D108" t="s">
        <v>75</v>
      </c>
      <c r="F108" t="s">
        <v>88</v>
      </c>
      <c r="G108" t="s">
        <v>15</v>
      </c>
      <c r="H108" t="s">
        <v>112</v>
      </c>
    </row>
    <row r="109" spans="1:8" x14ac:dyDescent="0.2">
      <c r="A109" t="s">
        <v>111</v>
      </c>
      <c r="B109" s="11">
        <v>0.57777777777777783</v>
      </c>
      <c r="C109" t="s">
        <v>91</v>
      </c>
      <c r="D109" t="s">
        <v>75</v>
      </c>
      <c r="F109" t="s">
        <v>88</v>
      </c>
      <c r="G109" t="s">
        <v>16</v>
      </c>
      <c r="H109" t="s">
        <v>112</v>
      </c>
    </row>
    <row r="110" spans="1:8" x14ac:dyDescent="0.2">
      <c r="A110" t="s">
        <v>113</v>
      </c>
      <c r="B110" s="11">
        <v>1.0125</v>
      </c>
      <c r="C110" t="s">
        <v>91</v>
      </c>
      <c r="D110" t="s">
        <v>76</v>
      </c>
      <c r="F110" t="s">
        <v>88</v>
      </c>
      <c r="G110" t="s">
        <v>24</v>
      </c>
      <c r="H110" t="s">
        <v>114</v>
      </c>
    </row>
    <row r="111" spans="1:8" x14ac:dyDescent="0.2">
      <c r="A111" t="s">
        <v>197</v>
      </c>
      <c r="B111" s="11">
        <v>1.0186116700201207</v>
      </c>
      <c r="C111" t="s">
        <v>91</v>
      </c>
      <c r="D111" t="s">
        <v>76</v>
      </c>
      <c r="F111" t="s">
        <v>88</v>
      </c>
      <c r="G111" t="s">
        <v>412</v>
      </c>
      <c r="H111" t="s">
        <v>197</v>
      </c>
    </row>
    <row r="112" spans="1:8" x14ac:dyDescent="0.2">
      <c r="A112" s="13" t="s">
        <v>443</v>
      </c>
      <c r="B112">
        <v>129.76249999999999</v>
      </c>
      <c r="C112" t="s">
        <v>91</v>
      </c>
      <c r="D112" t="s">
        <v>191</v>
      </c>
      <c r="F112" t="s">
        <v>88</v>
      </c>
      <c r="H112" s="13" t="s">
        <v>444</v>
      </c>
    </row>
    <row r="113" spans="1:8" x14ac:dyDescent="0.2">
      <c r="A113" s="13" t="s">
        <v>214</v>
      </c>
      <c r="B113" s="2">
        <v>2063.2237499999997</v>
      </c>
      <c r="C113" t="s">
        <v>94</v>
      </c>
      <c r="D113" t="s">
        <v>191</v>
      </c>
      <c r="F113" t="s">
        <v>88</v>
      </c>
      <c r="H113" s="13" t="s">
        <v>214</v>
      </c>
    </row>
    <row r="115" spans="1:8" ht="16" x14ac:dyDescent="0.2">
      <c r="A115" s="10" t="s">
        <v>70</v>
      </c>
      <c r="B115" s="8" t="s">
        <v>575</v>
      </c>
    </row>
    <row r="116" spans="1:8" x14ac:dyDescent="0.2">
      <c r="A116" t="s">
        <v>71</v>
      </c>
      <c r="B116" t="s">
        <v>37</v>
      </c>
    </row>
    <row r="117" spans="1:8" x14ac:dyDescent="0.2">
      <c r="A117" t="s">
        <v>85</v>
      </c>
      <c r="B117" t="s">
        <v>337</v>
      </c>
    </row>
    <row r="118" spans="1:8" x14ac:dyDescent="0.2">
      <c r="A118" t="s">
        <v>86</v>
      </c>
    </row>
    <row r="119" spans="1:8" x14ac:dyDescent="0.2">
      <c r="A119" t="s">
        <v>87</v>
      </c>
      <c r="B119">
        <v>2006</v>
      </c>
    </row>
    <row r="120" spans="1:8" x14ac:dyDescent="0.2">
      <c r="A120" t="s">
        <v>123</v>
      </c>
      <c r="B120" t="s">
        <v>340</v>
      </c>
    </row>
    <row r="121" spans="1:8" x14ac:dyDescent="0.2">
      <c r="A121" t="s">
        <v>72</v>
      </c>
      <c r="B121" t="s">
        <v>575</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30000</v>
      </c>
    </row>
    <row r="126" spans="1:8" x14ac:dyDescent="0.2">
      <c r="A126" t="s">
        <v>125</v>
      </c>
      <c r="B126">
        <v>1</v>
      </c>
    </row>
    <row r="127" spans="1:8" x14ac:dyDescent="0.2">
      <c r="A127" t="s">
        <v>126</v>
      </c>
      <c r="B127">
        <v>1.2</v>
      </c>
    </row>
    <row r="128" spans="1:8" x14ac:dyDescent="0.2">
      <c r="A128" t="s">
        <v>127</v>
      </c>
      <c r="B128">
        <v>0</v>
      </c>
    </row>
    <row r="129" spans="1:8" x14ac:dyDescent="0.2">
      <c r="A129" t="s">
        <v>128</v>
      </c>
      <c r="B129">
        <v>1870</v>
      </c>
    </row>
    <row r="130" spans="1:8" x14ac:dyDescent="0.2">
      <c r="A130" t="s">
        <v>129</v>
      </c>
      <c r="B130" s="2">
        <v>133.26249999999999</v>
      </c>
    </row>
    <row r="131" spans="1:8" x14ac:dyDescent="0.2">
      <c r="A131" t="s">
        <v>130</v>
      </c>
      <c r="B131">
        <v>8.8000000000000007</v>
      </c>
    </row>
    <row r="132" spans="1:8" x14ac:dyDescent="0.2">
      <c r="A132" t="s">
        <v>131</v>
      </c>
      <c r="B132" t="s">
        <v>84</v>
      </c>
    </row>
    <row r="133" spans="1:8" x14ac:dyDescent="0.2">
      <c r="A133" t="s">
        <v>99</v>
      </c>
      <c r="B133">
        <v>0</v>
      </c>
    </row>
    <row r="134" spans="1:8" x14ac:dyDescent="0.2">
      <c r="A134" t="s">
        <v>134</v>
      </c>
      <c r="B134" s="2">
        <v>79.875</v>
      </c>
    </row>
    <row r="135" spans="1:8" x14ac:dyDescent="0.2">
      <c r="A135" t="s">
        <v>135</v>
      </c>
      <c r="B135">
        <v>6.75</v>
      </c>
    </row>
    <row r="136" spans="1:8" x14ac:dyDescent="0.2">
      <c r="A136" t="s">
        <v>132</v>
      </c>
      <c r="B136" s="2">
        <v>271.7451869178301</v>
      </c>
    </row>
    <row r="137" spans="1:8" x14ac:dyDescent="0.2">
      <c r="A137" t="s">
        <v>133</v>
      </c>
      <c r="B137" t="s">
        <v>139</v>
      </c>
    </row>
    <row r="138" spans="1:8" x14ac:dyDescent="0.2">
      <c r="A138" t="s">
        <v>540</v>
      </c>
      <c r="B138" s="6">
        <v>-0.05</v>
      </c>
    </row>
    <row r="139" spans="1:8" x14ac:dyDescent="0.2">
      <c r="A139" t="s">
        <v>82</v>
      </c>
      <c r="B139" t="s">
        <v>576</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575</v>
      </c>
      <c r="B142">
        <v>1</v>
      </c>
      <c r="C142" t="s">
        <v>37</v>
      </c>
      <c r="D142" t="s">
        <v>162</v>
      </c>
      <c r="F142" t="s">
        <v>83</v>
      </c>
      <c r="G142" t="s">
        <v>84</v>
      </c>
      <c r="H142" t="s">
        <v>575</v>
      </c>
    </row>
    <row r="143" spans="1:8" x14ac:dyDescent="0.2">
      <c r="A143" t="s">
        <v>337</v>
      </c>
      <c r="B143" s="7">
        <v>3.3333333333333335E-5</v>
      </c>
      <c r="C143" t="s">
        <v>37</v>
      </c>
      <c r="D143" t="s">
        <v>75</v>
      </c>
      <c r="F143" t="s">
        <v>88</v>
      </c>
      <c r="H143" t="s">
        <v>337</v>
      </c>
    </row>
    <row r="144" spans="1:8" x14ac:dyDescent="0.2">
      <c r="A144" t="s">
        <v>106</v>
      </c>
      <c r="B144" s="7">
        <v>1.139849625E-4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2.4839446381955812E-2</v>
      </c>
      <c r="C147" t="s">
        <v>37</v>
      </c>
      <c r="D147" t="s">
        <v>76</v>
      </c>
      <c r="F147" t="s">
        <v>88</v>
      </c>
      <c r="G147" t="s">
        <v>27</v>
      </c>
      <c r="H147" t="s">
        <v>452</v>
      </c>
    </row>
    <row r="148" spans="1:8" x14ac:dyDescent="0.2">
      <c r="A148" t="s">
        <v>150</v>
      </c>
      <c r="B148" s="11">
        <v>7.7059911299669145E-2</v>
      </c>
      <c r="D148" t="s">
        <v>76</v>
      </c>
      <c r="E148" t="s">
        <v>442</v>
      </c>
      <c r="F148" t="s">
        <v>163</v>
      </c>
      <c r="G148" t="s">
        <v>65</v>
      </c>
    </row>
    <row r="149" spans="1:8" x14ac:dyDescent="0.2">
      <c r="A149" t="s">
        <v>448</v>
      </c>
      <c r="B149" s="11">
        <v>9.3595033967209498E-4</v>
      </c>
      <c r="D149" t="s">
        <v>76</v>
      </c>
      <c r="E149" t="s">
        <v>442</v>
      </c>
      <c r="F149" t="s">
        <v>163</v>
      </c>
      <c r="G149" t="s">
        <v>446</v>
      </c>
    </row>
    <row r="150" spans="1:8" x14ac:dyDescent="0.2">
      <c r="A150" t="s">
        <v>210</v>
      </c>
      <c r="B150" s="7">
        <v>3.9743114211129298E-7</v>
      </c>
      <c r="D150" t="s">
        <v>76</v>
      </c>
      <c r="E150" t="s">
        <v>442</v>
      </c>
      <c r="F150" t="s">
        <v>163</v>
      </c>
      <c r="G150" t="s">
        <v>66</v>
      </c>
    </row>
    <row r="151" spans="1:8" x14ac:dyDescent="0.2">
      <c r="A151" t="s">
        <v>54</v>
      </c>
      <c r="B151" s="7">
        <v>3.8182695142197475E-5</v>
      </c>
      <c r="D151" t="s">
        <v>76</v>
      </c>
      <c r="E151" t="s">
        <v>442</v>
      </c>
      <c r="F151" t="s">
        <v>163</v>
      </c>
      <c r="G151" t="s">
        <v>54</v>
      </c>
    </row>
    <row r="152" spans="1:8" x14ac:dyDescent="0.2">
      <c r="A152" t="s">
        <v>151</v>
      </c>
      <c r="B152" s="7">
        <v>2.9172963769054263E-5</v>
      </c>
      <c r="D152" t="s">
        <v>76</v>
      </c>
      <c r="E152" t="s">
        <v>442</v>
      </c>
      <c r="F152" t="s">
        <v>163</v>
      </c>
      <c r="G152" t="s">
        <v>55</v>
      </c>
    </row>
    <row r="153" spans="1:8" x14ac:dyDescent="0.2">
      <c r="A153" t="s">
        <v>152</v>
      </c>
      <c r="B153" s="7">
        <v>3.4177691287266706E-3</v>
      </c>
      <c r="D153" t="s">
        <v>76</v>
      </c>
      <c r="E153" t="s">
        <v>442</v>
      </c>
      <c r="F153" t="s">
        <v>163</v>
      </c>
      <c r="G153" t="s">
        <v>56</v>
      </c>
    </row>
    <row r="154" spans="1:8" x14ac:dyDescent="0.2">
      <c r="A154" t="s">
        <v>211</v>
      </c>
      <c r="B154" s="7">
        <v>1.4801097802665792E-6</v>
      </c>
      <c r="D154" t="s">
        <v>76</v>
      </c>
      <c r="E154" t="s">
        <v>442</v>
      </c>
      <c r="F154" t="s">
        <v>163</v>
      </c>
      <c r="G154" t="s">
        <v>57</v>
      </c>
    </row>
    <row r="155" spans="1:8" x14ac:dyDescent="0.2">
      <c r="A155" t="s">
        <v>153</v>
      </c>
      <c r="B155" s="7">
        <v>1.4801097802665792E-6</v>
      </c>
      <c r="D155" t="s">
        <v>76</v>
      </c>
      <c r="E155" t="s">
        <v>442</v>
      </c>
      <c r="F155" t="s">
        <v>163</v>
      </c>
      <c r="G155" t="s">
        <v>58</v>
      </c>
    </row>
    <row r="156" spans="1:8" x14ac:dyDescent="0.2">
      <c r="A156" t="s">
        <v>154</v>
      </c>
      <c r="B156" s="7">
        <v>1.1099448161280961E-4</v>
      </c>
      <c r="D156" t="s">
        <v>76</v>
      </c>
      <c r="E156" t="s">
        <v>442</v>
      </c>
      <c r="F156" t="s">
        <v>163</v>
      </c>
      <c r="G156" t="s">
        <v>59</v>
      </c>
    </row>
    <row r="157" spans="1:8" x14ac:dyDescent="0.2">
      <c r="A157" t="s">
        <v>212</v>
      </c>
      <c r="B157" s="7">
        <v>3.3198862371379369E-6</v>
      </c>
      <c r="D157" t="s">
        <v>76</v>
      </c>
      <c r="E157" t="s">
        <v>442</v>
      </c>
      <c r="F157" t="s">
        <v>163</v>
      </c>
      <c r="G157" t="s">
        <v>61</v>
      </c>
    </row>
    <row r="158" spans="1:8" x14ac:dyDescent="0.2">
      <c r="A158" t="s">
        <v>207</v>
      </c>
      <c r="B158" s="7">
        <v>3.0791178756381718E-4</v>
      </c>
      <c r="D158" t="s">
        <v>76</v>
      </c>
      <c r="E158" t="s">
        <v>442</v>
      </c>
      <c r="F158" t="s">
        <v>163</v>
      </c>
      <c r="G158" t="s">
        <v>360</v>
      </c>
    </row>
    <row r="159" spans="1:8" x14ac:dyDescent="0.2">
      <c r="A159" t="s">
        <v>309</v>
      </c>
      <c r="B159" s="7">
        <v>2.1711728610269153E-5</v>
      </c>
      <c r="D159" t="s">
        <v>76</v>
      </c>
      <c r="E159" t="s">
        <v>442</v>
      </c>
      <c r="F159" t="s">
        <v>163</v>
      </c>
      <c r="G159" t="s">
        <v>309</v>
      </c>
    </row>
    <row r="160" spans="1:8" x14ac:dyDescent="0.2">
      <c r="A160" t="s">
        <v>310</v>
      </c>
      <c r="B160" s="7">
        <v>4.4240199362617406E-6</v>
      </c>
      <c r="D160" t="s">
        <v>76</v>
      </c>
      <c r="E160" t="s">
        <v>442</v>
      </c>
      <c r="F160" t="s">
        <v>163</v>
      </c>
      <c r="G160" t="s">
        <v>310</v>
      </c>
    </row>
    <row r="161" spans="1:7" x14ac:dyDescent="0.2">
      <c r="A161" t="s">
        <v>311</v>
      </c>
      <c r="B161" s="7">
        <v>3.5664406870786949E-5</v>
      </c>
      <c r="D161" t="s">
        <v>76</v>
      </c>
      <c r="E161" t="s">
        <v>442</v>
      </c>
      <c r="F161" t="s">
        <v>163</v>
      </c>
      <c r="G161" t="s">
        <v>311</v>
      </c>
    </row>
    <row r="162" spans="1:7" x14ac:dyDescent="0.2">
      <c r="A162" t="s">
        <v>312</v>
      </c>
      <c r="B162" s="7">
        <v>1.4633296712250369E-5</v>
      </c>
      <c r="D162" t="s">
        <v>76</v>
      </c>
      <c r="E162" t="s">
        <v>442</v>
      </c>
      <c r="F162" t="s">
        <v>163</v>
      </c>
      <c r="G162" t="s">
        <v>312</v>
      </c>
    </row>
    <row r="163" spans="1:7" x14ac:dyDescent="0.2">
      <c r="A163" t="s">
        <v>313</v>
      </c>
      <c r="B163" s="7">
        <v>1.0957957072894464E-5</v>
      </c>
      <c r="D163" t="s">
        <v>76</v>
      </c>
      <c r="E163" t="s">
        <v>442</v>
      </c>
      <c r="F163" t="s">
        <v>163</v>
      </c>
      <c r="G163" t="s">
        <v>313</v>
      </c>
    </row>
    <row r="164" spans="1:7" x14ac:dyDescent="0.2">
      <c r="A164" t="s">
        <v>314</v>
      </c>
      <c r="B164" s="7">
        <v>7.7590503497513607E-6</v>
      </c>
      <c r="D164" t="s">
        <v>76</v>
      </c>
      <c r="E164" t="s">
        <v>442</v>
      </c>
      <c r="F164" t="s">
        <v>163</v>
      </c>
      <c r="G164" t="s">
        <v>314</v>
      </c>
    </row>
    <row r="165" spans="1:7" x14ac:dyDescent="0.2">
      <c r="A165" t="s">
        <v>315</v>
      </c>
      <c r="B165" s="7">
        <v>5.0365765428210587E-6</v>
      </c>
      <c r="D165" t="s">
        <v>76</v>
      </c>
      <c r="E165" t="s">
        <v>442</v>
      </c>
      <c r="F165" t="s">
        <v>163</v>
      </c>
      <c r="G165" t="s">
        <v>315</v>
      </c>
    </row>
    <row r="166" spans="1:7" x14ac:dyDescent="0.2">
      <c r="A166" t="s">
        <v>316</v>
      </c>
      <c r="B166" s="7">
        <v>4.9685146976478002E-5</v>
      </c>
      <c r="D166" t="s">
        <v>76</v>
      </c>
      <c r="E166" t="s">
        <v>442</v>
      </c>
      <c r="F166" t="s">
        <v>163</v>
      </c>
      <c r="G166" t="s">
        <v>316</v>
      </c>
    </row>
    <row r="167" spans="1:7" x14ac:dyDescent="0.2">
      <c r="A167" t="s">
        <v>317</v>
      </c>
      <c r="B167" s="7">
        <v>2.5999624856184379E-5</v>
      </c>
      <c r="D167" t="s">
        <v>76</v>
      </c>
      <c r="E167" t="s">
        <v>442</v>
      </c>
      <c r="F167" t="s">
        <v>163</v>
      </c>
      <c r="G167" t="s">
        <v>317</v>
      </c>
    </row>
    <row r="168" spans="1:7" x14ac:dyDescent="0.2">
      <c r="A168" t="s">
        <v>318</v>
      </c>
      <c r="B168" s="7">
        <v>7.4868029690583294E-7</v>
      </c>
      <c r="D168" t="s">
        <v>76</v>
      </c>
      <c r="E168" t="s">
        <v>442</v>
      </c>
      <c r="F168" t="s">
        <v>163</v>
      </c>
      <c r="G168" t="s">
        <v>318</v>
      </c>
    </row>
    <row r="169" spans="1:7" x14ac:dyDescent="0.2">
      <c r="A169" t="s">
        <v>319</v>
      </c>
      <c r="B169" s="7">
        <v>7.4731906000236774E-5</v>
      </c>
      <c r="D169" t="s">
        <v>76</v>
      </c>
      <c r="E169" t="s">
        <v>442</v>
      </c>
      <c r="F169" t="s">
        <v>163</v>
      </c>
      <c r="G169" t="s">
        <v>319</v>
      </c>
    </row>
    <row r="170" spans="1:7" x14ac:dyDescent="0.2">
      <c r="A170" t="s">
        <v>320</v>
      </c>
      <c r="B170" s="7">
        <v>3.695758192907885E-5</v>
      </c>
      <c r="D170" t="s">
        <v>76</v>
      </c>
      <c r="E170" t="s">
        <v>442</v>
      </c>
      <c r="F170" t="s">
        <v>163</v>
      </c>
      <c r="G170" t="s">
        <v>320</v>
      </c>
    </row>
    <row r="171" spans="1:7" x14ac:dyDescent="0.2">
      <c r="A171" t="s">
        <v>321</v>
      </c>
      <c r="B171" s="7">
        <v>1.5381977009156206E-5</v>
      </c>
      <c r="D171" t="s">
        <v>76</v>
      </c>
      <c r="E171" t="s">
        <v>442</v>
      </c>
      <c r="F171" t="s">
        <v>163</v>
      </c>
      <c r="G171" t="s">
        <v>321</v>
      </c>
    </row>
    <row r="172" spans="1:7" x14ac:dyDescent="0.2">
      <c r="A172" t="s">
        <v>322</v>
      </c>
      <c r="B172" s="7">
        <v>1.1570513679453783E-5</v>
      </c>
      <c r="D172" t="s">
        <v>76</v>
      </c>
      <c r="E172" t="s">
        <v>442</v>
      </c>
      <c r="F172" t="s">
        <v>163</v>
      </c>
      <c r="G172" t="s">
        <v>322</v>
      </c>
    </row>
    <row r="173" spans="1:7" x14ac:dyDescent="0.2">
      <c r="A173" t="s">
        <v>323</v>
      </c>
      <c r="B173" s="7">
        <v>5.1046383879943157E-6</v>
      </c>
      <c r="D173" t="s">
        <v>76</v>
      </c>
      <c r="E173" t="s">
        <v>442</v>
      </c>
      <c r="F173" t="s">
        <v>163</v>
      </c>
      <c r="G173" t="s">
        <v>323</v>
      </c>
    </row>
    <row r="174" spans="1:7" x14ac:dyDescent="0.2">
      <c r="A174" t="s">
        <v>324</v>
      </c>
      <c r="B174" s="7">
        <v>1.4973605938116659E-6</v>
      </c>
      <c r="D174" t="s">
        <v>76</v>
      </c>
      <c r="E174" t="s">
        <v>442</v>
      </c>
      <c r="F174" t="s">
        <v>163</v>
      </c>
      <c r="G174" t="s">
        <v>324</v>
      </c>
    </row>
    <row r="175" spans="1:7" x14ac:dyDescent="0.2">
      <c r="A175" t="s">
        <v>325</v>
      </c>
      <c r="B175" s="7">
        <v>4.1517725555687101E-6</v>
      </c>
      <c r="D175" t="s">
        <v>76</v>
      </c>
      <c r="E175" t="s">
        <v>442</v>
      </c>
      <c r="F175" t="s">
        <v>163</v>
      </c>
      <c r="G175" t="s">
        <v>325</v>
      </c>
    </row>
    <row r="176" spans="1:7" x14ac:dyDescent="0.2">
      <c r="A176" t="s">
        <v>328</v>
      </c>
      <c r="B176" s="7">
        <v>0</v>
      </c>
      <c r="D176" t="s">
        <v>76</v>
      </c>
      <c r="E176" t="s">
        <v>442</v>
      </c>
      <c r="F176" t="s">
        <v>163</v>
      </c>
      <c r="G176" t="s">
        <v>328</v>
      </c>
    </row>
    <row r="177" spans="1:8" x14ac:dyDescent="0.2">
      <c r="A177" t="s">
        <v>326</v>
      </c>
      <c r="B177" s="7">
        <v>1.2931750582918932E-6</v>
      </c>
      <c r="D177" t="s">
        <v>76</v>
      </c>
      <c r="E177" t="s">
        <v>442</v>
      </c>
      <c r="F177" t="s">
        <v>163</v>
      </c>
      <c r="G177" t="s">
        <v>326</v>
      </c>
    </row>
    <row r="178" spans="1:8" x14ac:dyDescent="0.2">
      <c r="A178" t="s">
        <v>327</v>
      </c>
      <c r="B178" s="7">
        <v>6.8742463624990121E-6</v>
      </c>
      <c r="D178" t="s">
        <v>76</v>
      </c>
      <c r="E178" t="s">
        <v>442</v>
      </c>
      <c r="F178" t="s">
        <v>163</v>
      </c>
      <c r="G178" t="s">
        <v>327</v>
      </c>
    </row>
    <row r="179" spans="1:8" x14ac:dyDescent="0.2">
      <c r="A179" t="s">
        <v>336</v>
      </c>
      <c r="B179" s="7">
        <v>8.6644664640757301E-10</v>
      </c>
      <c r="D179" t="s">
        <v>76</v>
      </c>
      <c r="E179" t="s">
        <v>442</v>
      </c>
      <c r="F179" t="s">
        <v>163</v>
      </c>
      <c r="G179" t="s">
        <v>329</v>
      </c>
    </row>
    <row r="180" spans="1:8" x14ac:dyDescent="0.2">
      <c r="A180" t="s">
        <v>330</v>
      </c>
      <c r="B180" s="7">
        <v>7.4693676414445949E-12</v>
      </c>
      <c r="D180" t="s">
        <v>76</v>
      </c>
      <c r="E180" t="s">
        <v>442</v>
      </c>
      <c r="F180" t="s">
        <v>163</v>
      </c>
      <c r="G180" t="s">
        <v>330</v>
      </c>
    </row>
    <row r="181" spans="1:8" x14ac:dyDescent="0.2">
      <c r="A181" t="s">
        <v>331</v>
      </c>
      <c r="B181" s="7">
        <v>4.9795784276297299E-12</v>
      </c>
      <c r="D181" t="s">
        <v>76</v>
      </c>
      <c r="E181" t="s">
        <v>442</v>
      </c>
      <c r="F181" t="s">
        <v>163</v>
      </c>
      <c r="G181" t="s">
        <v>331</v>
      </c>
    </row>
    <row r="182" spans="1:8" x14ac:dyDescent="0.2">
      <c r="A182" t="s">
        <v>332</v>
      </c>
      <c r="B182" s="7">
        <v>5.3779447018401084E-8</v>
      </c>
      <c r="D182" t="s">
        <v>76</v>
      </c>
      <c r="E182" t="s">
        <v>442</v>
      </c>
      <c r="F182" t="s">
        <v>163</v>
      </c>
      <c r="G182" t="s">
        <v>332</v>
      </c>
    </row>
    <row r="183" spans="1:8" x14ac:dyDescent="0.2">
      <c r="A183" t="s">
        <v>290</v>
      </c>
      <c r="B183" s="7">
        <v>1.0457114698022433E-9</v>
      </c>
      <c r="D183" s="7" t="s">
        <v>76</v>
      </c>
      <c r="E183" t="s">
        <v>442</v>
      </c>
      <c r="F183" t="s">
        <v>163</v>
      </c>
      <c r="G183" t="s">
        <v>290</v>
      </c>
    </row>
    <row r="184" spans="1:8" x14ac:dyDescent="0.2">
      <c r="A184" t="s">
        <v>292</v>
      </c>
      <c r="B184" s="7">
        <v>3.2367259779593247E-10</v>
      </c>
      <c r="D184" t="s">
        <v>76</v>
      </c>
      <c r="E184" t="s">
        <v>442</v>
      </c>
      <c r="F184" t="s">
        <v>163</v>
      </c>
      <c r="G184" t="s">
        <v>292</v>
      </c>
    </row>
    <row r="185" spans="1:8" x14ac:dyDescent="0.2">
      <c r="A185" t="s">
        <v>291</v>
      </c>
      <c r="B185" s="7">
        <v>3.9836627421037845E-10</v>
      </c>
      <c r="D185" t="s">
        <v>76</v>
      </c>
      <c r="E185" t="s">
        <v>442</v>
      </c>
      <c r="F185" t="s">
        <v>163</v>
      </c>
      <c r="G185" t="s">
        <v>291</v>
      </c>
    </row>
    <row r="186" spans="1:8" x14ac:dyDescent="0.2">
      <c r="A186" t="s">
        <v>335</v>
      </c>
      <c r="B186" s="7">
        <v>7.9673254842075675E-13</v>
      </c>
      <c r="D186" t="s">
        <v>76</v>
      </c>
      <c r="E186" t="s">
        <v>442</v>
      </c>
      <c r="F186" t="s">
        <v>163</v>
      </c>
      <c r="G186" t="s">
        <v>335</v>
      </c>
    </row>
    <row r="187" spans="1:8" x14ac:dyDescent="0.2">
      <c r="A187" t="s">
        <v>333</v>
      </c>
      <c r="B187" s="7">
        <v>2.1661166160189325E-10</v>
      </c>
      <c r="D187" t="s">
        <v>76</v>
      </c>
      <c r="E187" t="s">
        <v>442</v>
      </c>
      <c r="F187" t="s">
        <v>163</v>
      </c>
      <c r="G187" t="s">
        <v>333</v>
      </c>
    </row>
    <row r="188" spans="1:8" x14ac:dyDescent="0.2">
      <c r="A188" t="s">
        <v>334</v>
      </c>
      <c r="B188" s="7">
        <v>2.688972350920055E-10</v>
      </c>
      <c r="D188" t="s">
        <v>76</v>
      </c>
      <c r="E188" t="s">
        <v>442</v>
      </c>
      <c r="F188" t="s">
        <v>163</v>
      </c>
      <c r="G188" t="s">
        <v>334</v>
      </c>
    </row>
    <row r="189" spans="1:8" x14ac:dyDescent="0.2">
      <c r="A189" t="s">
        <v>155</v>
      </c>
      <c r="B189" s="7">
        <v>-7.6373593576640838E-6</v>
      </c>
      <c r="C189" t="s">
        <v>91</v>
      </c>
      <c r="D189" t="s">
        <v>76</v>
      </c>
      <c r="F189" t="s">
        <v>88</v>
      </c>
      <c r="G189" t="s">
        <v>29</v>
      </c>
      <c r="H189" t="s">
        <v>157</v>
      </c>
    </row>
    <row r="190" spans="1:8" x14ac:dyDescent="0.2">
      <c r="A190" t="s">
        <v>156</v>
      </c>
      <c r="B190" s="7">
        <v>-5.8650969734680398E-6</v>
      </c>
      <c r="C190" t="s">
        <v>91</v>
      </c>
      <c r="D190" t="s">
        <v>76</v>
      </c>
      <c r="F190" t="s">
        <v>88</v>
      </c>
      <c r="G190" t="s">
        <v>30</v>
      </c>
      <c r="H190" t="s">
        <v>158</v>
      </c>
    </row>
    <row r="191" spans="1:8" x14ac:dyDescent="0.2">
      <c r="A191" t="s">
        <v>164</v>
      </c>
      <c r="B191" s="7">
        <v>-4.1951287868901756E-6</v>
      </c>
      <c r="C191" t="s">
        <v>91</v>
      </c>
      <c r="D191" t="s">
        <v>76</v>
      </c>
      <c r="F191" t="s">
        <v>88</v>
      </c>
      <c r="G191" t="s">
        <v>31</v>
      </c>
      <c r="H191" t="s">
        <v>159</v>
      </c>
    </row>
    <row r="193" spans="1:2" ht="16" x14ac:dyDescent="0.2">
      <c r="A193" s="10" t="s">
        <v>70</v>
      </c>
      <c r="B193" s="8" t="s">
        <v>577</v>
      </c>
    </row>
    <row r="194" spans="1:2" x14ac:dyDescent="0.2">
      <c r="A194" t="s">
        <v>71</v>
      </c>
      <c r="B194" t="s">
        <v>37</v>
      </c>
    </row>
    <row r="195" spans="1:2" x14ac:dyDescent="0.2">
      <c r="A195" t="s">
        <v>85</v>
      </c>
      <c r="B195" t="s">
        <v>338</v>
      </c>
    </row>
    <row r="196" spans="1:2" x14ac:dyDescent="0.2">
      <c r="A196" t="s">
        <v>86</v>
      </c>
    </row>
    <row r="197" spans="1:2" x14ac:dyDescent="0.2">
      <c r="A197" t="s">
        <v>87</v>
      </c>
      <c r="B197">
        <v>2016</v>
      </c>
    </row>
    <row r="198" spans="1:2" x14ac:dyDescent="0.2">
      <c r="A198" t="s">
        <v>123</v>
      </c>
      <c r="B198" t="s">
        <v>341</v>
      </c>
    </row>
    <row r="199" spans="1:2" x14ac:dyDescent="0.2">
      <c r="A199" t="s">
        <v>72</v>
      </c>
      <c r="B199" t="s">
        <v>577</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30000</v>
      </c>
    </row>
    <row r="204" spans="1:2" x14ac:dyDescent="0.2">
      <c r="A204" t="s">
        <v>125</v>
      </c>
      <c r="B204">
        <v>1</v>
      </c>
    </row>
    <row r="205" spans="1:2" x14ac:dyDescent="0.2">
      <c r="A205" t="s">
        <v>126</v>
      </c>
      <c r="B205">
        <v>1.2</v>
      </c>
    </row>
    <row r="206" spans="1:2" x14ac:dyDescent="0.2">
      <c r="A206" t="s">
        <v>127</v>
      </c>
      <c r="B206">
        <v>0</v>
      </c>
    </row>
    <row r="207" spans="1:2" x14ac:dyDescent="0.2">
      <c r="A207" t="s">
        <v>128</v>
      </c>
      <c r="B207">
        <v>1870</v>
      </c>
    </row>
    <row r="208" spans="1:2" x14ac:dyDescent="0.2">
      <c r="A208" t="s">
        <v>129</v>
      </c>
      <c r="B208" s="2">
        <v>131.16249999999999</v>
      </c>
    </row>
    <row r="209" spans="1:8" x14ac:dyDescent="0.2">
      <c r="A209" t="s">
        <v>130</v>
      </c>
      <c r="B209">
        <v>8.8000000000000007</v>
      </c>
    </row>
    <row r="210" spans="1:8" x14ac:dyDescent="0.2">
      <c r="A210" t="s">
        <v>131</v>
      </c>
      <c r="B210" t="s">
        <v>84</v>
      </c>
    </row>
    <row r="211" spans="1:8" x14ac:dyDescent="0.2">
      <c r="A211" t="s">
        <v>99</v>
      </c>
      <c r="B211">
        <v>0</v>
      </c>
    </row>
    <row r="212" spans="1:8" x14ac:dyDescent="0.2">
      <c r="A212" t="s">
        <v>134</v>
      </c>
      <c r="B212" s="2">
        <v>79.875</v>
      </c>
    </row>
    <row r="213" spans="1:8" x14ac:dyDescent="0.2">
      <c r="A213" t="s">
        <v>135</v>
      </c>
      <c r="B213">
        <v>6.75</v>
      </c>
    </row>
    <row r="214" spans="1:8" x14ac:dyDescent="0.2">
      <c r="A214" t="s">
        <v>132</v>
      </c>
      <c r="B214" s="2">
        <v>274.46263878700836</v>
      </c>
    </row>
    <row r="215" spans="1:8" x14ac:dyDescent="0.2">
      <c r="A215" t="s">
        <v>133</v>
      </c>
      <c r="B215" t="s">
        <v>138</v>
      </c>
    </row>
    <row r="216" spans="1:8" x14ac:dyDescent="0.2">
      <c r="A216" t="s">
        <v>540</v>
      </c>
      <c r="B216" s="6">
        <v>-0.02</v>
      </c>
    </row>
    <row r="217" spans="1:8" x14ac:dyDescent="0.2">
      <c r="A217" t="s">
        <v>82</v>
      </c>
      <c r="B217" t="s">
        <v>578</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577</v>
      </c>
      <c r="B220">
        <v>1</v>
      </c>
      <c r="C220" t="s">
        <v>37</v>
      </c>
      <c r="D220" t="s">
        <v>162</v>
      </c>
      <c r="F220" t="s">
        <v>83</v>
      </c>
      <c r="G220" t="s">
        <v>84</v>
      </c>
      <c r="H220" t="s">
        <v>577</v>
      </c>
    </row>
    <row r="221" spans="1:8" x14ac:dyDescent="0.2">
      <c r="A221" t="s">
        <v>338</v>
      </c>
      <c r="B221" s="7">
        <v>3.3333333333333335E-5</v>
      </c>
      <c r="C221" t="s">
        <v>37</v>
      </c>
      <c r="D221" t="s">
        <v>75</v>
      </c>
      <c r="F221" t="s">
        <v>88</v>
      </c>
      <c r="H221" t="s">
        <v>338</v>
      </c>
    </row>
    <row r="222" spans="1:8" x14ac:dyDescent="0.2">
      <c r="A222" t="s">
        <v>106</v>
      </c>
      <c r="B222" s="7">
        <v>1.128572625E-4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2.459351126926318E-2</v>
      </c>
      <c r="C225" t="s">
        <v>37</v>
      </c>
      <c r="D225" t="s">
        <v>76</v>
      </c>
      <c r="F225" t="s">
        <v>88</v>
      </c>
      <c r="G225" t="s">
        <v>27</v>
      </c>
      <c r="H225" t="s">
        <v>452</v>
      </c>
    </row>
    <row r="226" spans="1:8" x14ac:dyDescent="0.2">
      <c r="A226" t="s">
        <v>150</v>
      </c>
      <c r="B226" s="11">
        <v>7.6296941880860544E-2</v>
      </c>
      <c r="D226" t="s">
        <v>76</v>
      </c>
      <c r="E226" t="s">
        <v>442</v>
      </c>
      <c r="F226" t="s">
        <v>163</v>
      </c>
      <c r="G226" t="s">
        <v>65</v>
      </c>
    </row>
    <row r="227" spans="1:8" x14ac:dyDescent="0.2">
      <c r="A227" t="s">
        <v>448</v>
      </c>
      <c r="B227" s="11">
        <v>9.2668350462583665E-4</v>
      </c>
      <c r="D227" t="s">
        <v>76</v>
      </c>
      <c r="E227" t="s">
        <v>442</v>
      </c>
      <c r="F227" t="s">
        <v>163</v>
      </c>
      <c r="G227" t="s">
        <v>446</v>
      </c>
    </row>
    <row r="228" spans="1:8" x14ac:dyDescent="0.2">
      <c r="A228" t="s">
        <v>210</v>
      </c>
      <c r="B228" s="7">
        <v>3.9349618030821087E-7</v>
      </c>
      <c r="D228" t="s">
        <v>76</v>
      </c>
      <c r="E228" t="s">
        <v>442</v>
      </c>
      <c r="F228" t="s">
        <v>163</v>
      </c>
      <c r="G228" t="s">
        <v>66</v>
      </c>
    </row>
    <row r="229" spans="1:8" x14ac:dyDescent="0.2">
      <c r="A229" t="s">
        <v>54</v>
      </c>
      <c r="B229" s="7">
        <v>3.7804648655641067E-5</v>
      </c>
      <c r="D229" t="s">
        <v>76</v>
      </c>
      <c r="E229" t="s">
        <v>442</v>
      </c>
      <c r="F229" t="s">
        <v>163</v>
      </c>
      <c r="G229" t="s">
        <v>54</v>
      </c>
    </row>
    <row r="230" spans="1:8" x14ac:dyDescent="0.2">
      <c r="A230" t="s">
        <v>151</v>
      </c>
      <c r="B230" s="7">
        <v>2.8884122543618082E-5</v>
      </c>
      <c r="D230" t="s">
        <v>76</v>
      </c>
      <c r="E230" t="s">
        <v>442</v>
      </c>
      <c r="F230" t="s">
        <v>163</v>
      </c>
      <c r="G230" t="s">
        <v>55</v>
      </c>
    </row>
    <row r="231" spans="1:8" x14ac:dyDescent="0.2">
      <c r="A231" t="s">
        <v>152</v>
      </c>
      <c r="B231" s="7">
        <v>3.383929830422446E-3</v>
      </c>
      <c r="D231" t="s">
        <v>76</v>
      </c>
      <c r="E231" t="s">
        <v>442</v>
      </c>
      <c r="F231" t="s">
        <v>163</v>
      </c>
      <c r="G231" t="s">
        <v>56</v>
      </c>
    </row>
    <row r="232" spans="1:8" x14ac:dyDescent="0.2">
      <c r="A232" t="s">
        <v>211</v>
      </c>
      <c r="B232" s="7">
        <v>1.465455227986712E-6</v>
      </c>
      <c r="D232" t="s">
        <v>76</v>
      </c>
      <c r="E232" t="s">
        <v>442</v>
      </c>
      <c r="F232" t="s">
        <v>163</v>
      </c>
      <c r="G232" t="s">
        <v>57</v>
      </c>
    </row>
    <row r="233" spans="1:8" x14ac:dyDescent="0.2">
      <c r="A233" t="s">
        <v>153</v>
      </c>
      <c r="B233" s="7">
        <v>1.465455227986712E-6</v>
      </c>
      <c r="D233" t="s">
        <v>76</v>
      </c>
      <c r="E233" t="s">
        <v>442</v>
      </c>
      <c r="F233" t="s">
        <v>163</v>
      </c>
      <c r="G233" t="s">
        <v>58</v>
      </c>
    </row>
    <row r="234" spans="1:8" x14ac:dyDescent="0.2">
      <c r="A234" t="s">
        <v>154</v>
      </c>
      <c r="B234" s="7">
        <v>1.0989552634931646E-4</v>
      </c>
      <c r="D234" t="s">
        <v>76</v>
      </c>
      <c r="E234" t="s">
        <v>442</v>
      </c>
      <c r="F234" t="s">
        <v>163</v>
      </c>
      <c r="G234" t="s">
        <v>59</v>
      </c>
    </row>
    <row r="235" spans="1:8" x14ac:dyDescent="0.2">
      <c r="A235" t="s">
        <v>212</v>
      </c>
      <c r="B235" s="7">
        <v>3.2870160763741949E-6</v>
      </c>
      <c r="D235" t="s">
        <v>76</v>
      </c>
      <c r="E235" t="s">
        <v>442</v>
      </c>
      <c r="F235" t="s">
        <v>163</v>
      </c>
      <c r="G235" t="s">
        <v>61</v>
      </c>
    </row>
    <row r="236" spans="1:8" x14ac:dyDescent="0.2">
      <c r="A236" t="s">
        <v>207</v>
      </c>
      <c r="B236" s="7">
        <v>3.0486315600377939E-4</v>
      </c>
      <c r="D236" t="s">
        <v>76</v>
      </c>
      <c r="E236" t="s">
        <v>442</v>
      </c>
      <c r="F236" t="s">
        <v>163</v>
      </c>
      <c r="G236" t="s">
        <v>360</v>
      </c>
    </row>
    <row r="237" spans="1:8" x14ac:dyDescent="0.2">
      <c r="A237" t="s">
        <v>309</v>
      </c>
      <c r="B237" s="7">
        <v>2.1496761000266487E-5</v>
      </c>
      <c r="D237" t="s">
        <v>76</v>
      </c>
      <c r="E237" t="s">
        <v>442</v>
      </c>
      <c r="F237" t="s">
        <v>163</v>
      </c>
      <c r="G237" t="s">
        <v>309</v>
      </c>
    </row>
    <row r="238" spans="1:8" x14ac:dyDescent="0.2">
      <c r="A238" t="s">
        <v>310</v>
      </c>
      <c r="B238" s="7">
        <v>4.3802177586749907E-6</v>
      </c>
      <c r="D238" t="s">
        <v>76</v>
      </c>
      <c r="E238" t="s">
        <v>442</v>
      </c>
      <c r="F238" t="s">
        <v>163</v>
      </c>
      <c r="G238" t="s">
        <v>310</v>
      </c>
    </row>
    <row r="239" spans="1:8" x14ac:dyDescent="0.2">
      <c r="A239" t="s">
        <v>311</v>
      </c>
      <c r="B239" s="7">
        <v>3.5311293931472228E-5</v>
      </c>
      <c r="D239" t="s">
        <v>76</v>
      </c>
      <c r="E239" t="s">
        <v>442</v>
      </c>
      <c r="F239" t="s">
        <v>163</v>
      </c>
      <c r="G239" t="s">
        <v>311</v>
      </c>
    </row>
    <row r="240" spans="1:8" x14ac:dyDescent="0.2">
      <c r="A240" t="s">
        <v>312</v>
      </c>
      <c r="B240" s="7">
        <v>1.4488412586386504E-5</v>
      </c>
      <c r="D240" t="s">
        <v>76</v>
      </c>
      <c r="E240" t="s">
        <v>442</v>
      </c>
      <c r="F240" t="s">
        <v>163</v>
      </c>
      <c r="G240" t="s">
        <v>312</v>
      </c>
    </row>
    <row r="241" spans="1:7" x14ac:dyDescent="0.2">
      <c r="A241" t="s">
        <v>313</v>
      </c>
      <c r="B241" s="7">
        <v>1.0849462448410361E-5</v>
      </c>
      <c r="D241" t="s">
        <v>76</v>
      </c>
      <c r="E241" t="s">
        <v>442</v>
      </c>
      <c r="F241" t="s">
        <v>163</v>
      </c>
      <c r="G241" t="s">
        <v>313</v>
      </c>
    </row>
    <row r="242" spans="1:7" x14ac:dyDescent="0.2">
      <c r="A242" t="s">
        <v>314</v>
      </c>
      <c r="B242" s="7">
        <v>7.6822280690607534E-6</v>
      </c>
      <c r="D242" t="s">
        <v>76</v>
      </c>
      <c r="E242" t="s">
        <v>442</v>
      </c>
      <c r="F242" t="s">
        <v>163</v>
      </c>
      <c r="G242" t="s">
        <v>314</v>
      </c>
    </row>
    <row r="243" spans="1:7" x14ac:dyDescent="0.2">
      <c r="A243" t="s">
        <v>315</v>
      </c>
      <c r="B243" s="7">
        <v>4.986709448337682E-6</v>
      </c>
      <c r="D243" t="s">
        <v>76</v>
      </c>
      <c r="E243" t="s">
        <v>442</v>
      </c>
      <c r="F243" t="s">
        <v>163</v>
      </c>
      <c r="G243" t="s">
        <v>315</v>
      </c>
    </row>
    <row r="244" spans="1:7" x14ac:dyDescent="0.2">
      <c r="A244" t="s">
        <v>316</v>
      </c>
      <c r="B244" s="7">
        <v>4.9193214828196046E-5</v>
      </c>
      <c r="D244" t="s">
        <v>76</v>
      </c>
      <c r="E244" t="s">
        <v>442</v>
      </c>
      <c r="F244" t="s">
        <v>163</v>
      </c>
      <c r="G244" t="s">
        <v>316</v>
      </c>
    </row>
    <row r="245" spans="1:7" x14ac:dyDescent="0.2">
      <c r="A245" t="s">
        <v>317</v>
      </c>
      <c r="B245" s="7">
        <v>2.5742202827905325E-5</v>
      </c>
      <c r="D245" t="s">
        <v>76</v>
      </c>
      <c r="E245" t="s">
        <v>442</v>
      </c>
      <c r="F245" t="s">
        <v>163</v>
      </c>
      <c r="G245" t="s">
        <v>317</v>
      </c>
    </row>
    <row r="246" spans="1:7" x14ac:dyDescent="0.2">
      <c r="A246" t="s">
        <v>318</v>
      </c>
      <c r="B246" s="7">
        <v>7.412676206988445E-7</v>
      </c>
      <c r="D246" t="s">
        <v>76</v>
      </c>
      <c r="E246" t="s">
        <v>442</v>
      </c>
      <c r="F246" t="s">
        <v>163</v>
      </c>
      <c r="G246" t="s">
        <v>318</v>
      </c>
    </row>
    <row r="247" spans="1:7" x14ac:dyDescent="0.2">
      <c r="A247" t="s">
        <v>319</v>
      </c>
      <c r="B247" s="7">
        <v>7.3991986138848291E-5</v>
      </c>
      <c r="D247" t="s">
        <v>76</v>
      </c>
      <c r="E247" t="s">
        <v>442</v>
      </c>
      <c r="F247" t="s">
        <v>163</v>
      </c>
      <c r="G247" t="s">
        <v>319</v>
      </c>
    </row>
    <row r="248" spans="1:7" x14ac:dyDescent="0.2">
      <c r="A248" t="s">
        <v>320</v>
      </c>
      <c r="B248" s="7">
        <v>3.6591665276315688E-5</v>
      </c>
      <c r="D248" t="s">
        <v>76</v>
      </c>
      <c r="E248" t="s">
        <v>442</v>
      </c>
      <c r="F248" t="s">
        <v>163</v>
      </c>
      <c r="G248" t="s">
        <v>320</v>
      </c>
    </row>
    <row r="249" spans="1:7" x14ac:dyDescent="0.2">
      <c r="A249" t="s">
        <v>321</v>
      </c>
      <c r="B249" s="7">
        <v>1.522968020708535E-5</v>
      </c>
      <c r="D249" t="s">
        <v>76</v>
      </c>
      <c r="E249" t="s">
        <v>442</v>
      </c>
      <c r="F249" t="s">
        <v>163</v>
      </c>
      <c r="G249" t="s">
        <v>321</v>
      </c>
    </row>
    <row r="250" spans="1:7" x14ac:dyDescent="0.2">
      <c r="A250" t="s">
        <v>322</v>
      </c>
      <c r="B250" s="7">
        <v>1.1455954138073051E-5</v>
      </c>
      <c r="D250" t="s">
        <v>76</v>
      </c>
      <c r="E250" t="s">
        <v>442</v>
      </c>
      <c r="F250" t="s">
        <v>163</v>
      </c>
      <c r="G250" t="s">
        <v>322</v>
      </c>
    </row>
    <row r="251" spans="1:7" x14ac:dyDescent="0.2">
      <c r="A251" t="s">
        <v>323</v>
      </c>
      <c r="B251" s="7">
        <v>5.0540974138557577E-6</v>
      </c>
      <c r="D251" t="s">
        <v>76</v>
      </c>
      <c r="E251" t="s">
        <v>442</v>
      </c>
      <c r="F251" t="s">
        <v>163</v>
      </c>
      <c r="G251" t="s">
        <v>323</v>
      </c>
    </row>
    <row r="252" spans="1:7" x14ac:dyDescent="0.2">
      <c r="A252" t="s">
        <v>324</v>
      </c>
      <c r="B252" s="7">
        <v>1.482535241397689E-6</v>
      </c>
      <c r="D252" t="s">
        <v>76</v>
      </c>
      <c r="E252" t="s">
        <v>442</v>
      </c>
      <c r="F252" t="s">
        <v>163</v>
      </c>
      <c r="G252" t="s">
        <v>324</v>
      </c>
    </row>
    <row r="253" spans="1:7" x14ac:dyDescent="0.2">
      <c r="A253" t="s">
        <v>325</v>
      </c>
      <c r="B253" s="7">
        <v>4.1106658966026837E-6</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1.2803713448434585E-6</v>
      </c>
      <c r="D255" t="s">
        <v>76</v>
      </c>
      <c r="E255" t="s">
        <v>442</v>
      </c>
      <c r="F255" t="s">
        <v>163</v>
      </c>
      <c r="G255" t="s">
        <v>326</v>
      </c>
    </row>
    <row r="256" spans="1:7" x14ac:dyDescent="0.2">
      <c r="A256" t="s">
        <v>327</v>
      </c>
      <c r="B256" s="7">
        <v>6.8061845173257543E-6</v>
      </c>
      <c r="D256" t="s">
        <v>76</v>
      </c>
      <c r="E256" t="s">
        <v>442</v>
      </c>
      <c r="F256" t="s">
        <v>163</v>
      </c>
      <c r="G256" t="s">
        <v>327</v>
      </c>
    </row>
    <row r="257" spans="1:8" x14ac:dyDescent="0.2">
      <c r="A257" t="s">
        <v>336</v>
      </c>
      <c r="B257" s="7">
        <v>8.5786796674017128E-10</v>
      </c>
      <c r="D257" t="s">
        <v>76</v>
      </c>
      <c r="E257" t="s">
        <v>442</v>
      </c>
      <c r="F257" t="s">
        <v>163</v>
      </c>
      <c r="G257" t="s">
        <v>329</v>
      </c>
    </row>
    <row r="258" spans="1:8" x14ac:dyDescent="0.2">
      <c r="A258" t="s">
        <v>330</v>
      </c>
      <c r="B258" s="7">
        <v>7.3954135063807875E-12</v>
      </c>
      <c r="D258" t="s">
        <v>76</v>
      </c>
      <c r="E258" t="s">
        <v>442</v>
      </c>
      <c r="F258" t="s">
        <v>163</v>
      </c>
      <c r="G258" t="s">
        <v>330</v>
      </c>
    </row>
    <row r="259" spans="1:8" x14ac:dyDescent="0.2">
      <c r="A259" t="s">
        <v>331</v>
      </c>
      <c r="B259" s="7">
        <v>4.9302756709205247E-12</v>
      </c>
      <c r="D259" t="s">
        <v>76</v>
      </c>
      <c r="E259" t="s">
        <v>442</v>
      </c>
      <c r="F259" t="s">
        <v>163</v>
      </c>
      <c r="G259" t="s">
        <v>331</v>
      </c>
    </row>
    <row r="260" spans="1:8" x14ac:dyDescent="0.2">
      <c r="A260" t="s">
        <v>332</v>
      </c>
      <c r="B260" s="7">
        <v>5.324697724594167E-8</v>
      </c>
      <c r="D260" t="s">
        <v>76</v>
      </c>
      <c r="E260" t="s">
        <v>442</v>
      </c>
      <c r="F260" t="s">
        <v>163</v>
      </c>
      <c r="G260" t="s">
        <v>332</v>
      </c>
    </row>
    <row r="261" spans="1:8" x14ac:dyDescent="0.2">
      <c r="A261" t="s">
        <v>290</v>
      </c>
      <c r="B261" s="7">
        <v>1.0353578908933101E-9</v>
      </c>
      <c r="D261" t="s">
        <v>76</v>
      </c>
      <c r="E261" t="s">
        <v>442</v>
      </c>
      <c r="F261" t="s">
        <v>163</v>
      </c>
      <c r="G261" t="s">
        <v>290</v>
      </c>
    </row>
    <row r="262" spans="1:8" x14ac:dyDescent="0.2">
      <c r="A262" t="s">
        <v>292</v>
      </c>
      <c r="B262" s="7">
        <v>3.2046791860983413E-10</v>
      </c>
      <c r="D262" t="s">
        <v>76</v>
      </c>
      <c r="E262" t="s">
        <v>442</v>
      </c>
      <c r="F262" t="s">
        <v>163</v>
      </c>
      <c r="G262" t="s">
        <v>292</v>
      </c>
    </row>
    <row r="263" spans="1:8" x14ac:dyDescent="0.2">
      <c r="A263" t="s">
        <v>291</v>
      </c>
      <c r="B263" s="7">
        <v>3.9442205367364202E-10</v>
      </c>
      <c r="D263" t="s">
        <v>76</v>
      </c>
      <c r="E263" t="s">
        <v>442</v>
      </c>
      <c r="F263" t="s">
        <v>163</v>
      </c>
      <c r="G263" t="s">
        <v>291</v>
      </c>
    </row>
    <row r="264" spans="1:8" x14ac:dyDescent="0.2">
      <c r="A264" t="s">
        <v>335</v>
      </c>
      <c r="B264" s="7">
        <v>7.8884410734728391E-13</v>
      </c>
      <c r="D264" t="s">
        <v>76</v>
      </c>
      <c r="E264" t="s">
        <v>442</v>
      </c>
      <c r="F264" t="s">
        <v>163</v>
      </c>
      <c r="G264" t="s">
        <v>335</v>
      </c>
    </row>
    <row r="265" spans="1:8" x14ac:dyDescent="0.2">
      <c r="A265" t="s">
        <v>333</v>
      </c>
      <c r="B265" s="7">
        <v>2.1446699168504282E-10</v>
      </c>
      <c r="D265" t="s">
        <v>76</v>
      </c>
      <c r="E265" t="s">
        <v>442</v>
      </c>
      <c r="F265" t="s">
        <v>163</v>
      </c>
      <c r="G265" t="s">
        <v>333</v>
      </c>
    </row>
    <row r="266" spans="1:8" x14ac:dyDescent="0.2">
      <c r="A266" t="s">
        <v>334</v>
      </c>
      <c r="B266" s="7">
        <v>2.6623488622970838E-10</v>
      </c>
      <c r="D266" t="s">
        <v>76</v>
      </c>
      <c r="E266" t="s">
        <v>442</v>
      </c>
      <c r="F266" t="s">
        <v>163</v>
      </c>
      <c r="G266" t="s">
        <v>334</v>
      </c>
    </row>
    <row r="267" spans="1:8" x14ac:dyDescent="0.2">
      <c r="A267" t="s">
        <v>155</v>
      </c>
      <c r="B267" s="7">
        <v>-7.5773180063729661E-6</v>
      </c>
      <c r="C267" t="s">
        <v>91</v>
      </c>
      <c r="D267" t="s">
        <v>76</v>
      </c>
      <c r="F267" t="s">
        <v>88</v>
      </c>
      <c r="G267" t="s">
        <v>29</v>
      </c>
      <c r="H267" t="s">
        <v>157</v>
      </c>
    </row>
    <row r="268" spans="1:8" x14ac:dyDescent="0.2">
      <c r="A268" t="s">
        <v>156</v>
      </c>
      <c r="B268" s="7">
        <v>-5.8342899858966527E-6</v>
      </c>
      <c r="C268" t="s">
        <v>91</v>
      </c>
      <c r="D268" t="s">
        <v>76</v>
      </c>
      <c r="F268" t="s">
        <v>88</v>
      </c>
      <c r="G268" t="s">
        <v>30</v>
      </c>
      <c r="H268" t="s">
        <v>158</v>
      </c>
    </row>
    <row r="269" spans="1:8" x14ac:dyDescent="0.2">
      <c r="A269" t="s">
        <v>164</v>
      </c>
      <c r="B269" s="7">
        <v>-4.1686167334246386E-6</v>
      </c>
      <c r="C269" t="s">
        <v>91</v>
      </c>
      <c r="D269" t="s">
        <v>76</v>
      </c>
      <c r="F269" t="s">
        <v>88</v>
      </c>
      <c r="G269" t="s">
        <v>31</v>
      </c>
      <c r="H269" t="s">
        <v>159</v>
      </c>
    </row>
    <row r="271" spans="1:8" ht="16" x14ac:dyDescent="0.2">
      <c r="A271" s="10" t="s">
        <v>70</v>
      </c>
      <c r="B271" s="8" t="s">
        <v>579</v>
      </c>
    </row>
    <row r="272" spans="1:8" x14ac:dyDescent="0.2">
      <c r="A272" t="s">
        <v>71</v>
      </c>
      <c r="B272" t="s">
        <v>37</v>
      </c>
    </row>
    <row r="273" spans="1:2" x14ac:dyDescent="0.2">
      <c r="A273" t="s">
        <v>85</v>
      </c>
      <c r="B273" t="s">
        <v>339</v>
      </c>
    </row>
    <row r="274" spans="1:2" x14ac:dyDescent="0.2">
      <c r="A274" t="s">
        <v>86</v>
      </c>
    </row>
    <row r="275" spans="1:2" x14ac:dyDescent="0.2">
      <c r="A275" t="s">
        <v>87</v>
      </c>
      <c r="B275">
        <v>2020</v>
      </c>
    </row>
    <row r="276" spans="1:2" x14ac:dyDescent="0.2">
      <c r="A276" t="s">
        <v>123</v>
      </c>
      <c r="B276" t="s">
        <v>342</v>
      </c>
    </row>
    <row r="277" spans="1:2" x14ac:dyDescent="0.2">
      <c r="A277" t="s">
        <v>72</v>
      </c>
      <c r="B277" t="s">
        <v>579</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30000</v>
      </c>
    </row>
    <row r="282" spans="1:2" x14ac:dyDescent="0.2">
      <c r="A282" t="s">
        <v>125</v>
      </c>
      <c r="B282">
        <v>1</v>
      </c>
    </row>
    <row r="283" spans="1:2" x14ac:dyDescent="0.2">
      <c r="A283" t="s">
        <v>126</v>
      </c>
      <c r="B283">
        <v>1.2</v>
      </c>
    </row>
    <row r="284" spans="1:2" x14ac:dyDescent="0.2">
      <c r="A284" t="s">
        <v>127</v>
      </c>
      <c r="B284">
        <v>0</v>
      </c>
    </row>
    <row r="285" spans="1:2" x14ac:dyDescent="0.2">
      <c r="A285" t="s">
        <v>128</v>
      </c>
      <c r="B285">
        <v>1870</v>
      </c>
    </row>
    <row r="286" spans="1:2" x14ac:dyDescent="0.2">
      <c r="A286" t="s">
        <v>129</v>
      </c>
      <c r="B286" s="2">
        <v>129.76249999999999</v>
      </c>
    </row>
    <row r="287" spans="1:2" x14ac:dyDescent="0.2">
      <c r="A287" t="s">
        <v>130</v>
      </c>
      <c r="B287">
        <v>8.8000000000000007</v>
      </c>
    </row>
    <row r="288" spans="1:2" x14ac:dyDescent="0.2">
      <c r="A288" t="s">
        <v>131</v>
      </c>
      <c r="B288" t="s">
        <v>84</v>
      </c>
    </row>
    <row r="289" spans="1:8" x14ac:dyDescent="0.2">
      <c r="A289" t="s">
        <v>99</v>
      </c>
      <c r="B289">
        <v>0</v>
      </c>
    </row>
    <row r="290" spans="1:8" x14ac:dyDescent="0.2">
      <c r="A290" t="s">
        <v>134</v>
      </c>
      <c r="B290" s="2">
        <v>79.875</v>
      </c>
    </row>
    <row r="291" spans="1:8" x14ac:dyDescent="0.2">
      <c r="A291" t="s">
        <v>135</v>
      </c>
      <c r="B291">
        <v>6.75</v>
      </c>
    </row>
    <row r="292" spans="1:8" x14ac:dyDescent="0.2">
      <c r="A292" t="s">
        <v>132</v>
      </c>
      <c r="B292" s="2">
        <v>277.23498867374587</v>
      </c>
    </row>
    <row r="293" spans="1:8" x14ac:dyDescent="0.2">
      <c r="A293" t="s">
        <v>133</v>
      </c>
      <c r="B293" t="s">
        <v>139</v>
      </c>
    </row>
    <row r="294" spans="1:8" x14ac:dyDescent="0.2">
      <c r="A294" t="s">
        <v>540</v>
      </c>
      <c r="B294" s="6">
        <v>0</v>
      </c>
    </row>
    <row r="295" spans="1:8" x14ac:dyDescent="0.2">
      <c r="A295" t="s">
        <v>82</v>
      </c>
      <c r="B295" t="s">
        <v>580</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579</v>
      </c>
      <c r="B298">
        <v>1</v>
      </c>
      <c r="C298" t="s">
        <v>37</v>
      </c>
      <c r="D298" t="s">
        <v>162</v>
      </c>
      <c r="F298" t="s">
        <v>83</v>
      </c>
      <c r="G298" t="s">
        <v>84</v>
      </c>
      <c r="H298" t="s">
        <v>579</v>
      </c>
    </row>
    <row r="299" spans="1:8" x14ac:dyDescent="0.2">
      <c r="A299" t="s">
        <v>339</v>
      </c>
      <c r="B299" s="7">
        <v>3.3333333333333335E-5</v>
      </c>
      <c r="C299" t="s">
        <v>37</v>
      </c>
      <c r="D299" t="s">
        <v>75</v>
      </c>
      <c r="F299" t="s">
        <v>88</v>
      </c>
      <c r="H299" t="s">
        <v>339</v>
      </c>
    </row>
    <row r="300" spans="1:8" x14ac:dyDescent="0.2">
      <c r="A300" t="s">
        <v>106</v>
      </c>
      <c r="B300" s="7">
        <v>1.1210546249999999E-4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2.4347576156570547E-2</v>
      </c>
      <c r="C303" t="s">
        <v>37</v>
      </c>
      <c r="D303" t="s">
        <v>76</v>
      </c>
      <c r="F303" t="s">
        <v>88</v>
      </c>
      <c r="G303" t="s">
        <v>27</v>
      </c>
      <c r="H303" t="s">
        <v>452</v>
      </c>
    </row>
    <row r="304" spans="1:8" x14ac:dyDescent="0.2">
      <c r="A304" t="s">
        <v>150</v>
      </c>
      <c r="B304" s="11">
        <v>7.5533972462051943E-2</v>
      </c>
      <c r="D304" t="s">
        <v>76</v>
      </c>
      <c r="E304" t="s">
        <v>442</v>
      </c>
      <c r="F304" t="s">
        <v>163</v>
      </c>
      <c r="G304" t="s">
        <v>65</v>
      </c>
    </row>
    <row r="305" spans="1:7" x14ac:dyDescent="0.2">
      <c r="A305" t="s">
        <v>448</v>
      </c>
      <c r="B305" s="11">
        <v>9.1741666957957831E-4</v>
      </c>
      <c r="D305" t="s">
        <v>76</v>
      </c>
      <c r="E305" t="s">
        <v>442</v>
      </c>
      <c r="F305" t="s">
        <v>163</v>
      </c>
      <c r="G305" t="s">
        <v>446</v>
      </c>
    </row>
    <row r="306" spans="1:7" x14ac:dyDescent="0.2">
      <c r="A306" t="s">
        <v>210</v>
      </c>
      <c r="B306" s="7">
        <v>3.8956121850512876E-7</v>
      </c>
      <c r="D306" t="s">
        <v>76</v>
      </c>
      <c r="E306" t="s">
        <v>442</v>
      </c>
      <c r="F306" t="s">
        <v>163</v>
      </c>
      <c r="G306" t="s">
        <v>66</v>
      </c>
    </row>
    <row r="307" spans="1:7" x14ac:dyDescent="0.2">
      <c r="A307" t="s">
        <v>54</v>
      </c>
      <c r="B307" s="7">
        <v>3.7426602169084653E-5</v>
      </c>
      <c r="D307" t="s">
        <v>76</v>
      </c>
      <c r="E307" t="s">
        <v>442</v>
      </c>
      <c r="F307" t="s">
        <v>163</v>
      </c>
      <c r="G307" t="s">
        <v>54</v>
      </c>
    </row>
    <row r="308" spans="1:7" x14ac:dyDescent="0.2">
      <c r="A308" t="s">
        <v>151</v>
      </c>
      <c r="B308" s="7">
        <v>2.8595281318181901E-5</v>
      </c>
      <c r="D308" t="s">
        <v>76</v>
      </c>
      <c r="E308" t="s">
        <v>442</v>
      </c>
      <c r="F308" t="s">
        <v>163</v>
      </c>
      <c r="G308" t="s">
        <v>55</v>
      </c>
    </row>
    <row r="309" spans="1:7" x14ac:dyDescent="0.2">
      <c r="A309" t="s">
        <v>152</v>
      </c>
      <c r="B309" s="7">
        <v>3.3500905321182215E-3</v>
      </c>
      <c r="D309" t="s">
        <v>76</v>
      </c>
      <c r="E309" t="s">
        <v>442</v>
      </c>
      <c r="F309" t="s">
        <v>163</v>
      </c>
      <c r="G309" t="s">
        <v>56</v>
      </c>
    </row>
    <row r="310" spans="1:7" x14ac:dyDescent="0.2">
      <c r="A310" t="s">
        <v>211</v>
      </c>
      <c r="B310" s="7">
        <v>1.4508006757068449E-6</v>
      </c>
      <c r="D310" t="s">
        <v>76</v>
      </c>
      <c r="E310" t="s">
        <v>442</v>
      </c>
      <c r="F310" t="s">
        <v>163</v>
      </c>
      <c r="G310" t="s">
        <v>57</v>
      </c>
    </row>
    <row r="311" spans="1:7" x14ac:dyDescent="0.2">
      <c r="A311" t="s">
        <v>153</v>
      </c>
      <c r="B311" s="7">
        <v>1.4508006757068449E-6</v>
      </c>
      <c r="D311" t="s">
        <v>76</v>
      </c>
      <c r="E311" t="s">
        <v>442</v>
      </c>
      <c r="F311" t="s">
        <v>163</v>
      </c>
      <c r="G311" t="s">
        <v>58</v>
      </c>
    </row>
    <row r="312" spans="1:7" x14ac:dyDescent="0.2">
      <c r="A312" t="s">
        <v>154</v>
      </c>
      <c r="B312" s="7">
        <v>1.0879657108582329E-4</v>
      </c>
      <c r="D312" t="s">
        <v>76</v>
      </c>
      <c r="E312" t="s">
        <v>442</v>
      </c>
      <c r="F312" t="s">
        <v>163</v>
      </c>
      <c r="G312" t="s">
        <v>59</v>
      </c>
    </row>
    <row r="313" spans="1:7" x14ac:dyDescent="0.2">
      <c r="A313" t="s">
        <v>212</v>
      </c>
      <c r="B313" s="7">
        <v>3.2541459156104529E-6</v>
      </c>
      <c r="D313" t="s">
        <v>76</v>
      </c>
      <c r="E313" t="s">
        <v>442</v>
      </c>
      <c r="F313" t="s">
        <v>163</v>
      </c>
      <c r="G313" t="s">
        <v>61</v>
      </c>
    </row>
    <row r="314" spans="1:7" x14ac:dyDescent="0.2">
      <c r="A314" t="s">
        <v>207</v>
      </c>
      <c r="B314" s="7">
        <v>3.018145244437416E-4</v>
      </c>
      <c r="D314" t="s">
        <v>76</v>
      </c>
      <c r="E314" t="s">
        <v>442</v>
      </c>
      <c r="F314" t="s">
        <v>163</v>
      </c>
      <c r="G314" t="s">
        <v>360</v>
      </c>
    </row>
    <row r="315" spans="1:7" x14ac:dyDescent="0.2">
      <c r="A315" t="s">
        <v>309</v>
      </c>
      <c r="B315" s="7">
        <v>2.1281793390263825E-5</v>
      </c>
      <c r="D315" t="s">
        <v>76</v>
      </c>
      <c r="E315" t="s">
        <v>442</v>
      </c>
      <c r="F315" t="s">
        <v>163</v>
      </c>
      <c r="G315" t="s">
        <v>309</v>
      </c>
    </row>
    <row r="316" spans="1:7" x14ac:dyDescent="0.2">
      <c r="A316" t="s">
        <v>310</v>
      </c>
      <c r="B316" s="7">
        <v>4.3364155810882407E-6</v>
      </c>
      <c r="D316" t="s">
        <v>76</v>
      </c>
      <c r="E316" t="s">
        <v>442</v>
      </c>
      <c r="F316" t="s">
        <v>163</v>
      </c>
      <c r="G316" t="s">
        <v>310</v>
      </c>
    </row>
    <row r="317" spans="1:7" x14ac:dyDescent="0.2">
      <c r="A317" t="s">
        <v>311</v>
      </c>
      <c r="B317" s="7">
        <v>3.4958180992157506E-5</v>
      </c>
      <c r="D317" t="s">
        <v>76</v>
      </c>
      <c r="E317" t="s">
        <v>442</v>
      </c>
      <c r="F317" t="s">
        <v>163</v>
      </c>
      <c r="G317" t="s">
        <v>311</v>
      </c>
    </row>
    <row r="318" spans="1:7" x14ac:dyDescent="0.2">
      <c r="A318" t="s">
        <v>312</v>
      </c>
      <c r="B318" s="7">
        <v>1.4343528460522639E-5</v>
      </c>
      <c r="D318" t="s">
        <v>76</v>
      </c>
      <c r="E318" t="s">
        <v>442</v>
      </c>
      <c r="F318" t="s">
        <v>163</v>
      </c>
      <c r="G318" t="s">
        <v>312</v>
      </c>
    </row>
    <row r="319" spans="1:7" x14ac:dyDescent="0.2">
      <c r="A319" t="s">
        <v>313</v>
      </c>
      <c r="B319" s="7">
        <v>1.0740967823926257E-5</v>
      </c>
      <c r="D319" t="s">
        <v>76</v>
      </c>
      <c r="E319" t="s">
        <v>442</v>
      </c>
      <c r="F319" t="s">
        <v>163</v>
      </c>
      <c r="G319" t="s">
        <v>313</v>
      </c>
    </row>
    <row r="320" spans="1:7" x14ac:dyDescent="0.2">
      <c r="A320" t="s">
        <v>314</v>
      </c>
      <c r="B320" s="7">
        <v>7.6054057883701452E-6</v>
      </c>
      <c r="D320" t="s">
        <v>76</v>
      </c>
      <c r="E320" t="s">
        <v>442</v>
      </c>
      <c r="F320" t="s">
        <v>163</v>
      </c>
      <c r="G320" t="s">
        <v>314</v>
      </c>
    </row>
    <row r="321" spans="1:7" x14ac:dyDescent="0.2">
      <c r="A321" t="s">
        <v>315</v>
      </c>
      <c r="B321" s="7">
        <v>4.9368423538543053E-6</v>
      </c>
      <c r="D321" t="s">
        <v>76</v>
      </c>
      <c r="E321" t="s">
        <v>442</v>
      </c>
      <c r="F321" t="s">
        <v>163</v>
      </c>
      <c r="G321" t="s">
        <v>315</v>
      </c>
    </row>
    <row r="322" spans="1:7" x14ac:dyDescent="0.2">
      <c r="A322" t="s">
        <v>316</v>
      </c>
      <c r="B322" s="7">
        <v>4.8701282679914084E-5</v>
      </c>
      <c r="D322" t="s">
        <v>76</v>
      </c>
      <c r="E322" t="s">
        <v>442</v>
      </c>
      <c r="F322" t="s">
        <v>163</v>
      </c>
      <c r="G322" t="s">
        <v>316</v>
      </c>
    </row>
    <row r="323" spans="1:7" x14ac:dyDescent="0.2">
      <c r="A323" t="s">
        <v>317</v>
      </c>
      <c r="B323" s="7">
        <v>2.5484780799626274E-5</v>
      </c>
      <c r="D323" t="s">
        <v>76</v>
      </c>
      <c r="E323" t="s">
        <v>442</v>
      </c>
      <c r="F323" t="s">
        <v>163</v>
      </c>
      <c r="G323" t="s">
        <v>317</v>
      </c>
    </row>
    <row r="324" spans="1:7" x14ac:dyDescent="0.2">
      <c r="A324" t="s">
        <v>318</v>
      </c>
      <c r="B324" s="7">
        <v>7.3385494449185606E-7</v>
      </c>
      <c r="D324" t="s">
        <v>76</v>
      </c>
      <c r="E324" t="s">
        <v>442</v>
      </c>
      <c r="F324" t="s">
        <v>163</v>
      </c>
      <c r="G324" t="s">
        <v>318</v>
      </c>
    </row>
    <row r="325" spans="1:7" x14ac:dyDescent="0.2">
      <c r="A325" t="s">
        <v>319</v>
      </c>
      <c r="B325" s="7">
        <v>7.3252066277459808E-5</v>
      </c>
      <c r="D325" t="s">
        <v>76</v>
      </c>
      <c r="E325" t="s">
        <v>442</v>
      </c>
      <c r="F325" t="s">
        <v>163</v>
      </c>
      <c r="G325" t="s">
        <v>319</v>
      </c>
    </row>
    <row r="326" spans="1:7" x14ac:dyDescent="0.2">
      <c r="A326" t="s">
        <v>320</v>
      </c>
      <c r="B326" s="7">
        <v>3.6225748623552532E-5</v>
      </c>
      <c r="D326" t="s">
        <v>76</v>
      </c>
      <c r="E326" t="s">
        <v>442</v>
      </c>
      <c r="F326" t="s">
        <v>163</v>
      </c>
      <c r="G326" t="s">
        <v>320</v>
      </c>
    </row>
    <row r="327" spans="1:7" x14ac:dyDescent="0.2">
      <c r="A327" t="s">
        <v>321</v>
      </c>
      <c r="B327" s="7">
        <v>1.5077383405014497E-5</v>
      </c>
      <c r="D327" t="s">
        <v>76</v>
      </c>
      <c r="E327" t="s">
        <v>442</v>
      </c>
      <c r="F327" t="s">
        <v>163</v>
      </c>
      <c r="G327" t="s">
        <v>321</v>
      </c>
    </row>
    <row r="328" spans="1:7" x14ac:dyDescent="0.2">
      <c r="A328" t="s">
        <v>322</v>
      </c>
      <c r="B328" s="7">
        <v>1.1341394596692321E-5</v>
      </c>
      <c r="D328" t="s">
        <v>76</v>
      </c>
      <c r="E328" t="s">
        <v>442</v>
      </c>
      <c r="F328" t="s">
        <v>163</v>
      </c>
      <c r="G328" t="s">
        <v>322</v>
      </c>
    </row>
    <row r="329" spans="1:7" x14ac:dyDescent="0.2">
      <c r="A329" t="s">
        <v>323</v>
      </c>
      <c r="B329" s="7">
        <v>5.0035564397171996E-6</v>
      </c>
      <c r="D329" t="s">
        <v>76</v>
      </c>
      <c r="E329" t="s">
        <v>442</v>
      </c>
      <c r="F329" t="s">
        <v>163</v>
      </c>
      <c r="G329" t="s">
        <v>323</v>
      </c>
    </row>
    <row r="330" spans="1:7" x14ac:dyDescent="0.2">
      <c r="A330" t="s">
        <v>324</v>
      </c>
      <c r="B330" s="7">
        <v>1.4677098889837121E-6</v>
      </c>
      <c r="D330" t="s">
        <v>76</v>
      </c>
      <c r="E330" t="s">
        <v>442</v>
      </c>
      <c r="F330" t="s">
        <v>163</v>
      </c>
      <c r="G330" t="s">
        <v>324</v>
      </c>
    </row>
    <row r="331" spans="1:7" x14ac:dyDescent="0.2">
      <c r="A331" t="s">
        <v>325</v>
      </c>
      <c r="B331" s="7">
        <v>4.0695592376366564E-6</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1.2675676313950239E-6</v>
      </c>
      <c r="D333" t="s">
        <v>76</v>
      </c>
      <c r="E333" t="s">
        <v>442</v>
      </c>
      <c r="F333" t="s">
        <v>163</v>
      </c>
      <c r="G333" t="s">
        <v>326</v>
      </c>
    </row>
    <row r="334" spans="1:7" x14ac:dyDescent="0.2">
      <c r="A334" t="s">
        <v>327</v>
      </c>
      <c r="B334" s="7">
        <v>6.7381226721524973E-6</v>
      </c>
      <c r="D334" t="s">
        <v>76</v>
      </c>
      <c r="E334" t="s">
        <v>442</v>
      </c>
      <c r="F334" t="s">
        <v>163</v>
      </c>
      <c r="G334" t="s">
        <v>327</v>
      </c>
    </row>
    <row r="335" spans="1:7" x14ac:dyDescent="0.2">
      <c r="A335" t="s">
        <v>336</v>
      </c>
      <c r="B335" s="7">
        <v>8.4928928707276964E-10</v>
      </c>
      <c r="D335" t="s">
        <v>76</v>
      </c>
      <c r="E335" t="s">
        <v>442</v>
      </c>
      <c r="F335" t="s">
        <v>163</v>
      </c>
      <c r="G335" t="s">
        <v>329</v>
      </c>
    </row>
    <row r="336" spans="1:7" x14ac:dyDescent="0.2">
      <c r="A336" t="s">
        <v>330</v>
      </c>
      <c r="B336" s="7">
        <v>7.3214593713169786E-12</v>
      </c>
      <c r="D336" t="s">
        <v>76</v>
      </c>
      <c r="E336" t="s">
        <v>442</v>
      </c>
      <c r="F336" t="s">
        <v>163</v>
      </c>
      <c r="G336" t="s">
        <v>330</v>
      </c>
    </row>
    <row r="337" spans="1:8" x14ac:dyDescent="0.2">
      <c r="A337" t="s">
        <v>331</v>
      </c>
      <c r="B337" s="7">
        <v>4.8809729142113196E-12</v>
      </c>
      <c r="D337" t="s">
        <v>76</v>
      </c>
      <c r="E337" t="s">
        <v>442</v>
      </c>
      <c r="F337" t="s">
        <v>163</v>
      </c>
      <c r="G337" t="s">
        <v>331</v>
      </c>
    </row>
    <row r="338" spans="1:8" x14ac:dyDescent="0.2">
      <c r="A338" t="s">
        <v>332</v>
      </c>
      <c r="B338" s="7">
        <v>5.271450747348225E-8</v>
      </c>
      <c r="D338" t="s">
        <v>76</v>
      </c>
      <c r="E338" t="s">
        <v>442</v>
      </c>
      <c r="F338" t="s">
        <v>163</v>
      </c>
      <c r="G338" t="s">
        <v>332</v>
      </c>
    </row>
    <row r="339" spans="1:8" x14ac:dyDescent="0.2">
      <c r="A339" t="s">
        <v>290</v>
      </c>
      <c r="B339" s="7">
        <v>1.025004311984377E-9</v>
      </c>
      <c r="D339" t="s">
        <v>76</v>
      </c>
      <c r="E339" t="s">
        <v>442</v>
      </c>
      <c r="F339" t="s">
        <v>163</v>
      </c>
      <c r="G339" t="s">
        <v>290</v>
      </c>
    </row>
    <row r="340" spans="1:8" x14ac:dyDescent="0.2">
      <c r="A340" t="s">
        <v>292</v>
      </c>
      <c r="B340" s="7">
        <v>3.1726323942373574E-10</v>
      </c>
      <c r="D340" t="s">
        <v>76</v>
      </c>
      <c r="E340" t="s">
        <v>442</v>
      </c>
      <c r="F340" t="s">
        <v>163</v>
      </c>
      <c r="G340" t="s">
        <v>292</v>
      </c>
    </row>
    <row r="341" spans="1:8" x14ac:dyDescent="0.2">
      <c r="A341" t="s">
        <v>291</v>
      </c>
      <c r="B341" s="7">
        <v>3.9047783313690559E-10</v>
      </c>
      <c r="D341" t="s">
        <v>76</v>
      </c>
      <c r="E341" t="s">
        <v>442</v>
      </c>
      <c r="F341" t="s">
        <v>163</v>
      </c>
      <c r="G341" t="s">
        <v>291</v>
      </c>
    </row>
    <row r="342" spans="1:8" x14ac:dyDescent="0.2">
      <c r="A342" t="s">
        <v>335</v>
      </c>
      <c r="B342" s="7">
        <v>7.8095566627381107E-13</v>
      </c>
      <c r="D342" t="s">
        <v>76</v>
      </c>
      <c r="E342" t="s">
        <v>442</v>
      </c>
      <c r="F342" t="s">
        <v>163</v>
      </c>
      <c r="G342" t="s">
        <v>335</v>
      </c>
    </row>
    <row r="343" spans="1:8" x14ac:dyDescent="0.2">
      <c r="A343" t="s">
        <v>333</v>
      </c>
      <c r="B343" s="7">
        <v>2.1232232176819241E-10</v>
      </c>
      <c r="D343" t="s">
        <v>76</v>
      </c>
      <c r="E343" t="s">
        <v>442</v>
      </c>
      <c r="F343" t="s">
        <v>163</v>
      </c>
      <c r="G343" t="s">
        <v>333</v>
      </c>
    </row>
    <row r="344" spans="1:8" x14ac:dyDescent="0.2">
      <c r="A344" t="s">
        <v>334</v>
      </c>
      <c r="B344" s="7">
        <v>2.6357253736741131E-10</v>
      </c>
      <c r="D344" t="s">
        <v>76</v>
      </c>
      <c r="E344" t="s">
        <v>442</v>
      </c>
      <c r="F344" t="s">
        <v>163</v>
      </c>
      <c r="G344" t="s">
        <v>334</v>
      </c>
    </row>
    <row r="345" spans="1:8" x14ac:dyDescent="0.2">
      <c r="A345" t="s">
        <v>155</v>
      </c>
      <c r="B345" s="7">
        <v>-7.5372278737950211E-6</v>
      </c>
      <c r="C345" t="s">
        <v>91</v>
      </c>
      <c r="D345" t="s">
        <v>76</v>
      </c>
      <c r="F345" t="s">
        <v>88</v>
      </c>
      <c r="G345" t="s">
        <v>29</v>
      </c>
      <c r="H345" t="s">
        <v>157</v>
      </c>
    </row>
    <row r="346" spans="1:8" x14ac:dyDescent="0.2">
      <c r="A346" t="s">
        <v>156</v>
      </c>
      <c r="B346" s="7">
        <v>-5.8136272579670234E-6</v>
      </c>
      <c r="C346" t="s">
        <v>91</v>
      </c>
      <c r="D346" t="s">
        <v>76</v>
      </c>
      <c r="F346" t="s">
        <v>88</v>
      </c>
      <c r="G346" t="s">
        <v>30</v>
      </c>
      <c r="H346" t="s">
        <v>158</v>
      </c>
    </row>
    <row r="347" spans="1:8" x14ac:dyDescent="0.2">
      <c r="A347" t="s">
        <v>164</v>
      </c>
      <c r="B347" s="7">
        <v>-4.1508659623612624E-6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10" zoomScale="85" zoomScaleNormal="85" workbookViewId="0">
      <selection activeCell="H37" sqref="H37"/>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653</v>
      </c>
    </row>
    <row r="2" spans="1:2" x14ac:dyDescent="0.2">
      <c r="A2" t="s">
        <v>71</v>
      </c>
      <c r="B2" t="s">
        <v>37</v>
      </c>
    </row>
    <row r="3" spans="1:2" x14ac:dyDescent="0.2">
      <c r="A3" t="s">
        <v>85</v>
      </c>
      <c r="B3" t="s">
        <v>653</v>
      </c>
    </row>
    <row r="4" spans="1:2" x14ac:dyDescent="0.2">
      <c r="A4" t="s">
        <v>86</v>
      </c>
    </row>
    <row r="5" spans="1:2" x14ac:dyDescent="0.2">
      <c r="A5" t="s">
        <v>87</v>
      </c>
      <c r="B5">
        <v>2020</v>
      </c>
    </row>
    <row r="6" spans="1:2" x14ac:dyDescent="0.2">
      <c r="A6" t="s">
        <v>123</v>
      </c>
      <c r="B6" t="s">
        <v>806</v>
      </c>
    </row>
    <row r="7" spans="1:2" x14ac:dyDescent="0.2">
      <c r="A7" t="s">
        <v>72</v>
      </c>
      <c r="B7" t="s">
        <v>653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100.95</v>
      </c>
    </row>
    <row r="17" spans="1:8" x14ac:dyDescent="0.2">
      <c r="A17" t="s">
        <v>130</v>
      </c>
      <c r="B17">
        <v>2.6</v>
      </c>
    </row>
    <row r="18" spans="1:8" x14ac:dyDescent="0.2">
      <c r="A18" t="s">
        <v>417</v>
      </c>
      <c r="B18" s="19" t="s">
        <v>42</v>
      </c>
    </row>
    <row r="19" spans="1:8" x14ac:dyDescent="0.2">
      <c r="A19" t="s">
        <v>131</v>
      </c>
      <c r="B19">
        <v>14.949999999999998</v>
      </c>
    </row>
    <row r="20" spans="1:8" x14ac:dyDescent="0.2">
      <c r="A20" t="s">
        <v>99</v>
      </c>
      <c r="B20">
        <v>2.2999999999999998</v>
      </c>
    </row>
    <row r="21" spans="1:8" x14ac:dyDescent="0.2">
      <c r="A21" t="s">
        <v>355</v>
      </c>
      <c r="B21">
        <v>1.8399999999999999</v>
      </c>
    </row>
    <row r="22" spans="1:8" x14ac:dyDescent="0.2">
      <c r="A22" t="s">
        <v>134</v>
      </c>
      <c r="B22" s="2">
        <v>0</v>
      </c>
    </row>
    <row r="23" spans="1:8" x14ac:dyDescent="0.2">
      <c r="A23" t="s">
        <v>135</v>
      </c>
      <c r="B23">
        <v>0</v>
      </c>
    </row>
    <row r="24" spans="1:8" x14ac:dyDescent="0.2">
      <c r="A24" t="s">
        <v>132</v>
      </c>
      <c r="B24" s="2">
        <v>49.641735985533444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570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653</v>
      </c>
      <c r="B33">
        <v>1</v>
      </c>
      <c r="C33" t="s">
        <v>37</v>
      </c>
      <c r="D33" t="s">
        <v>75</v>
      </c>
      <c r="F33" t="s">
        <v>83</v>
      </c>
      <c r="G33" t="s">
        <v>84</v>
      </c>
      <c r="H33" t="s">
        <v>653</v>
      </c>
    </row>
    <row r="34" spans="1:8" x14ac:dyDescent="0.2">
      <c r="A34" t="s">
        <v>187</v>
      </c>
      <c r="B34" s="3">
        <v>73</v>
      </c>
      <c r="C34" t="s">
        <v>94</v>
      </c>
      <c r="D34" t="s">
        <v>76</v>
      </c>
      <c r="F34" t="s">
        <v>88</v>
      </c>
      <c r="G34" t="s">
        <v>15</v>
      </c>
      <c r="H34" t="s">
        <v>120</v>
      </c>
    </row>
    <row r="35" spans="1:8" x14ac:dyDescent="0.2">
      <c r="A35" t="s">
        <v>187</v>
      </c>
      <c r="B35" s="3">
        <v>5</v>
      </c>
      <c r="C35" t="s">
        <v>94</v>
      </c>
      <c r="D35" t="s">
        <v>76</v>
      </c>
      <c r="F35" t="s">
        <v>88</v>
      </c>
      <c r="G35" t="s">
        <v>16</v>
      </c>
      <c r="H35" t="s">
        <v>120</v>
      </c>
    </row>
    <row r="36" spans="1:8" x14ac:dyDescent="0.2">
      <c r="A36" t="s">
        <v>186</v>
      </c>
      <c r="B36" s="3">
        <v>8</v>
      </c>
      <c r="C36" t="s">
        <v>94</v>
      </c>
      <c r="D36" t="s">
        <v>76</v>
      </c>
      <c r="F36" t="s">
        <v>88</v>
      </c>
      <c r="G36" t="s">
        <v>269</v>
      </c>
      <c r="H36" t="s">
        <v>147</v>
      </c>
    </row>
    <row r="37" spans="1:8" x14ac:dyDescent="0.2">
      <c r="A37" t="s">
        <v>963</v>
      </c>
      <c r="B37" s="3">
        <v>2.2999999999999998</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73</v>
      </c>
      <c r="C39" t="s">
        <v>94</v>
      </c>
      <c r="D39" t="s">
        <v>75</v>
      </c>
      <c r="F39" t="s">
        <v>88</v>
      </c>
      <c r="G39" t="s">
        <v>140</v>
      </c>
      <c r="H39" t="s">
        <v>148</v>
      </c>
    </row>
    <row r="40" spans="1:8" x14ac:dyDescent="0.2">
      <c r="A40" t="s">
        <v>149</v>
      </c>
      <c r="B40" s="3">
        <v>13</v>
      </c>
      <c r="C40" t="s">
        <v>94</v>
      </c>
      <c r="D40" t="s">
        <v>75</v>
      </c>
      <c r="F40" t="s">
        <v>88</v>
      </c>
      <c r="G40" t="s">
        <v>141</v>
      </c>
      <c r="H40" t="s">
        <v>148</v>
      </c>
    </row>
    <row r="41" spans="1:8" x14ac:dyDescent="0.2">
      <c r="A41" s="13" t="s">
        <v>443</v>
      </c>
      <c r="B41">
        <v>100.95</v>
      </c>
      <c r="C41" t="s">
        <v>91</v>
      </c>
      <c r="D41" t="s">
        <v>191</v>
      </c>
      <c r="F41" t="s">
        <v>88</v>
      </c>
      <c r="H41" s="13" t="s">
        <v>444</v>
      </c>
    </row>
    <row r="42" spans="1:8" x14ac:dyDescent="0.2">
      <c r="A42" s="13" t="s">
        <v>214</v>
      </c>
      <c r="B42" s="2">
        <v>1605.105</v>
      </c>
      <c r="C42" t="s">
        <v>94</v>
      </c>
      <c r="D42" t="s">
        <v>191</v>
      </c>
      <c r="F42" t="s">
        <v>88</v>
      </c>
      <c r="H42" s="13" t="s">
        <v>214</v>
      </c>
    </row>
    <row r="43" spans="1:8" x14ac:dyDescent="0.2">
      <c r="B43" s="11"/>
    </row>
    <row r="44" spans="1:8" x14ac:dyDescent="0.2">
      <c r="B44" s="2"/>
    </row>
    <row r="45" spans="1:8" ht="16" x14ac:dyDescent="0.2">
      <c r="A45" s="10" t="s">
        <v>70</v>
      </c>
      <c r="B45" s="8" t="s">
        <v>884</v>
      </c>
    </row>
    <row r="46" spans="1:8" x14ac:dyDescent="0.2">
      <c r="A46" t="s">
        <v>71</v>
      </c>
      <c r="B46" t="s">
        <v>37</v>
      </c>
    </row>
    <row r="47" spans="1:8" x14ac:dyDescent="0.2">
      <c r="A47" t="s">
        <v>85</v>
      </c>
      <c r="B47" t="s">
        <v>653</v>
      </c>
    </row>
    <row r="48" spans="1:8" x14ac:dyDescent="0.2">
      <c r="A48" t="s">
        <v>86</v>
      </c>
    </row>
    <row r="49" spans="1:2" x14ac:dyDescent="0.2">
      <c r="A49" t="s">
        <v>87</v>
      </c>
      <c r="B49">
        <v>2020</v>
      </c>
    </row>
    <row r="50" spans="1:2" x14ac:dyDescent="0.2">
      <c r="A50" t="s">
        <v>123</v>
      </c>
      <c r="B50" t="s">
        <v>806</v>
      </c>
    </row>
    <row r="51" spans="1:2" x14ac:dyDescent="0.2">
      <c r="A51" t="s">
        <v>72</v>
      </c>
      <c r="B51" t="s">
        <v>884</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100.95</v>
      </c>
    </row>
    <row r="61" spans="1:2" x14ac:dyDescent="0.2">
      <c r="A61" t="s">
        <v>130</v>
      </c>
      <c r="B61">
        <v>2.6</v>
      </c>
    </row>
    <row r="62" spans="1:2" x14ac:dyDescent="0.2">
      <c r="A62" t="s">
        <v>417</v>
      </c>
      <c r="B62" s="19" t="s">
        <v>42</v>
      </c>
    </row>
    <row r="63" spans="1:2" x14ac:dyDescent="0.2">
      <c r="A63" t="s">
        <v>131</v>
      </c>
      <c r="B63">
        <v>14.949999999999998</v>
      </c>
    </row>
    <row r="64" spans="1:2" x14ac:dyDescent="0.2">
      <c r="A64" t="s">
        <v>99</v>
      </c>
      <c r="B64">
        <v>2.2999999999999998</v>
      </c>
    </row>
    <row r="65" spans="1:8" x14ac:dyDescent="0.2">
      <c r="A65" t="s">
        <v>355</v>
      </c>
      <c r="B65">
        <v>1.8399999999999999</v>
      </c>
    </row>
    <row r="66" spans="1:8" x14ac:dyDescent="0.2">
      <c r="A66" t="s">
        <v>134</v>
      </c>
      <c r="B66" s="2">
        <v>0</v>
      </c>
    </row>
    <row r="67" spans="1:8" x14ac:dyDescent="0.2">
      <c r="A67" t="s">
        <v>135</v>
      </c>
      <c r="B67">
        <v>0</v>
      </c>
    </row>
    <row r="68" spans="1:8" x14ac:dyDescent="0.2">
      <c r="A68" t="s">
        <v>132</v>
      </c>
      <c r="B68" s="2">
        <v>49.641735985533444</v>
      </c>
    </row>
    <row r="69" spans="1:8" x14ac:dyDescent="0.2">
      <c r="A69" t="s">
        <v>133</v>
      </c>
      <c r="B69" t="s">
        <v>136</v>
      </c>
    </row>
    <row r="70" spans="1:8" x14ac:dyDescent="0.2">
      <c r="A70" t="s">
        <v>540</v>
      </c>
      <c r="B70" s="6">
        <v>0</v>
      </c>
    </row>
    <row r="71" spans="1:8" x14ac:dyDescent="0.2">
      <c r="A71" t="s">
        <v>82</v>
      </c>
      <c r="B71" t="s">
        <v>571</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884</v>
      </c>
      <c r="B74">
        <v>1</v>
      </c>
      <c r="C74" t="s">
        <v>37</v>
      </c>
      <c r="D74" t="s">
        <v>162</v>
      </c>
      <c r="F74" t="s">
        <v>83</v>
      </c>
      <c r="G74" t="s">
        <v>84</v>
      </c>
      <c r="H74" t="s">
        <v>884</v>
      </c>
    </row>
    <row r="75" spans="1:8" x14ac:dyDescent="0.2">
      <c r="A75" t="s">
        <v>653</v>
      </c>
      <c r="B75" s="7">
        <v>4.0000000000000003E-5</v>
      </c>
      <c r="C75" t="s">
        <v>37</v>
      </c>
      <c r="D75" t="s">
        <v>75</v>
      </c>
      <c r="F75" t="s">
        <v>88</v>
      </c>
      <c r="H75" t="s">
        <v>653</v>
      </c>
    </row>
    <row r="76" spans="1:8" x14ac:dyDescent="0.2">
      <c r="A76" t="s">
        <v>106</v>
      </c>
      <c r="B76" s="7">
        <v>9.6633149999999991E-5</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4.0772143838600498E-2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-6.7002598724957677E-6</v>
      </c>
      <c r="C80" t="s">
        <v>91</v>
      </c>
      <c r="D80" t="s">
        <v>76</v>
      </c>
      <c r="F80" t="s">
        <v>88</v>
      </c>
      <c r="G80" t="s">
        <v>29</v>
      </c>
      <c r="H80" t="s">
        <v>157</v>
      </c>
    </row>
    <row r="81" spans="1:8" x14ac:dyDescent="0.2">
      <c r="A81" t="s">
        <v>156</v>
      </c>
      <c r="B81" s="7">
        <v>-5.363432834513244E-6</v>
      </c>
      <c r="C81" t="s">
        <v>91</v>
      </c>
      <c r="D81" t="s">
        <v>76</v>
      </c>
      <c r="F81" t="s">
        <v>88</v>
      </c>
      <c r="G81" t="s">
        <v>30</v>
      </c>
      <c r="H81" t="s">
        <v>158</v>
      </c>
    </row>
    <row r="82" spans="1:8" x14ac:dyDescent="0.2">
      <c r="A82" t="s">
        <v>164</v>
      </c>
      <c r="B82" s="7">
        <v>-3.7706056904982231E-6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67</v>
      </c>
    </row>
    <row r="2" spans="1:101" s="8" customFormat="1" x14ac:dyDescent="0.2">
      <c r="A2" s="8" t="s">
        <v>122</v>
      </c>
      <c r="B2" s="8" t="s">
        <v>0</v>
      </c>
      <c r="C2" s="8" t="s">
        <v>1</v>
      </c>
      <c r="D2" s="8" t="s">
        <v>2</v>
      </c>
      <c r="E2" s="8" t="s">
        <v>36</v>
      </c>
      <c r="F2" s="8" t="s">
        <v>64</v>
      </c>
      <c r="G2" s="8" t="s">
        <v>38</v>
      </c>
      <c r="H2" s="8" t="s">
        <v>3</v>
      </c>
      <c r="I2" s="8" t="s">
        <v>41</v>
      </c>
      <c r="J2" s="8" t="s">
        <v>4</v>
      </c>
      <c r="K2" s="8" t="s">
        <v>6</v>
      </c>
      <c r="L2" s="8" t="s">
        <v>5</v>
      </c>
      <c r="M2" s="8" t="s">
        <v>7</v>
      </c>
      <c r="N2" s="8" t="s">
        <v>8</v>
      </c>
      <c r="O2" s="8" t="s">
        <v>9</v>
      </c>
      <c r="P2" s="8" t="s">
        <v>11</v>
      </c>
      <c r="Q2" s="8" t="s">
        <v>10</v>
      </c>
      <c r="R2" s="8" t="s">
        <v>12</v>
      </c>
      <c r="S2" s="8" t="s">
        <v>15</v>
      </c>
      <c r="T2" s="8" t="s">
        <v>14</v>
      </c>
      <c r="U2" s="8" t="s">
        <v>13</v>
      </c>
      <c r="V2" s="8" t="s">
        <v>16</v>
      </c>
      <c r="W2" s="8" t="s">
        <v>269</v>
      </c>
      <c r="X2" s="8" t="s">
        <v>17</v>
      </c>
      <c r="Y2" s="8" t="s">
        <v>62</v>
      </c>
      <c r="Z2" s="8" t="s">
        <v>63</v>
      </c>
      <c r="AA2" s="8" t="s">
        <v>19</v>
      </c>
      <c r="AB2" s="9" t="s">
        <v>20</v>
      </c>
      <c r="AC2" s="8" t="s">
        <v>18</v>
      </c>
      <c r="AD2" s="8" t="s">
        <v>21</v>
      </c>
      <c r="AE2" s="8" t="s">
        <v>49</v>
      </c>
      <c r="AF2" s="8" t="s">
        <v>22</v>
      </c>
      <c r="AG2" s="8" t="s">
        <v>23</v>
      </c>
      <c r="AH2" s="8" t="s">
        <v>24</v>
      </c>
      <c r="AI2" s="8" t="s">
        <v>25</v>
      </c>
      <c r="AJ2" s="8" t="s">
        <v>51</v>
      </c>
      <c r="AK2" s="8" t="s">
        <v>115</v>
      </c>
      <c r="AL2" s="8" t="s">
        <v>102</v>
      </c>
      <c r="AM2" s="8" t="s">
        <v>109</v>
      </c>
      <c r="AN2" s="8" t="s">
        <v>140</v>
      </c>
      <c r="AO2" s="8" t="s">
        <v>141</v>
      </c>
      <c r="AP2" s="8" t="s">
        <v>142</v>
      </c>
      <c r="AQ2" s="8" t="s">
        <v>27</v>
      </c>
      <c r="AR2" s="8" t="s">
        <v>445</v>
      </c>
      <c r="AS2" s="8" t="s">
        <v>28</v>
      </c>
      <c r="AT2" s="8" t="s">
        <v>26</v>
      </c>
      <c r="AU2" s="8" t="s">
        <v>65</v>
      </c>
      <c r="AV2" s="8" t="s">
        <v>446</v>
      </c>
      <c r="AW2" s="8" t="s">
        <v>66</v>
      </c>
      <c r="AX2" s="8" t="s">
        <v>54</v>
      </c>
      <c r="AY2" s="8" t="s">
        <v>55</v>
      </c>
      <c r="AZ2" s="8" t="s">
        <v>56</v>
      </c>
      <c r="BA2" s="8" t="s">
        <v>57</v>
      </c>
      <c r="BB2" s="8" t="s">
        <v>58</v>
      </c>
      <c r="BC2" s="8" t="s">
        <v>59</v>
      </c>
      <c r="BD2" s="8" t="s">
        <v>61</v>
      </c>
      <c r="BE2" s="8" t="s">
        <v>360</v>
      </c>
      <c r="BF2" s="8" t="s">
        <v>309</v>
      </c>
      <c r="BG2" s="8" t="s">
        <v>310</v>
      </c>
      <c r="BH2" s="8" t="s">
        <v>311</v>
      </c>
      <c r="BI2" s="8" t="s">
        <v>312</v>
      </c>
      <c r="BJ2" s="8" t="s">
        <v>313</v>
      </c>
      <c r="BK2" s="8" t="s">
        <v>314</v>
      </c>
      <c r="BL2" s="8" t="s">
        <v>315</v>
      </c>
      <c r="BM2" s="8" t="s">
        <v>316</v>
      </c>
      <c r="BN2" s="8" t="s">
        <v>317</v>
      </c>
      <c r="BO2" s="8" t="s">
        <v>318</v>
      </c>
      <c r="BP2" s="8" t="s">
        <v>54</v>
      </c>
      <c r="BQ2" s="8" t="s">
        <v>319</v>
      </c>
      <c r="BR2" s="8" t="s">
        <v>320</v>
      </c>
      <c r="BS2" s="8" t="s">
        <v>321</v>
      </c>
      <c r="BT2" s="8" t="s">
        <v>322</v>
      </c>
      <c r="BU2" s="8" t="s">
        <v>323</v>
      </c>
      <c r="BV2" s="8" t="s">
        <v>324</v>
      </c>
      <c r="BW2" s="8" t="s">
        <v>325</v>
      </c>
      <c r="BX2" s="8" t="s">
        <v>328</v>
      </c>
      <c r="BY2" s="8" t="s">
        <v>326</v>
      </c>
      <c r="BZ2" s="8" t="s">
        <v>327</v>
      </c>
      <c r="CA2" s="8" t="s">
        <v>329</v>
      </c>
      <c r="CB2" s="8" t="s">
        <v>330</v>
      </c>
      <c r="CC2" s="8" t="s">
        <v>331</v>
      </c>
      <c r="CD2" s="8" t="s">
        <v>332</v>
      </c>
      <c r="CE2" s="8" t="s">
        <v>290</v>
      </c>
      <c r="CF2" s="8" t="s">
        <v>292</v>
      </c>
      <c r="CG2" s="8" t="s">
        <v>291</v>
      </c>
      <c r="CH2" s="8" t="s">
        <v>335</v>
      </c>
      <c r="CI2" s="8" t="s">
        <v>333</v>
      </c>
      <c r="CJ2" s="8" t="s">
        <v>334</v>
      </c>
      <c r="CK2" s="8" t="s">
        <v>532</v>
      </c>
      <c r="CL2" s="8" t="s">
        <v>531</v>
      </c>
      <c r="CM2" s="8" t="s">
        <v>533</v>
      </c>
      <c r="CN2" s="8" t="s">
        <v>534</v>
      </c>
      <c r="CO2" s="8" t="s">
        <v>535</v>
      </c>
      <c r="CP2" s="8" t="s">
        <v>536</v>
      </c>
      <c r="CQ2" s="8" t="s">
        <v>537</v>
      </c>
      <c r="CR2" s="8" t="s">
        <v>538</v>
      </c>
      <c r="CS2" s="8" t="s">
        <v>536</v>
      </c>
      <c r="CT2" s="8" t="s">
        <v>522</v>
      </c>
      <c r="CU2" s="8" t="s">
        <v>29</v>
      </c>
      <c r="CV2" s="8" t="s">
        <v>30</v>
      </c>
      <c r="CW2" s="8" t="s">
        <v>31</v>
      </c>
    </row>
    <row r="3" spans="1:101" x14ac:dyDescent="0.2">
      <c r="A3" t="str">
        <f>B3&amp;" - "&amp;D3&amp;" - "&amp;IF(I3&lt;&gt;"",I3&amp;" - "&amp;E3,E3)</f>
        <v>Kick Scooter, battery electric, &lt;1kW - 2020 - NMC - CH</v>
      </c>
      <c r="B3" t="s">
        <v>651</v>
      </c>
      <c r="D3" s="18">
        <v>2020</v>
      </c>
      <c r="E3" t="s">
        <v>37</v>
      </c>
      <c r="F3" t="s">
        <v>136</v>
      </c>
      <c r="G3" t="s">
        <v>39</v>
      </c>
      <c r="H3" t="s">
        <v>32</v>
      </c>
      <c r="I3" t="s">
        <v>42</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84</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battery electric, &lt;1kW - 2030 - NMC - CH</v>
      </c>
      <c r="B4" t="s">
        <v>651</v>
      </c>
      <c r="D4" s="18">
        <v>2030</v>
      </c>
      <c r="E4" t="s">
        <v>37</v>
      </c>
      <c r="F4" t="s">
        <v>136</v>
      </c>
      <c r="G4" t="s">
        <v>39</v>
      </c>
      <c r="H4" t="s">
        <v>32</v>
      </c>
      <c r="I4" t="s">
        <v>42</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84</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battery electric, &lt;1kW - 2040 - NMC - CH</v>
      </c>
      <c r="B5" t="s">
        <v>651</v>
      </c>
      <c r="D5" s="18">
        <v>2040</v>
      </c>
      <c r="E5" t="s">
        <v>37</v>
      </c>
      <c r="F5" t="s">
        <v>136</v>
      </c>
      <c r="G5" t="s">
        <v>39</v>
      </c>
      <c r="H5" t="s">
        <v>32</v>
      </c>
      <c r="I5" t="s">
        <v>42</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84</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battery electric, &lt;1kW - 2050 - NMC - CH</v>
      </c>
      <c r="B6" t="s">
        <v>651</v>
      </c>
      <c r="D6" s="18">
        <v>2050</v>
      </c>
      <c r="E6" t="s">
        <v>37</v>
      </c>
      <c r="F6" t="s">
        <v>136</v>
      </c>
      <c r="G6" t="s">
        <v>39</v>
      </c>
      <c r="H6" t="s">
        <v>32</v>
      </c>
      <c r="I6" t="s">
        <v>42</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84</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battery electric, &lt;1kW - 2020 - LFP - CH</v>
      </c>
      <c r="B7" t="s">
        <v>651</v>
      </c>
      <c r="D7" s="18">
        <v>2020</v>
      </c>
      <c r="E7" t="s">
        <v>37</v>
      </c>
      <c r="F7" t="s">
        <v>136</v>
      </c>
      <c r="G7" t="s">
        <v>39</v>
      </c>
      <c r="H7" t="s">
        <v>32</v>
      </c>
      <c r="I7" t="s">
        <v>43</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84</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battery electric, &lt;1kW - 2030 - LFP - CH</v>
      </c>
      <c r="B8" t="s">
        <v>651</v>
      </c>
      <c r="D8" s="18">
        <v>2030</v>
      </c>
      <c r="E8" t="s">
        <v>37</v>
      </c>
      <c r="F8" t="s">
        <v>136</v>
      </c>
      <c r="G8" t="s">
        <v>39</v>
      </c>
      <c r="H8" t="s">
        <v>32</v>
      </c>
      <c r="I8" t="s">
        <v>43</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84</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battery electric, &lt;1kW - 2040 - LFP - CH</v>
      </c>
      <c r="B9" t="s">
        <v>651</v>
      </c>
      <c r="D9" s="18">
        <v>2040</v>
      </c>
      <c r="E9" t="s">
        <v>37</v>
      </c>
      <c r="F9" t="s">
        <v>136</v>
      </c>
      <c r="G9" t="s">
        <v>39</v>
      </c>
      <c r="H9" t="s">
        <v>32</v>
      </c>
      <c r="I9" t="s">
        <v>43</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84</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battery electric, &lt;1kW - 2050 - LFP - CH</v>
      </c>
      <c r="B10" t="s">
        <v>651</v>
      </c>
      <c r="D10" s="18">
        <v>2050</v>
      </c>
      <c r="E10" t="s">
        <v>37</v>
      </c>
      <c r="F10" t="s">
        <v>136</v>
      </c>
      <c r="G10" t="s">
        <v>39</v>
      </c>
      <c r="H10" t="s">
        <v>32</v>
      </c>
      <c r="I10" t="s">
        <v>43</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84</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battery electric, &lt;1kW - 2020 - NCA - CH</v>
      </c>
      <c r="B11" t="s">
        <v>651</v>
      </c>
      <c r="D11" s="18">
        <v>2020</v>
      </c>
      <c r="E11" t="s">
        <v>37</v>
      </c>
      <c r="F11" t="s">
        <v>136</v>
      </c>
      <c r="G11" t="s">
        <v>39</v>
      </c>
      <c r="H11" t="s">
        <v>32</v>
      </c>
      <c r="I11" t="s">
        <v>44</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84</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battery electric, &lt;1kW - 2030 - NCA - CH</v>
      </c>
      <c r="B12" t="s">
        <v>651</v>
      </c>
      <c r="D12" s="18">
        <v>2030</v>
      </c>
      <c r="E12" t="s">
        <v>37</v>
      </c>
      <c r="F12" t="s">
        <v>136</v>
      </c>
      <c r="G12" t="s">
        <v>39</v>
      </c>
      <c r="H12" t="s">
        <v>32</v>
      </c>
      <c r="I12" t="s">
        <v>44</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84</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battery electric, &lt;1kW - 2040 - NCA - CH</v>
      </c>
      <c r="B13" t="s">
        <v>651</v>
      </c>
      <c r="D13" s="18">
        <v>2040</v>
      </c>
      <c r="E13" t="s">
        <v>37</v>
      </c>
      <c r="F13" t="s">
        <v>136</v>
      </c>
      <c r="G13" t="s">
        <v>39</v>
      </c>
      <c r="H13" t="s">
        <v>32</v>
      </c>
      <c r="I13" t="s">
        <v>44</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84</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battery electric, &lt;1kW - 2050 - NCA - CH</v>
      </c>
      <c r="B14" t="s">
        <v>651</v>
      </c>
      <c r="D14" s="18">
        <v>2050</v>
      </c>
      <c r="E14" t="s">
        <v>37</v>
      </c>
      <c r="F14" t="s">
        <v>136</v>
      </c>
      <c r="G14" t="s">
        <v>39</v>
      </c>
      <c r="H14" t="s">
        <v>32</v>
      </c>
      <c r="I14" t="s">
        <v>44</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84</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136</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84</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136</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84</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136</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84</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136</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84</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262</v>
      </c>
      <c r="D19" s="18">
        <v>2020</v>
      </c>
      <c r="E19" t="s">
        <v>37</v>
      </c>
      <c r="F19" t="s">
        <v>136</v>
      </c>
      <c r="G19" t="s">
        <v>39</v>
      </c>
      <c r="H19" t="s">
        <v>32</v>
      </c>
      <c r="I19" t="s">
        <v>42</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84</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262</v>
      </c>
      <c r="D20" s="18">
        <v>2030</v>
      </c>
      <c r="E20" t="s">
        <v>37</v>
      </c>
      <c r="F20" t="s">
        <v>136</v>
      </c>
      <c r="G20" t="s">
        <v>39</v>
      </c>
      <c r="H20" t="s">
        <v>32</v>
      </c>
      <c r="I20" t="s">
        <v>42</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84</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262</v>
      </c>
      <c r="D21" s="18">
        <v>2040</v>
      </c>
      <c r="E21" t="s">
        <v>37</v>
      </c>
      <c r="F21" t="s">
        <v>136</v>
      </c>
      <c r="G21" t="s">
        <v>39</v>
      </c>
      <c r="H21" t="s">
        <v>32</v>
      </c>
      <c r="I21" t="s">
        <v>42</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84</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262</v>
      </c>
      <c r="D22" s="18">
        <v>2050</v>
      </c>
      <c r="E22" t="s">
        <v>37</v>
      </c>
      <c r="F22" t="s">
        <v>136</v>
      </c>
      <c r="G22" t="s">
        <v>39</v>
      </c>
      <c r="H22" t="s">
        <v>32</v>
      </c>
      <c r="I22" t="s">
        <v>42</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84</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263</v>
      </c>
      <c r="D23" s="18">
        <v>2020</v>
      </c>
      <c r="E23" t="s">
        <v>37</v>
      </c>
      <c r="F23" t="s">
        <v>136</v>
      </c>
      <c r="G23" t="s">
        <v>39</v>
      </c>
      <c r="H23" t="s">
        <v>32</v>
      </c>
      <c r="I23" t="s">
        <v>42</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84</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263</v>
      </c>
      <c r="D24" s="18">
        <v>2030</v>
      </c>
      <c r="E24" t="s">
        <v>37</v>
      </c>
      <c r="F24" t="s">
        <v>136</v>
      </c>
      <c r="G24" t="s">
        <v>39</v>
      </c>
      <c r="H24" t="s">
        <v>32</v>
      </c>
      <c r="I24" t="s">
        <v>42</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84</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263</v>
      </c>
      <c r="D25" s="18">
        <v>2040</v>
      </c>
      <c r="E25" t="s">
        <v>37</v>
      </c>
      <c r="F25" t="s">
        <v>136</v>
      </c>
      <c r="G25" t="s">
        <v>39</v>
      </c>
      <c r="H25" t="s">
        <v>32</v>
      </c>
      <c r="I25" t="s">
        <v>42</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84</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263</v>
      </c>
      <c r="D26" s="18">
        <v>2050</v>
      </c>
      <c r="E26" t="s">
        <v>37</v>
      </c>
      <c r="F26" t="s">
        <v>136</v>
      </c>
      <c r="G26" t="s">
        <v>39</v>
      </c>
      <c r="H26" t="s">
        <v>32</v>
      </c>
      <c r="I26" t="s">
        <v>42</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84</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battery electric, cargo bike - 2020 - NMC - CH</v>
      </c>
      <c r="B27" t="s">
        <v>652</v>
      </c>
      <c r="D27" s="18">
        <v>2020</v>
      </c>
      <c r="E27" t="s">
        <v>37</v>
      </c>
      <c r="F27" t="s">
        <v>136</v>
      </c>
      <c r="G27" t="s">
        <v>39</v>
      </c>
      <c r="H27" t="s">
        <v>32</v>
      </c>
      <c r="I27" t="s">
        <v>42</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84</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battery electric, cargo bike - 2030 - NMC - CH</v>
      </c>
      <c r="B28" t="s">
        <v>652</v>
      </c>
      <c r="D28" s="18">
        <v>2030</v>
      </c>
      <c r="E28" t="s">
        <v>37</v>
      </c>
      <c r="F28" t="s">
        <v>136</v>
      </c>
      <c r="G28" t="s">
        <v>39</v>
      </c>
      <c r="H28" t="s">
        <v>32</v>
      </c>
      <c r="I28" t="s">
        <v>42</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84</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battery electric, cargo bike - 2040 - NMC - CH</v>
      </c>
      <c r="B29" t="s">
        <v>652</v>
      </c>
      <c r="D29" s="18">
        <v>2040</v>
      </c>
      <c r="E29" t="s">
        <v>37</v>
      </c>
      <c r="F29" t="s">
        <v>136</v>
      </c>
      <c r="G29" t="s">
        <v>39</v>
      </c>
      <c r="H29" t="s">
        <v>32</v>
      </c>
      <c r="I29" t="s">
        <v>42</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84</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battery electric, cargo bike - 2050 - NMC - CH</v>
      </c>
      <c r="B30" t="s">
        <v>652</v>
      </c>
      <c r="D30" s="18">
        <v>2050</v>
      </c>
      <c r="E30" t="s">
        <v>37</v>
      </c>
      <c r="F30" t="s">
        <v>136</v>
      </c>
      <c r="G30" t="s">
        <v>39</v>
      </c>
      <c r="H30" t="s">
        <v>32</v>
      </c>
      <c r="I30" t="s">
        <v>42</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84</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262</v>
      </c>
      <c r="D31" s="18">
        <v>2020</v>
      </c>
      <c r="E31" t="s">
        <v>37</v>
      </c>
      <c r="F31" t="s">
        <v>136</v>
      </c>
      <c r="G31" t="s">
        <v>39</v>
      </c>
      <c r="H31" t="s">
        <v>32</v>
      </c>
      <c r="I31" t="s">
        <v>43</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84</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262</v>
      </c>
      <c r="D32" s="18">
        <v>2030</v>
      </c>
      <c r="E32" t="s">
        <v>37</v>
      </c>
      <c r="F32" t="s">
        <v>136</v>
      </c>
      <c r="G32" t="s">
        <v>39</v>
      </c>
      <c r="H32" t="s">
        <v>32</v>
      </c>
      <c r="I32" t="s">
        <v>43</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84</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262</v>
      </c>
      <c r="D33" s="18">
        <v>2040</v>
      </c>
      <c r="E33" t="s">
        <v>37</v>
      </c>
      <c r="F33" t="s">
        <v>136</v>
      </c>
      <c r="G33" t="s">
        <v>39</v>
      </c>
      <c r="H33" t="s">
        <v>32</v>
      </c>
      <c r="I33" t="s">
        <v>43</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84</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262</v>
      </c>
      <c r="D34" s="18">
        <v>2050</v>
      </c>
      <c r="E34" t="s">
        <v>37</v>
      </c>
      <c r="F34" t="s">
        <v>136</v>
      </c>
      <c r="G34" t="s">
        <v>39</v>
      </c>
      <c r="H34" t="s">
        <v>32</v>
      </c>
      <c r="I34" t="s">
        <v>43</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84</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263</v>
      </c>
      <c r="D35" s="18">
        <v>2020</v>
      </c>
      <c r="E35" t="s">
        <v>37</v>
      </c>
      <c r="F35" t="s">
        <v>136</v>
      </c>
      <c r="G35" t="s">
        <v>39</v>
      </c>
      <c r="H35" t="s">
        <v>32</v>
      </c>
      <c r="I35" t="s">
        <v>43</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84</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263</v>
      </c>
      <c r="D36" s="18">
        <v>2030</v>
      </c>
      <c r="E36" t="s">
        <v>37</v>
      </c>
      <c r="F36" t="s">
        <v>136</v>
      </c>
      <c r="G36" t="s">
        <v>39</v>
      </c>
      <c r="H36" t="s">
        <v>32</v>
      </c>
      <c r="I36" t="s">
        <v>43</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84</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263</v>
      </c>
      <c r="D37" s="18">
        <v>2040</v>
      </c>
      <c r="E37" t="s">
        <v>37</v>
      </c>
      <c r="F37" t="s">
        <v>136</v>
      </c>
      <c r="G37" t="s">
        <v>39</v>
      </c>
      <c r="H37" t="s">
        <v>32</v>
      </c>
      <c r="I37" t="s">
        <v>43</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84</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263</v>
      </c>
      <c r="D38" s="18">
        <v>2050</v>
      </c>
      <c r="E38" t="s">
        <v>37</v>
      </c>
      <c r="F38" t="s">
        <v>136</v>
      </c>
      <c r="G38" t="s">
        <v>39</v>
      </c>
      <c r="H38" t="s">
        <v>32</v>
      </c>
      <c r="I38" t="s">
        <v>43</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84</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battery electric, cargo bike - 2020 - LFP - CH</v>
      </c>
      <c r="B39" t="s">
        <v>652</v>
      </c>
      <c r="D39" s="18">
        <v>2020</v>
      </c>
      <c r="E39" t="s">
        <v>37</v>
      </c>
      <c r="F39" t="s">
        <v>136</v>
      </c>
      <c r="G39" t="s">
        <v>39</v>
      </c>
      <c r="H39" t="s">
        <v>32</v>
      </c>
      <c r="I39" t="s">
        <v>43</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84</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battery electric, cargo bike - 2030 - LFP - CH</v>
      </c>
      <c r="B40" t="s">
        <v>652</v>
      </c>
      <c r="D40" s="18">
        <v>2030</v>
      </c>
      <c r="E40" t="s">
        <v>37</v>
      </c>
      <c r="F40" t="s">
        <v>136</v>
      </c>
      <c r="G40" t="s">
        <v>39</v>
      </c>
      <c r="H40" t="s">
        <v>32</v>
      </c>
      <c r="I40" t="s">
        <v>43</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84</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battery electric, cargo bike - 2040 - LFP - CH</v>
      </c>
      <c r="B41" t="s">
        <v>652</v>
      </c>
      <c r="D41" s="18">
        <v>2040</v>
      </c>
      <c r="E41" t="s">
        <v>37</v>
      </c>
      <c r="F41" t="s">
        <v>136</v>
      </c>
      <c r="G41" t="s">
        <v>39</v>
      </c>
      <c r="H41" t="s">
        <v>32</v>
      </c>
      <c r="I41" t="s">
        <v>43</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84</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battery electric, cargo bike - 2050 - LFP - CH</v>
      </c>
      <c r="B42" t="s">
        <v>652</v>
      </c>
      <c r="D42" s="18">
        <v>2050</v>
      </c>
      <c r="E42" t="s">
        <v>37</v>
      </c>
      <c r="F42" t="s">
        <v>136</v>
      </c>
      <c r="G42" t="s">
        <v>39</v>
      </c>
      <c r="H42" t="s">
        <v>32</v>
      </c>
      <c r="I42" t="s">
        <v>43</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84</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262</v>
      </c>
      <c r="D43" s="18">
        <v>2020</v>
      </c>
      <c r="E43" t="s">
        <v>37</v>
      </c>
      <c r="F43" t="s">
        <v>136</v>
      </c>
      <c r="G43" t="s">
        <v>39</v>
      </c>
      <c r="H43" t="s">
        <v>32</v>
      </c>
      <c r="I43" t="s">
        <v>44</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84</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262</v>
      </c>
      <c r="D44" s="18">
        <v>2030</v>
      </c>
      <c r="E44" t="s">
        <v>37</v>
      </c>
      <c r="F44" t="s">
        <v>136</v>
      </c>
      <c r="G44" t="s">
        <v>39</v>
      </c>
      <c r="H44" t="s">
        <v>32</v>
      </c>
      <c r="I44" t="s">
        <v>44</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84</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262</v>
      </c>
      <c r="D45" s="18">
        <v>2040</v>
      </c>
      <c r="E45" t="s">
        <v>37</v>
      </c>
      <c r="F45" t="s">
        <v>136</v>
      </c>
      <c r="G45" t="s">
        <v>39</v>
      </c>
      <c r="H45" t="s">
        <v>32</v>
      </c>
      <c r="I45" t="s">
        <v>44</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84</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262</v>
      </c>
      <c r="D46" s="18">
        <v>2050</v>
      </c>
      <c r="E46" t="s">
        <v>37</v>
      </c>
      <c r="F46" t="s">
        <v>136</v>
      </c>
      <c r="G46" t="s">
        <v>39</v>
      </c>
      <c r="H46" t="s">
        <v>32</v>
      </c>
      <c r="I46" t="s">
        <v>44</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84</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263</v>
      </c>
      <c r="D47" s="18">
        <v>2020</v>
      </c>
      <c r="E47" t="s">
        <v>37</v>
      </c>
      <c r="F47" t="s">
        <v>136</v>
      </c>
      <c r="G47" t="s">
        <v>39</v>
      </c>
      <c r="H47" t="s">
        <v>32</v>
      </c>
      <c r="I47" t="s">
        <v>44</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84</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263</v>
      </c>
      <c r="D48" s="18">
        <v>2030</v>
      </c>
      <c r="E48" t="s">
        <v>37</v>
      </c>
      <c r="F48" t="s">
        <v>136</v>
      </c>
      <c r="G48" t="s">
        <v>39</v>
      </c>
      <c r="H48" t="s">
        <v>32</v>
      </c>
      <c r="I48" t="s">
        <v>44</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84</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263</v>
      </c>
      <c r="D49" s="18">
        <v>2040</v>
      </c>
      <c r="E49" t="s">
        <v>37</v>
      </c>
      <c r="F49" t="s">
        <v>136</v>
      </c>
      <c r="G49" t="s">
        <v>39</v>
      </c>
      <c r="H49" t="s">
        <v>32</v>
      </c>
      <c r="I49" t="s">
        <v>44</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84</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263</v>
      </c>
      <c r="D50" s="18">
        <v>2050</v>
      </c>
      <c r="E50" t="s">
        <v>37</v>
      </c>
      <c r="F50" t="s">
        <v>136</v>
      </c>
      <c r="G50" t="s">
        <v>39</v>
      </c>
      <c r="H50" t="s">
        <v>32</v>
      </c>
      <c r="I50" t="s">
        <v>44</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84</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battery electric, cargo bike - 2020 - NCA - CH</v>
      </c>
      <c r="B51" t="s">
        <v>652</v>
      </c>
      <c r="D51" s="18">
        <v>2020</v>
      </c>
      <c r="E51" t="s">
        <v>37</v>
      </c>
      <c r="F51" t="s">
        <v>136</v>
      </c>
      <c r="G51" t="s">
        <v>39</v>
      </c>
      <c r="H51" t="s">
        <v>32</v>
      </c>
      <c r="I51" t="s">
        <v>44</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84</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battery electric, cargo bike - 2030 - NCA - CH</v>
      </c>
      <c r="B52" t="s">
        <v>652</v>
      </c>
      <c r="D52" s="18">
        <v>2030</v>
      </c>
      <c r="E52" t="s">
        <v>37</v>
      </c>
      <c r="F52" t="s">
        <v>136</v>
      </c>
      <c r="G52" t="s">
        <v>39</v>
      </c>
      <c r="H52" t="s">
        <v>32</v>
      </c>
      <c r="I52" t="s">
        <v>44</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84</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battery electric, cargo bike - 2040 - NCA - CH</v>
      </c>
      <c r="B53" t="s">
        <v>652</v>
      </c>
      <c r="D53" s="18">
        <v>2040</v>
      </c>
      <c r="E53" t="s">
        <v>37</v>
      </c>
      <c r="F53" t="s">
        <v>136</v>
      </c>
      <c r="G53" t="s">
        <v>39</v>
      </c>
      <c r="H53" t="s">
        <v>32</v>
      </c>
      <c r="I53" t="s">
        <v>44</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84</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battery electric, cargo bike - 2050 - NCA - CH</v>
      </c>
      <c r="B54" t="s">
        <v>652</v>
      </c>
      <c r="D54" s="18">
        <v>2050</v>
      </c>
      <c r="E54" t="s">
        <v>37</v>
      </c>
      <c r="F54" t="s">
        <v>136</v>
      </c>
      <c r="G54" t="s">
        <v>39</v>
      </c>
      <c r="H54" t="s">
        <v>32</v>
      </c>
      <c r="I54" t="s">
        <v>44</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84</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264</v>
      </c>
      <c r="C55" t="s">
        <v>34</v>
      </c>
      <c r="D55" s="18">
        <v>2020</v>
      </c>
      <c r="E55" t="s">
        <v>37</v>
      </c>
      <c r="F55" t="s">
        <v>136</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84</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264</v>
      </c>
      <c r="C56" t="s">
        <v>34</v>
      </c>
      <c r="D56" s="18">
        <v>2030</v>
      </c>
      <c r="E56" t="s">
        <v>37</v>
      </c>
      <c r="F56" t="s">
        <v>136</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84</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264</v>
      </c>
      <c r="C57" t="s">
        <v>34</v>
      </c>
      <c r="D57" s="18">
        <v>2040</v>
      </c>
      <c r="E57" t="s">
        <v>37</v>
      </c>
      <c r="F57" t="s">
        <v>136</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84</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264</v>
      </c>
      <c r="C58" t="s">
        <v>34</v>
      </c>
      <c r="D58" s="18">
        <v>2050</v>
      </c>
      <c r="E58" t="s">
        <v>37</v>
      </c>
      <c r="F58" t="s">
        <v>136</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84</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346</v>
      </c>
      <c r="D59" s="18">
        <v>2006</v>
      </c>
      <c r="E59" t="s">
        <v>37</v>
      </c>
      <c r="F59" t="s">
        <v>137</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347</v>
      </c>
      <c r="D60" s="18">
        <v>2016</v>
      </c>
      <c r="E60" t="s">
        <v>37</v>
      </c>
      <c r="F60" t="s">
        <v>138</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348</v>
      </c>
      <c r="D61" s="18">
        <v>2020</v>
      </c>
      <c r="E61" t="s">
        <v>37</v>
      </c>
      <c r="F61" t="s">
        <v>139</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348</v>
      </c>
      <c r="D62" s="18">
        <v>2030</v>
      </c>
      <c r="E62" t="s">
        <v>37</v>
      </c>
      <c r="F62" t="s">
        <v>139</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348</v>
      </c>
      <c r="D63" s="18">
        <v>2040</v>
      </c>
      <c r="E63" t="s">
        <v>37</v>
      </c>
      <c r="F63" t="s">
        <v>139</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348</v>
      </c>
      <c r="D64" s="18">
        <v>2050</v>
      </c>
      <c r="E64" t="s">
        <v>37</v>
      </c>
      <c r="F64" t="s">
        <v>139</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375</v>
      </c>
      <c r="D65" s="18">
        <v>2006</v>
      </c>
      <c r="E65" t="s">
        <v>37</v>
      </c>
      <c r="F65" t="s">
        <v>139</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376</v>
      </c>
      <c r="D66" s="18">
        <v>2016</v>
      </c>
      <c r="E66" t="s">
        <v>37</v>
      </c>
      <c r="F66" t="s">
        <v>138</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377</v>
      </c>
      <c r="D67" s="18">
        <v>2020</v>
      </c>
      <c r="E67" t="s">
        <v>37</v>
      </c>
      <c r="F67" t="s">
        <v>139</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377</v>
      </c>
      <c r="D68" s="18">
        <v>2030</v>
      </c>
      <c r="E68" t="s">
        <v>37</v>
      </c>
      <c r="F68" t="s">
        <v>139</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377</v>
      </c>
      <c r="D69" s="18">
        <v>2040</v>
      </c>
      <c r="E69" t="s">
        <v>37</v>
      </c>
      <c r="F69" t="s">
        <v>139</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377</v>
      </c>
      <c r="D70" s="18">
        <v>2050</v>
      </c>
      <c r="E70" t="s">
        <v>37</v>
      </c>
      <c r="F70" t="s">
        <v>139</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337</v>
      </c>
      <c r="D71" s="18">
        <v>2006</v>
      </c>
      <c r="E71" t="s">
        <v>37</v>
      </c>
      <c r="F71" t="s">
        <v>139</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338</v>
      </c>
      <c r="D72" s="18">
        <v>2016</v>
      </c>
      <c r="E72" t="s">
        <v>37</v>
      </c>
      <c r="F72" t="s">
        <v>138</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339</v>
      </c>
      <c r="D73" s="18">
        <v>2020</v>
      </c>
      <c r="E73" t="s">
        <v>37</v>
      </c>
      <c r="F73" t="s">
        <v>139</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339</v>
      </c>
      <c r="D74" s="18">
        <v>2030</v>
      </c>
      <c r="E74" t="s">
        <v>37</v>
      </c>
      <c r="F74" t="s">
        <v>139</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339</v>
      </c>
      <c r="D75" s="18">
        <v>2040</v>
      </c>
      <c r="E75" t="s">
        <v>37</v>
      </c>
      <c r="F75" t="s">
        <v>139</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339</v>
      </c>
      <c r="D76" s="18">
        <v>2050</v>
      </c>
      <c r="E76" t="s">
        <v>37</v>
      </c>
      <c r="F76" t="s">
        <v>139</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battery electric, &lt;4kW - 2020 - NMC - CH</v>
      </c>
      <c r="B77" t="s">
        <v>653</v>
      </c>
      <c r="D77" s="18">
        <v>2020</v>
      </c>
      <c r="E77" t="s">
        <v>37</v>
      </c>
      <c r="F77" t="s">
        <v>136</v>
      </c>
      <c r="G77" t="s">
        <v>39</v>
      </c>
      <c r="H77" t="s">
        <v>32</v>
      </c>
      <c r="I77" t="s">
        <v>42</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84</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battery electric, &lt;4kW - 2030 - NMC - CH</v>
      </c>
      <c r="B78" t="s">
        <v>653</v>
      </c>
      <c r="D78" s="18">
        <v>2030</v>
      </c>
      <c r="E78" t="s">
        <v>37</v>
      </c>
      <c r="F78" t="s">
        <v>136</v>
      </c>
      <c r="G78" t="s">
        <v>39</v>
      </c>
      <c r="H78" t="s">
        <v>32</v>
      </c>
      <c r="I78" t="s">
        <v>42</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84</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battery electric, &lt;4kW - 2040 - NMC - CH</v>
      </c>
      <c r="B79" t="s">
        <v>653</v>
      </c>
      <c r="D79" s="18">
        <v>2040</v>
      </c>
      <c r="E79" t="s">
        <v>37</v>
      </c>
      <c r="F79" t="s">
        <v>136</v>
      </c>
      <c r="G79" t="s">
        <v>39</v>
      </c>
      <c r="H79" t="s">
        <v>32</v>
      </c>
      <c r="I79" t="s">
        <v>42</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84</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battery electric, &lt;4kW - 2050 - NMC - CH</v>
      </c>
      <c r="B80" t="s">
        <v>653</v>
      </c>
      <c r="D80" s="18">
        <v>2050</v>
      </c>
      <c r="E80" t="s">
        <v>37</v>
      </c>
      <c r="F80" t="s">
        <v>136</v>
      </c>
      <c r="G80" t="s">
        <v>39</v>
      </c>
      <c r="H80" t="s">
        <v>32</v>
      </c>
      <c r="I80" t="s">
        <v>42</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84</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battery electric, 4-11kW - 2020 - NMC - CH</v>
      </c>
      <c r="B81" t="s">
        <v>654</v>
      </c>
      <c r="D81" s="18">
        <v>2020</v>
      </c>
      <c r="E81" t="s">
        <v>37</v>
      </c>
      <c r="F81" t="s">
        <v>136</v>
      </c>
      <c r="G81" t="s">
        <v>39</v>
      </c>
      <c r="H81" t="s">
        <v>32</v>
      </c>
      <c r="I81" t="s">
        <v>42</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84</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battery electric, 4-11kW - 2030 - NMC - CH</v>
      </c>
      <c r="B82" t="s">
        <v>654</v>
      </c>
      <c r="D82" s="18">
        <v>2030</v>
      </c>
      <c r="E82" t="s">
        <v>37</v>
      </c>
      <c r="F82" t="s">
        <v>136</v>
      </c>
      <c r="G82" t="s">
        <v>39</v>
      </c>
      <c r="H82" t="s">
        <v>32</v>
      </c>
      <c r="I82" t="s">
        <v>42</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84</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battery electric, 4-11kW - 2040 - NMC - CH</v>
      </c>
      <c r="B83" t="s">
        <v>654</v>
      </c>
      <c r="D83" s="18">
        <v>2040</v>
      </c>
      <c r="E83" t="s">
        <v>37</v>
      </c>
      <c r="F83" t="s">
        <v>136</v>
      </c>
      <c r="G83" t="s">
        <v>39</v>
      </c>
      <c r="H83" t="s">
        <v>32</v>
      </c>
      <c r="I83" t="s">
        <v>42</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84</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battery electric, 4-11kW - 2050 - NMC - CH</v>
      </c>
      <c r="B84" t="s">
        <v>654</v>
      </c>
      <c r="D84" s="18">
        <v>2050</v>
      </c>
      <c r="E84" t="s">
        <v>37</v>
      </c>
      <c r="F84" t="s">
        <v>136</v>
      </c>
      <c r="G84" t="s">
        <v>39</v>
      </c>
      <c r="H84" t="s">
        <v>32</v>
      </c>
      <c r="I84" t="s">
        <v>42</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84</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battery electric, &lt;4kW - 2020 - LFP - CH</v>
      </c>
      <c r="B85" t="s">
        <v>653</v>
      </c>
      <c r="D85" s="18">
        <v>2020</v>
      </c>
      <c r="E85" t="s">
        <v>37</v>
      </c>
      <c r="F85" t="s">
        <v>136</v>
      </c>
      <c r="G85" t="s">
        <v>39</v>
      </c>
      <c r="H85" t="s">
        <v>32</v>
      </c>
      <c r="I85" t="s">
        <v>43</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84</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battery electric, &lt;4kW - 2030 - LFP - CH</v>
      </c>
      <c r="B86" t="s">
        <v>653</v>
      </c>
      <c r="D86" s="18">
        <v>2030</v>
      </c>
      <c r="E86" t="s">
        <v>37</v>
      </c>
      <c r="F86" t="s">
        <v>136</v>
      </c>
      <c r="G86" t="s">
        <v>39</v>
      </c>
      <c r="H86" t="s">
        <v>32</v>
      </c>
      <c r="I86" t="s">
        <v>43</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84</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battery electric, &lt;4kW - 2040 - LFP - CH</v>
      </c>
      <c r="B87" t="s">
        <v>653</v>
      </c>
      <c r="D87" s="18">
        <v>2040</v>
      </c>
      <c r="E87" t="s">
        <v>37</v>
      </c>
      <c r="F87" t="s">
        <v>136</v>
      </c>
      <c r="G87" t="s">
        <v>39</v>
      </c>
      <c r="H87" t="s">
        <v>32</v>
      </c>
      <c r="I87" t="s">
        <v>43</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84</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battery electric, &lt;4kW - 2050 - LFP - CH</v>
      </c>
      <c r="B88" t="s">
        <v>653</v>
      </c>
      <c r="D88" s="18">
        <v>2050</v>
      </c>
      <c r="E88" t="s">
        <v>37</v>
      </c>
      <c r="F88" t="s">
        <v>136</v>
      </c>
      <c r="G88" t="s">
        <v>39</v>
      </c>
      <c r="H88" t="s">
        <v>32</v>
      </c>
      <c r="I88" t="s">
        <v>43</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84</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battery electric, 4-11kW - 2020 - LFP - CH</v>
      </c>
      <c r="B89" t="s">
        <v>654</v>
      </c>
      <c r="D89" s="18">
        <v>2020</v>
      </c>
      <c r="E89" t="s">
        <v>37</v>
      </c>
      <c r="F89" t="s">
        <v>136</v>
      </c>
      <c r="G89" t="s">
        <v>39</v>
      </c>
      <c r="H89" t="s">
        <v>32</v>
      </c>
      <c r="I89" t="s">
        <v>43</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84</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battery electric, 4-11kW - 2030 - LFP - CH</v>
      </c>
      <c r="B90" t="s">
        <v>654</v>
      </c>
      <c r="D90" s="18">
        <v>2030</v>
      </c>
      <c r="E90" t="s">
        <v>37</v>
      </c>
      <c r="F90" t="s">
        <v>136</v>
      </c>
      <c r="G90" t="s">
        <v>39</v>
      </c>
      <c r="H90" t="s">
        <v>32</v>
      </c>
      <c r="I90" t="s">
        <v>43</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84</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battery electric, 4-11kW - 2040 - LFP - CH</v>
      </c>
      <c r="B91" t="s">
        <v>654</v>
      </c>
      <c r="D91" s="18">
        <v>2040</v>
      </c>
      <c r="E91" t="s">
        <v>37</v>
      </c>
      <c r="F91" t="s">
        <v>136</v>
      </c>
      <c r="G91" t="s">
        <v>39</v>
      </c>
      <c r="H91" t="s">
        <v>32</v>
      </c>
      <c r="I91" t="s">
        <v>43</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84</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battery electric, 4-11kW - 2050 - LFP - CH</v>
      </c>
      <c r="B92" t="s">
        <v>654</v>
      </c>
      <c r="D92" s="18">
        <v>2050</v>
      </c>
      <c r="E92" t="s">
        <v>37</v>
      </c>
      <c r="F92" t="s">
        <v>136</v>
      </c>
      <c r="G92" t="s">
        <v>39</v>
      </c>
      <c r="H92" t="s">
        <v>32</v>
      </c>
      <c r="I92" t="s">
        <v>43</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84</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battery electric, &lt;4kW - 2020 - NCA - CH</v>
      </c>
      <c r="B93" t="s">
        <v>653</v>
      </c>
      <c r="D93" s="18">
        <v>2020</v>
      </c>
      <c r="E93" t="s">
        <v>37</v>
      </c>
      <c r="F93" t="s">
        <v>136</v>
      </c>
      <c r="G93" t="s">
        <v>39</v>
      </c>
      <c r="H93" t="s">
        <v>32</v>
      </c>
      <c r="I93" t="s">
        <v>44</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84</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battery electric, &lt;4kW - 2030 - NCA - CH</v>
      </c>
      <c r="B94" t="s">
        <v>653</v>
      </c>
      <c r="D94" s="18">
        <v>2030</v>
      </c>
      <c r="E94" t="s">
        <v>37</v>
      </c>
      <c r="F94" t="s">
        <v>136</v>
      </c>
      <c r="G94" t="s">
        <v>39</v>
      </c>
      <c r="H94" t="s">
        <v>32</v>
      </c>
      <c r="I94" t="s">
        <v>44</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84</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battery electric, &lt;4kW - 2040 - NCA - CH</v>
      </c>
      <c r="B95" t="s">
        <v>653</v>
      </c>
      <c r="D95" s="18">
        <v>2040</v>
      </c>
      <c r="E95" t="s">
        <v>37</v>
      </c>
      <c r="F95" t="s">
        <v>136</v>
      </c>
      <c r="G95" t="s">
        <v>39</v>
      </c>
      <c r="H95" t="s">
        <v>32</v>
      </c>
      <c r="I95" t="s">
        <v>44</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84</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battery electric, &lt;4kW - 2050 - NCA - CH</v>
      </c>
      <c r="B96" t="s">
        <v>653</v>
      </c>
      <c r="D96" s="18">
        <v>2050</v>
      </c>
      <c r="E96" t="s">
        <v>37</v>
      </c>
      <c r="F96" t="s">
        <v>136</v>
      </c>
      <c r="G96" t="s">
        <v>39</v>
      </c>
      <c r="H96" t="s">
        <v>32</v>
      </c>
      <c r="I96" t="s">
        <v>44</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84</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battery electric, 4-11kW - 2020 - NCA - CH</v>
      </c>
      <c r="B97" t="s">
        <v>654</v>
      </c>
      <c r="D97" s="18">
        <v>2020</v>
      </c>
      <c r="E97" t="s">
        <v>37</v>
      </c>
      <c r="F97" t="s">
        <v>136</v>
      </c>
      <c r="G97" t="s">
        <v>39</v>
      </c>
      <c r="H97" t="s">
        <v>32</v>
      </c>
      <c r="I97" t="s">
        <v>44</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84</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battery electric, 4-11kW - 2030 - NCA - CH</v>
      </c>
      <c r="B98" t="s">
        <v>654</v>
      </c>
      <c r="D98" s="18">
        <v>2030</v>
      </c>
      <c r="E98" t="s">
        <v>37</v>
      </c>
      <c r="F98" t="s">
        <v>136</v>
      </c>
      <c r="G98" t="s">
        <v>39</v>
      </c>
      <c r="H98" t="s">
        <v>32</v>
      </c>
      <c r="I98" t="s">
        <v>44</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84</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battery electric, 4-11kW - 2040 - NCA - CH</v>
      </c>
      <c r="B99" t="s">
        <v>654</v>
      </c>
      <c r="D99" s="18">
        <v>2040</v>
      </c>
      <c r="E99" t="s">
        <v>37</v>
      </c>
      <c r="F99" t="s">
        <v>136</v>
      </c>
      <c r="G99" t="s">
        <v>39</v>
      </c>
      <c r="H99" t="s">
        <v>32</v>
      </c>
      <c r="I99" t="s">
        <v>44</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84</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battery electric, 4-11kW - 2050 - NCA - CH</v>
      </c>
      <c r="B100" t="s">
        <v>654</v>
      </c>
      <c r="D100" s="18">
        <v>2050</v>
      </c>
      <c r="E100" t="s">
        <v>37</v>
      </c>
      <c r="F100" t="s">
        <v>136</v>
      </c>
      <c r="G100" t="s">
        <v>39</v>
      </c>
      <c r="H100" t="s">
        <v>32</v>
      </c>
      <c r="I100" t="s">
        <v>44</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84</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403</v>
      </c>
      <c r="D101" s="18">
        <v>2006</v>
      </c>
      <c r="E101" t="s">
        <v>37</v>
      </c>
      <c r="F101" t="s">
        <v>137</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404</v>
      </c>
      <c r="D102" s="18">
        <v>2016</v>
      </c>
      <c r="E102" t="s">
        <v>37</v>
      </c>
      <c r="F102" t="s">
        <v>138</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405</v>
      </c>
      <c r="D103" s="18">
        <v>2020</v>
      </c>
      <c r="E103" t="s">
        <v>37</v>
      </c>
      <c r="F103" t="s">
        <v>139</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405</v>
      </c>
      <c r="D104" s="18">
        <v>2030</v>
      </c>
      <c r="E104" t="s">
        <v>37</v>
      </c>
      <c r="F104" t="s">
        <v>139</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405</v>
      </c>
      <c r="D105" s="18">
        <v>2040</v>
      </c>
      <c r="E105" t="s">
        <v>37</v>
      </c>
      <c r="F105" t="s">
        <v>139</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405</v>
      </c>
      <c r="D106" s="18">
        <v>2050</v>
      </c>
      <c r="E106" t="s">
        <v>37</v>
      </c>
      <c r="F106" t="s">
        <v>139</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385</v>
      </c>
      <c r="D107" s="18">
        <v>2006</v>
      </c>
      <c r="E107" t="s">
        <v>37</v>
      </c>
      <c r="F107" t="s">
        <v>137</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386</v>
      </c>
      <c r="D108" s="18">
        <v>2016</v>
      </c>
      <c r="E108" t="s">
        <v>37</v>
      </c>
      <c r="F108" t="s">
        <v>138</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387</v>
      </c>
      <c r="D109" s="18">
        <v>2020</v>
      </c>
      <c r="E109" t="s">
        <v>37</v>
      </c>
      <c r="F109" t="s">
        <v>139</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387</v>
      </c>
      <c r="D110" s="18">
        <v>2030</v>
      </c>
      <c r="E110" t="s">
        <v>37</v>
      </c>
      <c r="F110" t="s">
        <v>139</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387</v>
      </c>
      <c r="D111" s="18">
        <v>2040</v>
      </c>
      <c r="E111" t="s">
        <v>37</v>
      </c>
      <c r="F111" t="s">
        <v>139</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387</v>
      </c>
      <c r="D112" s="18">
        <v>2050</v>
      </c>
      <c r="E112" t="s">
        <v>37</v>
      </c>
      <c r="F112" t="s">
        <v>139</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394</v>
      </c>
      <c r="D113" s="18">
        <v>2006</v>
      </c>
      <c r="E113" t="s">
        <v>37</v>
      </c>
      <c r="F113" t="s">
        <v>137</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395</v>
      </c>
      <c r="D114" s="18">
        <v>2016</v>
      </c>
      <c r="E114" t="s">
        <v>37</v>
      </c>
      <c r="F114" t="s">
        <v>138</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396</v>
      </c>
      <c r="D115" s="18">
        <v>2020</v>
      </c>
      <c r="E115" t="s">
        <v>37</v>
      </c>
      <c r="F115" t="s">
        <v>139</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396</v>
      </c>
      <c r="D116" s="18">
        <v>2030</v>
      </c>
      <c r="E116" t="s">
        <v>37</v>
      </c>
      <c r="F116" t="s">
        <v>139</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396</v>
      </c>
      <c r="D117" s="18">
        <v>2040</v>
      </c>
      <c r="E117" t="s">
        <v>37</v>
      </c>
      <c r="F117" t="s">
        <v>139</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396</v>
      </c>
      <c r="D118" s="18">
        <v>2050</v>
      </c>
      <c r="E118" t="s">
        <v>37</v>
      </c>
      <c r="F118" t="s">
        <v>139</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battery electric, &lt;4kW - 2020 - NMC - CH</v>
      </c>
      <c r="B119" t="s">
        <v>655</v>
      </c>
      <c r="D119" s="18">
        <v>2020</v>
      </c>
      <c r="E119" t="s">
        <v>37</v>
      </c>
      <c r="F119" t="s">
        <v>136</v>
      </c>
      <c r="G119" t="s">
        <v>39</v>
      </c>
      <c r="H119" t="s">
        <v>32</v>
      </c>
      <c r="I119" t="s">
        <v>42</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84</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battery electric, &lt;4kW - 2030 - NMC - CH</v>
      </c>
      <c r="B120" t="s">
        <v>655</v>
      </c>
      <c r="D120" s="18">
        <v>2030</v>
      </c>
      <c r="E120" t="s">
        <v>37</v>
      </c>
      <c r="F120" t="s">
        <v>136</v>
      </c>
      <c r="G120" t="s">
        <v>39</v>
      </c>
      <c r="H120" t="s">
        <v>32</v>
      </c>
      <c r="I120" t="s">
        <v>42</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84</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battery electric, &lt;4kW - 2040 - NMC - CH</v>
      </c>
      <c r="B121" t="s">
        <v>655</v>
      </c>
      <c r="D121" s="18">
        <v>2040</v>
      </c>
      <c r="E121" t="s">
        <v>37</v>
      </c>
      <c r="F121" t="s">
        <v>136</v>
      </c>
      <c r="G121" t="s">
        <v>39</v>
      </c>
      <c r="H121" t="s">
        <v>32</v>
      </c>
      <c r="I121" t="s">
        <v>42</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84</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battery electric, &lt;4kW - 2050 - NMC - CH</v>
      </c>
      <c r="B122" t="s">
        <v>655</v>
      </c>
      <c r="D122" s="18">
        <v>2050</v>
      </c>
      <c r="E122" t="s">
        <v>37</v>
      </c>
      <c r="F122" t="s">
        <v>136</v>
      </c>
      <c r="G122" t="s">
        <v>39</v>
      </c>
      <c r="H122" t="s">
        <v>32</v>
      </c>
      <c r="I122" t="s">
        <v>42</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84</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battery electric, 4-11kW - 2020 - NMC - CH</v>
      </c>
      <c r="B123" t="s">
        <v>656</v>
      </c>
      <c r="D123" s="18">
        <v>2020</v>
      </c>
      <c r="E123" t="s">
        <v>37</v>
      </c>
      <c r="F123" t="s">
        <v>136</v>
      </c>
      <c r="G123" t="s">
        <v>39</v>
      </c>
      <c r="H123" t="s">
        <v>32</v>
      </c>
      <c r="I123" t="s">
        <v>42</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84</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battery electric, 4-11kW - 2030 - NMC - CH</v>
      </c>
      <c r="B124" t="s">
        <v>656</v>
      </c>
      <c r="D124" s="18">
        <v>2030</v>
      </c>
      <c r="E124" t="s">
        <v>37</v>
      </c>
      <c r="F124" t="s">
        <v>136</v>
      </c>
      <c r="G124" t="s">
        <v>39</v>
      </c>
      <c r="H124" t="s">
        <v>32</v>
      </c>
      <c r="I124" t="s">
        <v>42</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84</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battery electric, 4-11kW - 2040 - NMC - CH</v>
      </c>
      <c r="B125" t="s">
        <v>656</v>
      </c>
      <c r="D125" s="18">
        <v>2040</v>
      </c>
      <c r="E125" t="s">
        <v>37</v>
      </c>
      <c r="F125" t="s">
        <v>136</v>
      </c>
      <c r="G125" t="s">
        <v>39</v>
      </c>
      <c r="H125" t="s">
        <v>32</v>
      </c>
      <c r="I125" t="s">
        <v>42</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84</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battery electric, 4-11kW - 2050 - NMC - CH</v>
      </c>
      <c r="B126" t="s">
        <v>656</v>
      </c>
      <c r="D126" s="18">
        <v>2050</v>
      </c>
      <c r="E126" t="s">
        <v>37</v>
      </c>
      <c r="F126" t="s">
        <v>136</v>
      </c>
      <c r="G126" t="s">
        <v>39</v>
      </c>
      <c r="H126" t="s">
        <v>32</v>
      </c>
      <c r="I126" t="s">
        <v>42</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84</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battery electric, 11-35kW - 2020 - NMC - CH</v>
      </c>
      <c r="B127" t="s">
        <v>657</v>
      </c>
      <c r="D127" s="18">
        <v>2020</v>
      </c>
      <c r="E127" t="s">
        <v>37</v>
      </c>
      <c r="F127" t="s">
        <v>136</v>
      </c>
      <c r="G127" t="s">
        <v>39</v>
      </c>
      <c r="H127" t="s">
        <v>32</v>
      </c>
      <c r="I127" t="s">
        <v>42</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84</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battery electric, 11-35kW - 2030 - NMC - CH</v>
      </c>
      <c r="B128" t="s">
        <v>657</v>
      </c>
      <c r="D128" s="18">
        <v>2030</v>
      </c>
      <c r="E128" t="s">
        <v>37</v>
      </c>
      <c r="F128" t="s">
        <v>136</v>
      </c>
      <c r="G128" t="s">
        <v>39</v>
      </c>
      <c r="H128" t="s">
        <v>32</v>
      </c>
      <c r="I128" t="s">
        <v>42</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84</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battery electric, 11-35kW - 2040 - NMC - CH</v>
      </c>
      <c r="B129" t="s">
        <v>657</v>
      </c>
      <c r="D129" s="18">
        <v>2040</v>
      </c>
      <c r="E129" t="s">
        <v>37</v>
      </c>
      <c r="F129" t="s">
        <v>136</v>
      </c>
      <c r="G129" t="s">
        <v>39</v>
      </c>
      <c r="H129" t="s">
        <v>32</v>
      </c>
      <c r="I129" t="s">
        <v>42</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84</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battery electric, 11-35kW - 2050 - NMC - CH</v>
      </c>
      <c r="B130" t="s">
        <v>657</v>
      </c>
      <c r="D130" s="18">
        <v>2050</v>
      </c>
      <c r="E130" t="s">
        <v>37</v>
      </c>
      <c r="F130" t="s">
        <v>136</v>
      </c>
      <c r="G130" t="s">
        <v>39</v>
      </c>
      <c r="H130" t="s">
        <v>32</v>
      </c>
      <c r="I130" t="s">
        <v>42</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84</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battery electric, &gt;35kW - 2020 - NMC - CH</v>
      </c>
      <c r="B131" t="s">
        <v>658</v>
      </c>
      <c r="D131" s="18">
        <v>2020</v>
      </c>
      <c r="E131" t="s">
        <v>37</v>
      </c>
      <c r="F131" t="s">
        <v>136</v>
      </c>
      <c r="G131" t="s">
        <v>39</v>
      </c>
      <c r="H131" t="s">
        <v>32</v>
      </c>
      <c r="I131" t="s">
        <v>42</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84</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battery electric, &gt;35kW - 2030 - NMC - CH</v>
      </c>
      <c r="B132" t="s">
        <v>658</v>
      </c>
      <c r="D132" s="18">
        <v>2030</v>
      </c>
      <c r="E132" t="s">
        <v>37</v>
      </c>
      <c r="F132" t="s">
        <v>136</v>
      </c>
      <c r="G132" t="s">
        <v>39</v>
      </c>
      <c r="H132" t="s">
        <v>32</v>
      </c>
      <c r="I132" t="s">
        <v>42</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84</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battery electric, &gt;35kW - 2040 - NMC - CH</v>
      </c>
      <c r="B133" t="s">
        <v>658</v>
      </c>
      <c r="D133" s="18">
        <v>2040</v>
      </c>
      <c r="E133" t="s">
        <v>37</v>
      </c>
      <c r="F133" t="s">
        <v>136</v>
      </c>
      <c r="G133" t="s">
        <v>39</v>
      </c>
      <c r="H133" t="s">
        <v>32</v>
      </c>
      <c r="I133" t="s">
        <v>42</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84</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battery electric, &gt;35kW - 2050 - NMC - CH</v>
      </c>
      <c r="B134" t="s">
        <v>658</v>
      </c>
      <c r="D134" s="18">
        <v>2050</v>
      </c>
      <c r="E134" t="s">
        <v>37</v>
      </c>
      <c r="F134" t="s">
        <v>136</v>
      </c>
      <c r="G134" t="s">
        <v>39</v>
      </c>
      <c r="H134" t="s">
        <v>32</v>
      </c>
      <c r="I134" t="s">
        <v>42</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84</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battery electric, &lt;4kW - 2020 - LFP - CH</v>
      </c>
      <c r="B135" t="s">
        <v>655</v>
      </c>
      <c r="D135" s="18">
        <v>2020</v>
      </c>
      <c r="E135" t="s">
        <v>37</v>
      </c>
      <c r="F135" t="s">
        <v>136</v>
      </c>
      <c r="G135" t="s">
        <v>39</v>
      </c>
      <c r="H135" t="s">
        <v>32</v>
      </c>
      <c r="I135" t="s">
        <v>43</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84</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battery electric, &lt;4kW - 2030 - LFP - CH</v>
      </c>
      <c r="B136" t="s">
        <v>655</v>
      </c>
      <c r="D136" s="18">
        <v>2030</v>
      </c>
      <c r="E136" t="s">
        <v>37</v>
      </c>
      <c r="F136" t="s">
        <v>136</v>
      </c>
      <c r="G136" t="s">
        <v>39</v>
      </c>
      <c r="H136" t="s">
        <v>32</v>
      </c>
      <c r="I136" t="s">
        <v>43</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84</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battery electric, &lt;4kW - 2040 - LFP - CH</v>
      </c>
      <c r="B137" t="s">
        <v>655</v>
      </c>
      <c r="D137" s="18">
        <v>2040</v>
      </c>
      <c r="E137" t="s">
        <v>37</v>
      </c>
      <c r="F137" t="s">
        <v>136</v>
      </c>
      <c r="G137" t="s">
        <v>39</v>
      </c>
      <c r="H137" t="s">
        <v>32</v>
      </c>
      <c r="I137" t="s">
        <v>43</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84</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battery electric, &lt;4kW - 2050 - LFP - CH</v>
      </c>
      <c r="B138" t="s">
        <v>655</v>
      </c>
      <c r="D138" s="18">
        <v>2050</v>
      </c>
      <c r="E138" t="s">
        <v>37</v>
      </c>
      <c r="F138" t="s">
        <v>136</v>
      </c>
      <c r="G138" t="s">
        <v>39</v>
      </c>
      <c r="H138" t="s">
        <v>32</v>
      </c>
      <c r="I138" t="s">
        <v>43</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84</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battery electric, 4-11kW - 2020 - LFP - CH</v>
      </c>
      <c r="B139" t="s">
        <v>656</v>
      </c>
      <c r="D139" s="18">
        <v>2020</v>
      </c>
      <c r="E139" t="s">
        <v>37</v>
      </c>
      <c r="F139" t="s">
        <v>136</v>
      </c>
      <c r="G139" t="s">
        <v>39</v>
      </c>
      <c r="H139" t="s">
        <v>32</v>
      </c>
      <c r="I139" t="s">
        <v>43</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84</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battery electric, 4-11kW - 2030 - LFP - CH</v>
      </c>
      <c r="B140" t="s">
        <v>656</v>
      </c>
      <c r="D140" s="18">
        <v>2030</v>
      </c>
      <c r="E140" t="s">
        <v>37</v>
      </c>
      <c r="F140" t="s">
        <v>136</v>
      </c>
      <c r="G140" t="s">
        <v>39</v>
      </c>
      <c r="H140" t="s">
        <v>32</v>
      </c>
      <c r="I140" t="s">
        <v>43</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84</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battery electric, 4-11kW - 2040 - LFP - CH</v>
      </c>
      <c r="B141" t="s">
        <v>656</v>
      </c>
      <c r="D141" s="18">
        <v>2040</v>
      </c>
      <c r="E141" t="s">
        <v>37</v>
      </c>
      <c r="F141" t="s">
        <v>136</v>
      </c>
      <c r="G141" t="s">
        <v>39</v>
      </c>
      <c r="H141" t="s">
        <v>32</v>
      </c>
      <c r="I141" t="s">
        <v>43</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84</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battery electric, 4-11kW - 2050 - LFP - CH</v>
      </c>
      <c r="B142" t="s">
        <v>656</v>
      </c>
      <c r="D142" s="18">
        <v>2050</v>
      </c>
      <c r="E142" t="s">
        <v>37</v>
      </c>
      <c r="F142" t="s">
        <v>136</v>
      </c>
      <c r="G142" t="s">
        <v>39</v>
      </c>
      <c r="H142" t="s">
        <v>32</v>
      </c>
      <c r="I142" t="s">
        <v>43</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84</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battery electric, 11-35kW - 2020 - LFP - CH</v>
      </c>
      <c r="B143" t="s">
        <v>657</v>
      </c>
      <c r="D143" s="18">
        <v>2020</v>
      </c>
      <c r="E143" t="s">
        <v>37</v>
      </c>
      <c r="F143" t="s">
        <v>136</v>
      </c>
      <c r="G143" t="s">
        <v>39</v>
      </c>
      <c r="H143" t="s">
        <v>32</v>
      </c>
      <c r="I143" t="s">
        <v>43</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84</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battery electric, 11-35kW - 2030 - LFP - CH</v>
      </c>
      <c r="B144" t="s">
        <v>657</v>
      </c>
      <c r="D144" s="18">
        <v>2030</v>
      </c>
      <c r="E144" t="s">
        <v>37</v>
      </c>
      <c r="F144" t="s">
        <v>136</v>
      </c>
      <c r="G144" t="s">
        <v>39</v>
      </c>
      <c r="H144" t="s">
        <v>32</v>
      </c>
      <c r="I144" t="s">
        <v>43</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84</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battery electric, 11-35kW - 2040 - LFP - CH</v>
      </c>
      <c r="B145" t="s">
        <v>657</v>
      </c>
      <c r="D145" s="18">
        <v>2040</v>
      </c>
      <c r="E145" t="s">
        <v>37</v>
      </c>
      <c r="F145" t="s">
        <v>136</v>
      </c>
      <c r="G145" t="s">
        <v>39</v>
      </c>
      <c r="H145" t="s">
        <v>32</v>
      </c>
      <c r="I145" t="s">
        <v>43</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84</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battery electric, 11-35kW - 2050 - LFP - CH</v>
      </c>
      <c r="B146" t="s">
        <v>657</v>
      </c>
      <c r="D146" s="18">
        <v>2050</v>
      </c>
      <c r="E146" t="s">
        <v>37</v>
      </c>
      <c r="F146" t="s">
        <v>136</v>
      </c>
      <c r="G146" t="s">
        <v>39</v>
      </c>
      <c r="H146" t="s">
        <v>32</v>
      </c>
      <c r="I146" t="s">
        <v>43</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84</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battery electric, &gt;35kW - 2020 - LFP - CH</v>
      </c>
      <c r="B147" t="s">
        <v>658</v>
      </c>
      <c r="D147" s="18">
        <v>2020</v>
      </c>
      <c r="E147" t="s">
        <v>37</v>
      </c>
      <c r="F147" t="s">
        <v>136</v>
      </c>
      <c r="G147" t="s">
        <v>39</v>
      </c>
      <c r="H147" t="s">
        <v>32</v>
      </c>
      <c r="I147" t="s">
        <v>43</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84</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battery electric, &gt;35kW - 2030 - LFP - CH</v>
      </c>
      <c r="B148" t="s">
        <v>658</v>
      </c>
      <c r="D148" s="18">
        <v>2030</v>
      </c>
      <c r="E148" t="s">
        <v>37</v>
      </c>
      <c r="F148" t="s">
        <v>136</v>
      </c>
      <c r="G148" t="s">
        <v>39</v>
      </c>
      <c r="H148" t="s">
        <v>32</v>
      </c>
      <c r="I148" t="s">
        <v>43</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84</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battery electric, &gt;35kW - 2040 - LFP - CH</v>
      </c>
      <c r="B149" t="s">
        <v>658</v>
      </c>
      <c r="D149" s="18">
        <v>2040</v>
      </c>
      <c r="E149" t="s">
        <v>37</v>
      </c>
      <c r="F149" t="s">
        <v>136</v>
      </c>
      <c r="G149" t="s">
        <v>39</v>
      </c>
      <c r="H149" t="s">
        <v>32</v>
      </c>
      <c r="I149" t="s">
        <v>43</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84</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battery electric, &gt;35kW - 2050 - LFP - CH</v>
      </c>
      <c r="B150" t="s">
        <v>658</v>
      </c>
      <c r="D150" s="18">
        <v>2050</v>
      </c>
      <c r="E150" t="s">
        <v>37</v>
      </c>
      <c r="F150" t="s">
        <v>136</v>
      </c>
      <c r="G150" t="s">
        <v>39</v>
      </c>
      <c r="H150" t="s">
        <v>32</v>
      </c>
      <c r="I150" t="s">
        <v>43</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84</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battery electric, &lt;4kW - 2020 - NCA - CH</v>
      </c>
      <c r="B151" t="s">
        <v>655</v>
      </c>
      <c r="D151" s="18">
        <v>2020</v>
      </c>
      <c r="E151" t="s">
        <v>37</v>
      </c>
      <c r="F151" t="s">
        <v>136</v>
      </c>
      <c r="G151" t="s">
        <v>39</v>
      </c>
      <c r="H151" t="s">
        <v>32</v>
      </c>
      <c r="I151" t="s">
        <v>44</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84</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battery electric, &lt;4kW - 2030 - NCA - CH</v>
      </c>
      <c r="B152" t="s">
        <v>655</v>
      </c>
      <c r="D152" s="18">
        <v>2030</v>
      </c>
      <c r="E152" t="s">
        <v>37</v>
      </c>
      <c r="F152" t="s">
        <v>136</v>
      </c>
      <c r="G152" t="s">
        <v>39</v>
      </c>
      <c r="H152" t="s">
        <v>32</v>
      </c>
      <c r="I152" t="s">
        <v>44</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84</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battery electric, &lt;4kW - 2040 - NCA - CH</v>
      </c>
      <c r="B153" t="s">
        <v>655</v>
      </c>
      <c r="D153" s="18">
        <v>2040</v>
      </c>
      <c r="E153" t="s">
        <v>37</v>
      </c>
      <c r="F153" t="s">
        <v>136</v>
      </c>
      <c r="G153" t="s">
        <v>39</v>
      </c>
      <c r="H153" t="s">
        <v>32</v>
      </c>
      <c r="I153" t="s">
        <v>44</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84</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battery electric, &lt;4kW - 2050 - NCA - CH</v>
      </c>
      <c r="B154" t="s">
        <v>655</v>
      </c>
      <c r="D154" s="18">
        <v>2050</v>
      </c>
      <c r="E154" t="s">
        <v>37</v>
      </c>
      <c r="F154" t="s">
        <v>136</v>
      </c>
      <c r="G154" t="s">
        <v>39</v>
      </c>
      <c r="H154" t="s">
        <v>32</v>
      </c>
      <c r="I154" t="s">
        <v>44</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84</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battery electric, 4-11kW - 2020 - NCA - CH</v>
      </c>
      <c r="B155" t="s">
        <v>656</v>
      </c>
      <c r="D155" s="18">
        <v>2020</v>
      </c>
      <c r="E155" t="s">
        <v>37</v>
      </c>
      <c r="F155" t="s">
        <v>136</v>
      </c>
      <c r="G155" t="s">
        <v>39</v>
      </c>
      <c r="H155" t="s">
        <v>32</v>
      </c>
      <c r="I155" t="s">
        <v>44</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84</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battery electric, 4-11kW - 2030 - NCA - CH</v>
      </c>
      <c r="B156" t="s">
        <v>656</v>
      </c>
      <c r="D156" s="18">
        <v>2030</v>
      </c>
      <c r="E156" t="s">
        <v>37</v>
      </c>
      <c r="F156" t="s">
        <v>136</v>
      </c>
      <c r="G156" t="s">
        <v>39</v>
      </c>
      <c r="H156" t="s">
        <v>32</v>
      </c>
      <c r="I156" t="s">
        <v>44</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84</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battery electric, 4-11kW - 2040 - NCA - CH</v>
      </c>
      <c r="B157" t="s">
        <v>656</v>
      </c>
      <c r="D157" s="18">
        <v>2040</v>
      </c>
      <c r="E157" t="s">
        <v>37</v>
      </c>
      <c r="F157" t="s">
        <v>136</v>
      </c>
      <c r="G157" t="s">
        <v>39</v>
      </c>
      <c r="H157" t="s">
        <v>32</v>
      </c>
      <c r="I157" t="s">
        <v>44</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84</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battery electric, 4-11kW - 2050 - NCA - CH</v>
      </c>
      <c r="B158" t="s">
        <v>656</v>
      </c>
      <c r="D158" s="18">
        <v>2050</v>
      </c>
      <c r="E158" t="s">
        <v>37</v>
      </c>
      <c r="F158" t="s">
        <v>136</v>
      </c>
      <c r="G158" t="s">
        <v>39</v>
      </c>
      <c r="H158" t="s">
        <v>32</v>
      </c>
      <c r="I158" t="s">
        <v>44</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84</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battery electric, 11-35kW - 2020 - NCA - CH</v>
      </c>
      <c r="B159" t="s">
        <v>657</v>
      </c>
      <c r="D159" s="18">
        <v>2020</v>
      </c>
      <c r="E159" t="s">
        <v>37</v>
      </c>
      <c r="F159" t="s">
        <v>136</v>
      </c>
      <c r="G159" t="s">
        <v>39</v>
      </c>
      <c r="H159" t="s">
        <v>32</v>
      </c>
      <c r="I159" t="s">
        <v>44</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84</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battery electric, 11-35kW - 2030 - NCA - CH</v>
      </c>
      <c r="B160" t="s">
        <v>657</v>
      </c>
      <c r="D160" s="18">
        <v>2030</v>
      </c>
      <c r="E160" t="s">
        <v>37</v>
      </c>
      <c r="F160" t="s">
        <v>136</v>
      </c>
      <c r="G160" t="s">
        <v>39</v>
      </c>
      <c r="H160" t="s">
        <v>32</v>
      </c>
      <c r="I160" t="s">
        <v>44</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84</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battery electric, 11-35kW - 2040 - NCA - CH</v>
      </c>
      <c r="B161" t="s">
        <v>657</v>
      </c>
      <c r="D161" s="18">
        <v>2040</v>
      </c>
      <c r="E161" t="s">
        <v>37</v>
      </c>
      <c r="F161" t="s">
        <v>136</v>
      </c>
      <c r="G161" t="s">
        <v>39</v>
      </c>
      <c r="H161" t="s">
        <v>32</v>
      </c>
      <c r="I161" t="s">
        <v>44</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84</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battery electric, 11-35kW - 2050 - NCA - CH</v>
      </c>
      <c r="B162" t="s">
        <v>657</v>
      </c>
      <c r="D162" s="18">
        <v>2050</v>
      </c>
      <c r="E162" t="s">
        <v>37</v>
      </c>
      <c r="F162" t="s">
        <v>136</v>
      </c>
      <c r="G162" t="s">
        <v>39</v>
      </c>
      <c r="H162" t="s">
        <v>32</v>
      </c>
      <c r="I162" t="s">
        <v>44</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84</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battery electric, &gt;35kW - 2020 - NCA - CH</v>
      </c>
      <c r="B163" t="s">
        <v>658</v>
      </c>
      <c r="D163" s="18">
        <v>2020</v>
      </c>
      <c r="E163" t="s">
        <v>37</v>
      </c>
      <c r="F163" t="s">
        <v>136</v>
      </c>
      <c r="G163" t="s">
        <v>39</v>
      </c>
      <c r="H163" t="s">
        <v>32</v>
      </c>
      <c r="I163" t="s">
        <v>44</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84</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battery electric, &gt;35kW - 2030 - NCA - CH</v>
      </c>
      <c r="B164" t="s">
        <v>658</v>
      </c>
      <c r="D164" s="18">
        <v>2030</v>
      </c>
      <c r="E164" t="s">
        <v>37</v>
      </c>
      <c r="F164" t="s">
        <v>136</v>
      </c>
      <c r="G164" t="s">
        <v>39</v>
      </c>
      <c r="H164" t="s">
        <v>32</v>
      </c>
      <c r="I164" t="s">
        <v>44</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84</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battery electric, &gt;35kW - 2040 - NCA - CH</v>
      </c>
      <c r="B165" t="s">
        <v>658</v>
      </c>
      <c r="D165" s="18">
        <v>2040</v>
      </c>
      <c r="E165" t="s">
        <v>37</v>
      </c>
      <c r="F165" t="s">
        <v>136</v>
      </c>
      <c r="G165" t="s">
        <v>39</v>
      </c>
      <c r="H165" t="s">
        <v>32</v>
      </c>
      <c r="I165" t="s">
        <v>44</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84</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battery electric, &gt;35kW - 2050 - NCA - CH</v>
      </c>
      <c r="B166" t="s">
        <v>658</v>
      </c>
      <c r="D166" s="18">
        <v>2050</v>
      </c>
      <c r="E166" t="s">
        <v>37</v>
      </c>
      <c r="F166" t="s">
        <v>136</v>
      </c>
      <c r="G166" t="s">
        <v>39</v>
      </c>
      <c r="H166" t="s">
        <v>32</v>
      </c>
      <c r="I166" t="s">
        <v>44</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84</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10" zoomScale="85" zoomScaleNormal="85" workbookViewId="0">
      <selection activeCell="H37" sqref="H37"/>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654</v>
      </c>
    </row>
    <row r="2" spans="1:2" x14ac:dyDescent="0.2">
      <c r="A2" t="s">
        <v>71</v>
      </c>
      <c r="B2" t="s">
        <v>37</v>
      </c>
    </row>
    <row r="3" spans="1:2" x14ac:dyDescent="0.2">
      <c r="A3" t="s">
        <v>85</v>
      </c>
      <c r="B3" t="s">
        <v>654</v>
      </c>
    </row>
    <row r="4" spans="1:2" x14ac:dyDescent="0.2">
      <c r="A4" t="s">
        <v>86</v>
      </c>
    </row>
    <row r="5" spans="1:2" x14ac:dyDescent="0.2">
      <c r="A5" t="s">
        <v>87</v>
      </c>
      <c r="B5">
        <v>2020</v>
      </c>
    </row>
    <row r="6" spans="1:2" x14ac:dyDescent="0.2">
      <c r="A6" t="s">
        <v>123</v>
      </c>
      <c r="B6" t="s">
        <v>818</v>
      </c>
    </row>
    <row r="7" spans="1:2" x14ac:dyDescent="0.2">
      <c r="A7" t="s">
        <v>72</v>
      </c>
      <c r="B7" t="s">
        <v>654</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131.44999999999999</v>
      </c>
    </row>
    <row r="17" spans="1:8" x14ac:dyDescent="0.2">
      <c r="A17" t="s">
        <v>130</v>
      </c>
      <c r="B17">
        <v>6.1</v>
      </c>
    </row>
    <row r="18" spans="1:8" x14ac:dyDescent="0.2">
      <c r="A18" t="s">
        <v>417</v>
      </c>
      <c r="B18" s="19" t="s">
        <v>42</v>
      </c>
    </row>
    <row r="19" spans="1:8" x14ac:dyDescent="0.2">
      <c r="A19" t="s">
        <v>131</v>
      </c>
      <c r="B19">
        <v>21.449999999999996</v>
      </c>
    </row>
    <row r="20" spans="1:8" x14ac:dyDescent="0.2">
      <c r="A20" t="s">
        <v>99</v>
      </c>
      <c r="B20">
        <v>3.3</v>
      </c>
    </row>
    <row r="21" spans="1:8" x14ac:dyDescent="0.2">
      <c r="A21" t="s">
        <v>355</v>
      </c>
      <c r="B21">
        <v>2.64</v>
      </c>
    </row>
    <row r="22" spans="1:8" x14ac:dyDescent="0.2">
      <c r="A22" t="s">
        <v>134</v>
      </c>
      <c r="B22" s="2">
        <v>0</v>
      </c>
    </row>
    <row r="23" spans="1:8" x14ac:dyDescent="0.2">
      <c r="A23" t="s">
        <v>135</v>
      </c>
      <c r="B23">
        <v>0</v>
      </c>
    </row>
    <row r="24" spans="1:8" x14ac:dyDescent="0.2">
      <c r="A24" t="s">
        <v>132</v>
      </c>
      <c r="B24" s="2">
        <v>50.175550663414057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568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654</v>
      </c>
      <c r="B33">
        <v>1</v>
      </c>
      <c r="C33" t="s">
        <v>37</v>
      </c>
      <c r="D33" t="s">
        <v>75</v>
      </c>
      <c r="F33" t="s">
        <v>83</v>
      </c>
      <c r="G33" t="s">
        <v>84</v>
      </c>
      <c r="H33" t="s">
        <v>654</v>
      </c>
    </row>
    <row r="34" spans="1:8" x14ac:dyDescent="0.2">
      <c r="A34" t="s">
        <v>187</v>
      </c>
      <c r="B34" s="3">
        <v>84</v>
      </c>
      <c r="C34" t="s">
        <v>94</v>
      </c>
      <c r="D34" t="s">
        <v>76</v>
      </c>
      <c r="F34" t="s">
        <v>88</v>
      </c>
      <c r="G34" t="s">
        <v>15</v>
      </c>
      <c r="H34" t="s">
        <v>120</v>
      </c>
    </row>
    <row r="35" spans="1:8" x14ac:dyDescent="0.2">
      <c r="A35" t="s">
        <v>187</v>
      </c>
      <c r="B35" s="3">
        <v>10</v>
      </c>
      <c r="C35" t="s">
        <v>94</v>
      </c>
      <c r="D35" t="s">
        <v>76</v>
      </c>
      <c r="F35" t="s">
        <v>88</v>
      </c>
      <c r="G35" t="s">
        <v>16</v>
      </c>
      <c r="H35" t="s">
        <v>120</v>
      </c>
    </row>
    <row r="36" spans="1:8" x14ac:dyDescent="0.2">
      <c r="A36" t="s">
        <v>186</v>
      </c>
      <c r="B36" s="3">
        <v>16</v>
      </c>
      <c r="C36" t="s">
        <v>94</v>
      </c>
      <c r="D36" t="s">
        <v>76</v>
      </c>
      <c r="F36" t="s">
        <v>88</v>
      </c>
      <c r="G36" t="s">
        <v>269</v>
      </c>
      <c r="H36" t="s">
        <v>147</v>
      </c>
    </row>
    <row r="37" spans="1:8" x14ac:dyDescent="0.2">
      <c r="A37" t="s">
        <v>963</v>
      </c>
      <c r="B37" s="3">
        <v>3.3</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84</v>
      </c>
      <c r="C39" t="s">
        <v>94</v>
      </c>
      <c r="D39" t="s">
        <v>75</v>
      </c>
      <c r="F39" t="s">
        <v>88</v>
      </c>
      <c r="G39" t="s">
        <v>140</v>
      </c>
      <c r="H39" t="s">
        <v>148</v>
      </c>
    </row>
    <row r="40" spans="1:8" x14ac:dyDescent="0.2">
      <c r="A40" t="s">
        <v>149</v>
      </c>
      <c r="B40" s="3">
        <v>26</v>
      </c>
      <c r="C40" t="s">
        <v>94</v>
      </c>
      <c r="D40" t="s">
        <v>75</v>
      </c>
      <c r="F40" t="s">
        <v>88</v>
      </c>
      <c r="G40" t="s">
        <v>141</v>
      </c>
      <c r="H40" t="s">
        <v>148</v>
      </c>
    </row>
    <row r="41" spans="1:8" x14ac:dyDescent="0.2">
      <c r="A41" s="13" t="s">
        <v>443</v>
      </c>
      <c r="B41">
        <v>131.44999999999999</v>
      </c>
      <c r="C41" t="s">
        <v>91</v>
      </c>
      <c r="D41" t="s">
        <v>191</v>
      </c>
      <c r="F41" t="s">
        <v>88</v>
      </c>
      <c r="H41" s="13" t="s">
        <v>444</v>
      </c>
    </row>
    <row r="42" spans="1:8" x14ac:dyDescent="0.2">
      <c r="A42" s="13" t="s">
        <v>214</v>
      </c>
      <c r="B42" s="2">
        <v>2090.0549999999998</v>
      </c>
      <c r="C42" t="s">
        <v>94</v>
      </c>
      <c r="D42" t="s">
        <v>191</v>
      </c>
      <c r="F42" t="s">
        <v>88</v>
      </c>
      <c r="H42" s="13" t="s">
        <v>214</v>
      </c>
    </row>
    <row r="43" spans="1:8" x14ac:dyDescent="0.2">
      <c r="B43" s="11"/>
    </row>
    <row r="44" spans="1:8" x14ac:dyDescent="0.2">
      <c r="B44" s="2"/>
    </row>
    <row r="45" spans="1:8" ht="16" x14ac:dyDescent="0.2">
      <c r="A45" s="10" t="s">
        <v>70</v>
      </c>
      <c r="B45" s="8" t="s">
        <v>885</v>
      </c>
    </row>
    <row r="46" spans="1:8" x14ac:dyDescent="0.2">
      <c r="A46" t="s">
        <v>71</v>
      </c>
      <c r="B46" t="s">
        <v>37</v>
      </c>
    </row>
    <row r="47" spans="1:8" x14ac:dyDescent="0.2">
      <c r="A47" t="s">
        <v>85</v>
      </c>
      <c r="B47" t="s">
        <v>654</v>
      </c>
    </row>
    <row r="48" spans="1:8" x14ac:dyDescent="0.2">
      <c r="A48" t="s">
        <v>86</v>
      </c>
    </row>
    <row r="49" spans="1:2" x14ac:dyDescent="0.2">
      <c r="A49" t="s">
        <v>87</v>
      </c>
      <c r="B49">
        <v>2020</v>
      </c>
    </row>
    <row r="50" spans="1:2" x14ac:dyDescent="0.2">
      <c r="A50" t="s">
        <v>123</v>
      </c>
      <c r="B50" t="s">
        <v>818</v>
      </c>
    </row>
    <row r="51" spans="1:2" x14ac:dyDescent="0.2">
      <c r="A51" t="s">
        <v>72</v>
      </c>
      <c r="B51" t="s">
        <v>885</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131.44999999999999</v>
      </c>
    </row>
    <row r="61" spans="1:2" x14ac:dyDescent="0.2">
      <c r="A61" t="s">
        <v>130</v>
      </c>
      <c r="B61">
        <v>6.1</v>
      </c>
    </row>
    <row r="62" spans="1:2" x14ac:dyDescent="0.2">
      <c r="A62" t="s">
        <v>417</v>
      </c>
      <c r="B62" s="19" t="s">
        <v>42</v>
      </c>
    </row>
    <row r="63" spans="1:2" x14ac:dyDescent="0.2">
      <c r="A63" t="s">
        <v>131</v>
      </c>
      <c r="B63">
        <v>21.449999999999996</v>
      </c>
    </row>
    <row r="64" spans="1:2" x14ac:dyDescent="0.2">
      <c r="A64" t="s">
        <v>99</v>
      </c>
      <c r="B64">
        <v>3.3</v>
      </c>
    </row>
    <row r="65" spans="1:8" x14ac:dyDescent="0.2">
      <c r="A65" t="s">
        <v>355</v>
      </c>
      <c r="B65">
        <v>2.64</v>
      </c>
    </row>
    <row r="66" spans="1:8" x14ac:dyDescent="0.2">
      <c r="A66" t="s">
        <v>134</v>
      </c>
      <c r="B66" s="2">
        <v>0</v>
      </c>
    </row>
    <row r="67" spans="1:8" x14ac:dyDescent="0.2">
      <c r="A67" t="s">
        <v>135</v>
      </c>
      <c r="B67">
        <v>0</v>
      </c>
    </row>
    <row r="68" spans="1:8" x14ac:dyDescent="0.2">
      <c r="A68" t="s">
        <v>132</v>
      </c>
      <c r="B68" s="2">
        <v>50.175550663414057</v>
      </c>
    </row>
    <row r="69" spans="1:8" x14ac:dyDescent="0.2">
      <c r="A69" t="s">
        <v>133</v>
      </c>
      <c r="B69" t="s">
        <v>136</v>
      </c>
    </row>
    <row r="70" spans="1:8" x14ac:dyDescent="0.2">
      <c r="A70" t="s">
        <v>540</v>
      </c>
      <c r="B70" s="6">
        <v>0</v>
      </c>
    </row>
    <row r="71" spans="1:8" x14ac:dyDescent="0.2">
      <c r="A71" t="s">
        <v>82</v>
      </c>
      <c r="B71" t="s">
        <v>569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885</v>
      </c>
      <c r="B74">
        <v>1</v>
      </c>
      <c r="C74" t="s">
        <v>37</v>
      </c>
      <c r="D74" t="s">
        <v>162</v>
      </c>
      <c r="F74" t="s">
        <v>83</v>
      </c>
      <c r="G74" t="s">
        <v>84</v>
      </c>
      <c r="H74" t="s">
        <v>885</v>
      </c>
    </row>
    <row r="75" spans="1:8" x14ac:dyDescent="0.2">
      <c r="A75" t="s">
        <v>654</v>
      </c>
      <c r="B75" s="7">
        <v>4.0000000000000003E-5</v>
      </c>
      <c r="C75" t="s">
        <v>37</v>
      </c>
      <c r="D75" t="s">
        <v>75</v>
      </c>
      <c r="F75" t="s">
        <v>88</v>
      </c>
      <c r="H75" t="s">
        <v>654</v>
      </c>
    </row>
    <row r="76" spans="1:8" x14ac:dyDescent="0.2">
      <c r="A76" t="s">
        <v>106</v>
      </c>
      <c r="B76" s="7">
        <v>1.1301165E-4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5.7876793809010993E-2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-7.5855445843363987E-6</v>
      </c>
      <c r="C80" t="s">
        <v>91</v>
      </c>
      <c r="D80" t="s">
        <v>76</v>
      </c>
      <c r="F80" t="s">
        <v>88</v>
      </c>
      <c r="G80" t="s">
        <v>29</v>
      </c>
      <c r="H80" t="s">
        <v>157</v>
      </c>
    </row>
    <row r="81" spans="1:8" x14ac:dyDescent="0.2">
      <c r="A81" t="s">
        <v>156</v>
      </c>
      <c r="B81" s="7">
        <v>-5.8385207989719453E-6</v>
      </c>
      <c r="C81" t="s">
        <v>91</v>
      </c>
      <c r="D81" t="s">
        <v>76</v>
      </c>
      <c r="F81" t="s">
        <v>88</v>
      </c>
      <c r="G81" t="s">
        <v>30</v>
      </c>
      <c r="H81" t="s">
        <v>158</v>
      </c>
    </row>
    <row r="82" spans="1:8" x14ac:dyDescent="0.2">
      <c r="A82" t="s">
        <v>164</v>
      </c>
      <c r="B82" s="7">
        <v>-4.1722544100886321E-6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346</v>
      </c>
    </row>
    <row r="2" spans="1:2" x14ac:dyDescent="0.2">
      <c r="A2" t="s">
        <v>71</v>
      </c>
      <c r="B2" t="s">
        <v>37</v>
      </c>
    </row>
    <row r="3" spans="1:2" x14ac:dyDescent="0.2">
      <c r="A3" t="s">
        <v>85</v>
      </c>
      <c r="B3" t="s">
        <v>346</v>
      </c>
    </row>
    <row r="4" spans="1:2" x14ac:dyDescent="0.2">
      <c r="A4" t="s">
        <v>86</v>
      </c>
    </row>
    <row r="5" spans="1:2" x14ac:dyDescent="0.2">
      <c r="A5" t="s">
        <v>87</v>
      </c>
      <c r="B5">
        <v>2006</v>
      </c>
    </row>
    <row r="6" spans="1:2" x14ac:dyDescent="0.2">
      <c r="A6" t="s">
        <v>123</v>
      </c>
      <c r="B6" t="s">
        <v>349</v>
      </c>
    </row>
    <row r="7" spans="1:2" x14ac:dyDescent="0.2">
      <c r="A7" t="s">
        <v>72</v>
      </c>
      <c r="B7" t="s">
        <v>346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65.098124999999996</v>
      </c>
    </row>
    <row r="17" spans="1:8" x14ac:dyDescent="0.2">
      <c r="A17" t="s">
        <v>130</v>
      </c>
      <c r="B17">
        <v>2.5</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266.4078995516374</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346</v>
      </c>
      <c r="B31">
        <v>1</v>
      </c>
      <c r="C31" t="s">
        <v>37</v>
      </c>
      <c r="D31" t="s">
        <v>75</v>
      </c>
      <c r="F31" t="s">
        <v>83</v>
      </c>
      <c r="G31" t="s">
        <v>84</v>
      </c>
      <c r="H31" t="s">
        <v>346</v>
      </c>
    </row>
    <row r="32" spans="1:8" x14ac:dyDescent="0.2">
      <c r="A32" t="s">
        <v>111</v>
      </c>
      <c r="B32" s="11">
        <v>0.46625</v>
      </c>
      <c r="C32" t="s">
        <v>91</v>
      </c>
      <c r="D32" t="s">
        <v>75</v>
      </c>
      <c r="F32" t="s">
        <v>88</v>
      </c>
      <c r="G32" t="s">
        <v>15</v>
      </c>
      <c r="H32" t="s">
        <v>112</v>
      </c>
    </row>
    <row r="33" spans="1:8" x14ac:dyDescent="0.2">
      <c r="A33" t="s">
        <v>111</v>
      </c>
      <c r="B33" s="11">
        <v>0.16666666666666669</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s="13" t="s">
        <v>443</v>
      </c>
      <c r="B35">
        <v>65.098124999999996</v>
      </c>
      <c r="C35" t="s">
        <v>91</v>
      </c>
      <c r="D35" t="s">
        <v>191</v>
      </c>
      <c r="F35" t="s">
        <v>88</v>
      </c>
      <c r="H35" s="13" t="s">
        <v>444</v>
      </c>
    </row>
    <row r="36" spans="1:8" x14ac:dyDescent="0.2">
      <c r="A36" s="13" t="s">
        <v>214</v>
      </c>
      <c r="B36" s="2">
        <v>1035.0601875</v>
      </c>
      <c r="C36" t="s">
        <v>94</v>
      </c>
      <c r="D36" t="s">
        <v>191</v>
      </c>
      <c r="F36" t="s">
        <v>88</v>
      </c>
      <c r="H36" s="13" t="s">
        <v>214</v>
      </c>
    </row>
    <row r="37" spans="1:8" x14ac:dyDescent="0.2">
      <c r="B37" s="11"/>
    </row>
    <row r="38" spans="1:8" ht="16" x14ac:dyDescent="0.2">
      <c r="A38" s="10" t="s">
        <v>70</v>
      </c>
      <c r="B38" s="8" t="s">
        <v>347</v>
      </c>
    </row>
    <row r="39" spans="1:8" x14ac:dyDescent="0.2">
      <c r="A39" t="s">
        <v>71</v>
      </c>
      <c r="B39" t="s">
        <v>37</v>
      </c>
    </row>
    <row r="40" spans="1:8" x14ac:dyDescent="0.2">
      <c r="A40" t="s">
        <v>85</v>
      </c>
      <c r="B40" t="s">
        <v>347</v>
      </c>
    </row>
    <row r="41" spans="1:8" x14ac:dyDescent="0.2">
      <c r="A41" t="s">
        <v>86</v>
      </c>
    </row>
    <row r="42" spans="1:8" x14ac:dyDescent="0.2">
      <c r="A42" t="s">
        <v>87</v>
      </c>
      <c r="B42">
        <v>2016</v>
      </c>
    </row>
    <row r="43" spans="1:8" x14ac:dyDescent="0.2">
      <c r="A43" t="s">
        <v>123</v>
      </c>
      <c r="B43" t="s">
        <v>350</v>
      </c>
    </row>
    <row r="44" spans="1:8" x14ac:dyDescent="0.2">
      <c r="A44" t="s">
        <v>72</v>
      </c>
      <c r="B44" t="s">
        <v>347</v>
      </c>
    </row>
    <row r="45" spans="1:8" x14ac:dyDescent="0.2">
      <c r="A45" t="s">
        <v>73</v>
      </c>
      <c r="B45" t="s">
        <v>74</v>
      </c>
    </row>
    <row r="46" spans="1:8" x14ac:dyDescent="0.2">
      <c r="A46" t="s">
        <v>75</v>
      </c>
      <c r="B46" t="s">
        <v>75</v>
      </c>
    </row>
    <row r="47" spans="1:8" x14ac:dyDescent="0.2">
      <c r="A47" t="s">
        <v>77</v>
      </c>
      <c r="B47" t="s">
        <v>518</v>
      </c>
    </row>
    <row r="48" spans="1:8" x14ac:dyDescent="0.2">
      <c r="A48" t="s">
        <v>124</v>
      </c>
      <c r="B48">
        <v>25000</v>
      </c>
    </row>
    <row r="49" spans="1:2" x14ac:dyDescent="0.2">
      <c r="A49" t="s">
        <v>125</v>
      </c>
      <c r="B49">
        <v>1</v>
      </c>
    </row>
    <row r="50" spans="1:2" x14ac:dyDescent="0.2">
      <c r="A50" t="s">
        <v>126</v>
      </c>
      <c r="B50">
        <v>1</v>
      </c>
    </row>
    <row r="51" spans="1:2" x14ac:dyDescent="0.2">
      <c r="A51" t="s">
        <v>127</v>
      </c>
      <c r="B51">
        <v>0</v>
      </c>
    </row>
    <row r="52" spans="1:2" x14ac:dyDescent="0.2">
      <c r="A52" t="s">
        <v>128</v>
      </c>
      <c r="B52">
        <v>1570</v>
      </c>
    </row>
    <row r="53" spans="1:2" x14ac:dyDescent="0.2">
      <c r="A53" t="s">
        <v>129</v>
      </c>
      <c r="B53" s="2">
        <v>63.83925</v>
      </c>
    </row>
    <row r="54" spans="1:2" x14ac:dyDescent="0.2">
      <c r="A54" t="s">
        <v>130</v>
      </c>
      <c r="B54">
        <v>2.5</v>
      </c>
    </row>
    <row r="55" spans="1:2" x14ac:dyDescent="0.2">
      <c r="A55" t="s">
        <v>131</v>
      </c>
      <c r="B55" t="s">
        <v>84</v>
      </c>
    </row>
    <row r="56" spans="1:2" x14ac:dyDescent="0.2">
      <c r="A56" t="s">
        <v>99</v>
      </c>
      <c r="B56">
        <v>0</v>
      </c>
    </row>
    <row r="57" spans="1:2" x14ac:dyDescent="0.2">
      <c r="A57" t="s">
        <v>134</v>
      </c>
      <c r="B57" s="2">
        <v>62.125</v>
      </c>
    </row>
    <row r="58" spans="1:2" x14ac:dyDescent="0.2">
      <c r="A58" t="s">
        <v>135</v>
      </c>
      <c r="B58">
        <v>5.25</v>
      </c>
    </row>
    <row r="59" spans="1:2" x14ac:dyDescent="0.2">
      <c r="A59" t="s">
        <v>132</v>
      </c>
      <c r="B59" s="2">
        <v>269.07197854715383</v>
      </c>
    </row>
    <row r="60" spans="1:2" x14ac:dyDescent="0.2">
      <c r="A60" t="s">
        <v>133</v>
      </c>
      <c r="B60" t="s">
        <v>138</v>
      </c>
    </row>
    <row r="61" spans="1:2" x14ac:dyDescent="0.2">
      <c r="A61" t="s">
        <v>540</v>
      </c>
      <c r="B61" s="6">
        <v>-0.02</v>
      </c>
    </row>
    <row r="62" spans="1:2" x14ac:dyDescent="0.2">
      <c r="A62" t="s">
        <v>258</v>
      </c>
      <c r="B62" s="6" t="s">
        <v>259</v>
      </c>
    </row>
    <row r="63" spans="1:2" x14ac:dyDescent="0.2">
      <c r="A63" t="s">
        <v>260</v>
      </c>
      <c r="B63" s="2">
        <v>15900</v>
      </c>
    </row>
    <row r="64" spans="1:2" x14ac:dyDescent="0.2">
      <c r="A64" t="s">
        <v>261</v>
      </c>
      <c r="B64" s="2">
        <v>1000</v>
      </c>
    </row>
    <row r="65" spans="1:8" x14ac:dyDescent="0.2">
      <c r="A65" t="s">
        <v>82</v>
      </c>
      <c r="B65" t="s">
        <v>560</v>
      </c>
    </row>
    <row r="66" spans="1:8" ht="16" x14ac:dyDescent="0.2">
      <c r="A66" s="10" t="s">
        <v>78</v>
      </c>
    </row>
    <row r="67" spans="1:8" x14ac:dyDescent="0.2">
      <c r="A67" t="s">
        <v>79</v>
      </c>
      <c r="B67" t="s">
        <v>80</v>
      </c>
      <c r="C67" t="s">
        <v>71</v>
      </c>
      <c r="D67" t="s">
        <v>75</v>
      </c>
      <c r="E67" t="s">
        <v>81</v>
      </c>
      <c r="F67" t="s">
        <v>73</v>
      </c>
      <c r="G67" t="s">
        <v>82</v>
      </c>
      <c r="H67" t="s">
        <v>72</v>
      </c>
    </row>
    <row r="68" spans="1:8" x14ac:dyDescent="0.2">
      <c r="A68" t="s">
        <v>347</v>
      </c>
      <c r="B68">
        <v>1</v>
      </c>
      <c r="C68" t="s">
        <v>37</v>
      </c>
      <c r="D68" t="s">
        <v>75</v>
      </c>
      <c r="F68" t="s">
        <v>83</v>
      </c>
      <c r="G68" t="s">
        <v>84</v>
      </c>
      <c r="H68" t="s">
        <v>347</v>
      </c>
    </row>
    <row r="69" spans="1:8" x14ac:dyDescent="0.2">
      <c r="A69" t="s">
        <v>111</v>
      </c>
      <c r="B69" s="11">
        <v>0.46625</v>
      </c>
      <c r="C69" t="s">
        <v>91</v>
      </c>
      <c r="D69" t="s">
        <v>75</v>
      </c>
      <c r="F69" t="s">
        <v>88</v>
      </c>
      <c r="G69" t="s">
        <v>15</v>
      </c>
      <c r="H69" t="s">
        <v>112</v>
      </c>
    </row>
    <row r="70" spans="1:8" x14ac:dyDescent="0.2">
      <c r="A70" t="s">
        <v>111</v>
      </c>
      <c r="B70" s="11">
        <v>0.16666666666666669</v>
      </c>
      <c r="C70" t="s">
        <v>91</v>
      </c>
      <c r="D70" t="s">
        <v>75</v>
      </c>
      <c r="F70" t="s">
        <v>88</v>
      </c>
      <c r="G70" t="s">
        <v>16</v>
      </c>
      <c r="H70" t="s">
        <v>112</v>
      </c>
    </row>
    <row r="71" spans="1:8" x14ac:dyDescent="0.2">
      <c r="A71" t="s">
        <v>113</v>
      </c>
      <c r="B71" s="11">
        <v>0.78749999999999998</v>
      </c>
      <c r="C71" t="s">
        <v>91</v>
      </c>
      <c r="D71" t="s">
        <v>76</v>
      </c>
      <c r="F71" t="s">
        <v>88</v>
      </c>
      <c r="G71" t="s">
        <v>24</v>
      </c>
      <c r="H71" t="s">
        <v>114</v>
      </c>
    </row>
    <row r="72" spans="1:8" x14ac:dyDescent="0.2">
      <c r="A72" s="13" t="s">
        <v>443</v>
      </c>
      <c r="B72">
        <v>63.83925</v>
      </c>
      <c r="C72" t="s">
        <v>91</v>
      </c>
      <c r="D72" t="s">
        <v>191</v>
      </c>
      <c r="F72" t="s">
        <v>88</v>
      </c>
      <c r="H72" s="13" t="s">
        <v>444</v>
      </c>
    </row>
    <row r="73" spans="1:8" x14ac:dyDescent="0.2">
      <c r="A73" s="13" t="s">
        <v>214</v>
      </c>
      <c r="B73" s="2">
        <v>1015.044075</v>
      </c>
      <c r="C73" t="s">
        <v>94</v>
      </c>
      <c r="D73" t="s">
        <v>191</v>
      </c>
      <c r="F73" t="s">
        <v>88</v>
      </c>
      <c r="H73" s="13" t="s">
        <v>214</v>
      </c>
    </row>
    <row r="75" spans="1:8" ht="16" x14ac:dyDescent="0.2">
      <c r="A75" s="10" t="s">
        <v>70</v>
      </c>
      <c r="B75" s="8" t="s">
        <v>348</v>
      </c>
    </row>
    <row r="76" spans="1:8" x14ac:dyDescent="0.2">
      <c r="A76" t="s">
        <v>71</v>
      </c>
      <c r="B76" t="s">
        <v>37</v>
      </c>
    </row>
    <row r="77" spans="1:8" x14ac:dyDescent="0.2">
      <c r="A77" t="s">
        <v>85</v>
      </c>
      <c r="B77" t="s">
        <v>348</v>
      </c>
    </row>
    <row r="78" spans="1:8" x14ac:dyDescent="0.2">
      <c r="A78" t="s">
        <v>86</v>
      </c>
    </row>
    <row r="79" spans="1:8" x14ac:dyDescent="0.2">
      <c r="A79" t="s">
        <v>87</v>
      </c>
      <c r="B79">
        <v>2020</v>
      </c>
    </row>
    <row r="80" spans="1:8" x14ac:dyDescent="0.2">
      <c r="A80" t="s">
        <v>123</v>
      </c>
      <c r="B80" t="s">
        <v>351</v>
      </c>
    </row>
    <row r="81" spans="1:2" x14ac:dyDescent="0.2">
      <c r="A81" t="s">
        <v>72</v>
      </c>
      <c r="B81" t="s">
        <v>348</v>
      </c>
    </row>
    <row r="82" spans="1:2" x14ac:dyDescent="0.2">
      <c r="A82" t="s">
        <v>73</v>
      </c>
      <c r="B82" t="s">
        <v>74</v>
      </c>
    </row>
    <row r="83" spans="1:2" x14ac:dyDescent="0.2">
      <c r="A83" t="s">
        <v>75</v>
      </c>
      <c r="B83" t="s">
        <v>75</v>
      </c>
    </row>
    <row r="84" spans="1:2" x14ac:dyDescent="0.2">
      <c r="A84" t="s">
        <v>77</v>
      </c>
      <c r="B84" t="s">
        <v>518</v>
      </c>
    </row>
    <row r="85" spans="1:2" x14ac:dyDescent="0.2">
      <c r="A85" t="s">
        <v>124</v>
      </c>
      <c r="B85">
        <v>25000</v>
      </c>
    </row>
    <row r="86" spans="1:2" x14ac:dyDescent="0.2">
      <c r="A86" t="s">
        <v>125</v>
      </c>
      <c r="B86">
        <v>1</v>
      </c>
    </row>
    <row r="87" spans="1:2" x14ac:dyDescent="0.2">
      <c r="A87" t="s">
        <v>126</v>
      </c>
      <c r="B87">
        <v>1</v>
      </c>
    </row>
    <row r="88" spans="1:2" x14ac:dyDescent="0.2">
      <c r="A88" t="s">
        <v>127</v>
      </c>
      <c r="B88">
        <v>0</v>
      </c>
    </row>
    <row r="89" spans="1:2" x14ac:dyDescent="0.2">
      <c r="A89" t="s">
        <v>128</v>
      </c>
      <c r="B89">
        <v>1570</v>
      </c>
    </row>
    <row r="90" spans="1:2" x14ac:dyDescent="0.2">
      <c r="A90" t="s">
        <v>129</v>
      </c>
      <c r="B90" s="2">
        <v>63</v>
      </c>
    </row>
    <row r="91" spans="1:2" x14ac:dyDescent="0.2">
      <c r="A91" t="s">
        <v>130</v>
      </c>
      <c r="B91">
        <v>2.5</v>
      </c>
    </row>
    <row r="92" spans="1:2" x14ac:dyDescent="0.2">
      <c r="A92" t="s">
        <v>131</v>
      </c>
      <c r="B92" t="s">
        <v>84</v>
      </c>
    </row>
    <row r="93" spans="1:2" x14ac:dyDescent="0.2">
      <c r="A93" t="s">
        <v>99</v>
      </c>
      <c r="B93">
        <v>0</v>
      </c>
    </row>
    <row r="94" spans="1:2" x14ac:dyDescent="0.2">
      <c r="A94" t="s">
        <v>134</v>
      </c>
      <c r="B94" s="2">
        <v>62.125</v>
      </c>
    </row>
    <row r="95" spans="1:2" x14ac:dyDescent="0.2">
      <c r="A95" t="s">
        <v>135</v>
      </c>
      <c r="B95">
        <v>5.25</v>
      </c>
    </row>
    <row r="96" spans="1:2" x14ac:dyDescent="0.2">
      <c r="A96" t="s">
        <v>132</v>
      </c>
      <c r="B96" s="2">
        <v>271.78987732035739</v>
      </c>
    </row>
    <row r="97" spans="1:8" x14ac:dyDescent="0.2">
      <c r="A97" t="s">
        <v>133</v>
      </c>
      <c r="B97" t="s">
        <v>139</v>
      </c>
    </row>
    <row r="98" spans="1:8" x14ac:dyDescent="0.2">
      <c r="A98" t="s">
        <v>540</v>
      </c>
      <c r="B98" s="6">
        <v>0</v>
      </c>
    </row>
    <row r="99" spans="1:8" x14ac:dyDescent="0.2">
      <c r="A99" t="s">
        <v>258</v>
      </c>
      <c r="B99" s="6" t="s">
        <v>259</v>
      </c>
    </row>
    <row r="100" spans="1:8" x14ac:dyDescent="0.2">
      <c r="A100" t="s">
        <v>260</v>
      </c>
      <c r="B100" s="2">
        <v>15900</v>
      </c>
    </row>
    <row r="101" spans="1:8" x14ac:dyDescent="0.2">
      <c r="A101" t="s">
        <v>261</v>
      </c>
      <c r="B101" s="2">
        <v>1000</v>
      </c>
    </row>
    <row r="102" spans="1:8" x14ac:dyDescent="0.2">
      <c r="A102" t="s">
        <v>82</v>
      </c>
      <c r="B102" t="s">
        <v>561</v>
      </c>
    </row>
    <row r="103" spans="1:8" ht="16" x14ac:dyDescent="0.2">
      <c r="A103" s="10" t="s">
        <v>78</v>
      </c>
    </row>
    <row r="104" spans="1:8" x14ac:dyDescent="0.2">
      <c r="A104" t="s">
        <v>79</v>
      </c>
      <c r="B104" t="s">
        <v>80</v>
      </c>
      <c r="C104" t="s">
        <v>71</v>
      </c>
      <c r="D104" t="s">
        <v>75</v>
      </c>
      <c r="E104" t="s">
        <v>81</v>
      </c>
      <c r="F104" t="s">
        <v>73</v>
      </c>
      <c r="G104" t="s">
        <v>82</v>
      </c>
      <c r="H104" t="s">
        <v>72</v>
      </c>
    </row>
    <row r="105" spans="1:8" x14ac:dyDescent="0.2">
      <c r="A105" t="s">
        <v>348</v>
      </c>
      <c r="B105">
        <v>1</v>
      </c>
      <c r="C105" t="s">
        <v>37</v>
      </c>
      <c r="D105" t="s">
        <v>75</v>
      </c>
      <c r="F105" t="s">
        <v>83</v>
      </c>
      <c r="G105" t="s">
        <v>84</v>
      </c>
      <c r="H105" t="s">
        <v>348</v>
      </c>
    </row>
    <row r="106" spans="1:8" x14ac:dyDescent="0.2">
      <c r="A106" t="s">
        <v>111</v>
      </c>
      <c r="B106" s="11">
        <v>0.46625</v>
      </c>
      <c r="C106" t="s">
        <v>91</v>
      </c>
      <c r="D106" t="s">
        <v>75</v>
      </c>
      <c r="F106" t="s">
        <v>88</v>
      </c>
      <c r="G106" t="s">
        <v>15</v>
      </c>
      <c r="H106" t="s">
        <v>112</v>
      </c>
    </row>
    <row r="107" spans="1:8" x14ac:dyDescent="0.2">
      <c r="A107" t="s">
        <v>111</v>
      </c>
      <c r="B107" s="11">
        <v>0.16666666666666669</v>
      </c>
      <c r="C107" t="s">
        <v>91</v>
      </c>
      <c r="D107" t="s">
        <v>75</v>
      </c>
      <c r="F107" t="s">
        <v>88</v>
      </c>
      <c r="G107" t="s">
        <v>16</v>
      </c>
      <c r="H107" t="s">
        <v>112</v>
      </c>
    </row>
    <row r="108" spans="1:8" x14ac:dyDescent="0.2">
      <c r="A108" t="s">
        <v>540</v>
      </c>
      <c r="B108" s="11">
        <v>0</v>
      </c>
      <c r="C108" t="s">
        <v>94</v>
      </c>
      <c r="D108" t="s">
        <v>76</v>
      </c>
      <c r="F108" t="s">
        <v>88</v>
      </c>
      <c r="G108" t="s">
        <v>14</v>
      </c>
      <c r="H108" t="s">
        <v>540</v>
      </c>
    </row>
    <row r="109" spans="1:8" x14ac:dyDescent="0.2">
      <c r="A109" t="s">
        <v>113</v>
      </c>
      <c r="B109" s="11">
        <v>0.78749999999999998</v>
      </c>
      <c r="C109" t="s">
        <v>91</v>
      </c>
      <c r="D109" t="s">
        <v>76</v>
      </c>
      <c r="F109" t="s">
        <v>88</v>
      </c>
      <c r="G109" t="s">
        <v>24</v>
      </c>
      <c r="H109" t="s">
        <v>114</v>
      </c>
    </row>
    <row r="110" spans="1:8" x14ac:dyDescent="0.2">
      <c r="A110" s="13" t="s">
        <v>443</v>
      </c>
      <c r="B110">
        <v>63</v>
      </c>
      <c r="C110" t="s">
        <v>91</v>
      </c>
      <c r="D110" t="s">
        <v>191</v>
      </c>
      <c r="F110" t="s">
        <v>88</v>
      </c>
      <c r="H110" s="13" t="s">
        <v>444</v>
      </c>
    </row>
    <row r="111" spans="1:8" x14ac:dyDescent="0.2">
      <c r="A111" s="13" t="s">
        <v>214</v>
      </c>
      <c r="B111" s="2">
        <v>1001.7</v>
      </c>
      <c r="C111" t="s">
        <v>94</v>
      </c>
      <c r="D111" t="s">
        <v>191</v>
      </c>
      <c r="F111" t="s">
        <v>88</v>
      </c>
      <c r="H111" s="13" t="s">
        <v>214</v>
      </c>
    </row>
    <row r="114" spans="1:2" ht="16" x14ac:dyDescent="0.2">
      <c r="A114" s="10" t="s">
        <v>70</v>
      </c>
      <c r="B114" s="8" t="s">
        <v>562</v>
      </c>
    </row>
    <row r="115" spans="1:2" x14ac:dyDescent="0.2">
      <c r="A115" t="s">
        <v>71</v>
      </c>
      <c r="B115" t="s">
        <v>37</v>
      </c>
    </row>
    <row r="116" spans="1:2" x14ac:dyDescent="0.2">
      <c r="A116" t="s">
        <v>85</v>
      </c>
      <c r="B116" t="s">
        <v>346</v>
      </c>
    </row>
    <row r="117" spans="1:2" x14ac:dyDescent="0.2">
      <c r="A117" t="s">
        <v>86</v>
      </c>
    </row>
    <row r="118" spans="1:2" x14ac:dyDescent="0.2">
      <c r="A118" t="s">
        <v>87</v>
      </c>
      <c r="B118">
        <v>2006</v>
      </c>
    </row>
    <row r="119" spans="1:2" x14ac:dyDescent="0.2">
      <c r="A119" t="s">
        <v>123</v>
      </c>
      <c r="B119" t="s">
        <v>349</v>
      </c>
    </row>
    <row r="120" spans="1:2" x14ac:dyDescent="0.2">
      <c r="A120" t="s">
        <v>72</v>
      </c>
      <c r="B120" t="s">
        <v>562</v>
      </c>
    </row>
    <row r="121" spans="1:2" x14ac:dyDescent="0.2">
      <c r="A121" t="s">
        <v>73</v>
      </c>
      <c r="B121" t="s">
        <v>74</v>
      </c>
    </row>
    <row r="122" spans="1:2" x14ac:dyDescent="0.2">
      <c r="A122" t="s">
        <v>75</v>
      </c>
      <c r="B122" t="s">
        <v>162</v>
      </c>
    </row>
    <row r="123" spans="1:2" x14ac:dyDescent="0.2">
      <c r="A123" t="s">
        <v>77</v>
      </c>
      <c r="B123" t="s">
        <v>518</v>
      </c>
    </row>
    <row r="124" spans="1:2" x14ac:dyDescent="0.2">
      <c r="A124" t="s">
        <v>124</v>
      </c>
      <c r="B124">
        <v>25000</v>
      </c>
    </row>
    <row r="125" spans="1:2" x14ac:dyDescent="0.2">
      <c r="A125" t="s">
        <v>125</v>
      </c>
      <c r="B125">
        <v>1</v>
      </c>
    </row>
    <row r="126" spans="1:2" x14ac:dyDescent="0.2">
      <c r="A126" t="s">
        <v>126</v>
      </c>
      <c r="B126">
        <v>1</v>
      </c>
    </row>
    <row r="127" spans="1:2" x14ac:dyDescent="0.2">
      <c r="A127" t="s">
        <v>127</v>
      </c>
      <c r="B127">
        <v>0</v>
      </c>
    </row>
    <row r="128" spans="1:2" x14ac:dyDescent="0.2">
      <c r="A128" t="s">
        <v>128</v>
      </c>
      <c r="B128">
        <v>1570</v>
      </c>
    </row>
    <row r="129" spans="1:8" x14ac:dyDescent="0.2">
      <c r="A129" t="s">
        <v>129</v>
      </c>
      <c r="B129" s="2">
        <v>65.098124999999996</v>
      </c>
    </row>
    <row r="130" spans="1:8" x14ac:dyDescent="0.2">
      <c r="A130" t="s">
        <v>130</v>
      </c>
      <c r="B130">
        <v>2.5</v>
      </c>
    </row>
    <row r="131" spans="1:8" x14ac:dyDescent="0.2">
      <c r="A131" t="s">
        <v>131</v>
      </c>
      <c r="B131" t="s">
        <v>84</v>
      </c>
    </row>
    <row r="132" spans="1:8" x14ac:dyDescent="0.2">
      <c r="A132" t="s">
        <v>99</v>
      </c>
      <c r="B132">
        <v>0</v>
      </c>
    </row>
    <row r="133" spans="1:8" x14ac:dyDescent="0.2">
      <c r="A133" t="s">
        <v>134</v>
      </c>
      <c r="B133" s="2">
        <v>62.125</v>
      </c>
    </row>
    <row r="134" spans="1:8" x14ac:dyDescent="0.2">
      <c r="A134" t="s">
        <v>135</v>
      </c>
      <c r="B134">
        <v>5.25</v>
      </c>
    </row>
    <row r="135" spans="1:8" x14ac:dyDescent="0.2">
      <c r="A135" t="s">
        <v>132</v>
      </c>
      <c r="B135" s="2">
        <v>266.4078995516374</v>
      </c>
    </row>
    <row r="136" spans="1:8" x14ac:dyDescent="0.2">
      <c r="A136" t="s">
        <v>133</v>
      </c>
      <c r="B136" t="s">
        <v>137</v>
      </c>
    </row>
    <row r="137" spans="1:8" x14ac:dyDescent="0.2">
      <c r="A137" t="s">
        <v>540</v>
      </c>
      <c r="B137" s="6">
        <v>-0.05</v>
      </c>
    </row>
    <row r="138" spans="1:8" x14ac:dyDescent="0.2">
      <c r="A138" t="s">
        <v>82</v>
      </c>
      <c r="B138" t="s">
        <v>563</v>
      </c>
    </row>
    <row r="139" spans="1:8" ht="16" x14ac:dyDescent="0.2">
      <c r="A139" s="10" t="s">
        <v>78</v>
      </c>
    </row>
    <row r="140" spans="1:8" x14ac:dyDescent="0.2">
      <c r="A140" t="s">
        <v>79</v>
      </c>
      <c r="B140" t="s">
        <v>80</v>
      </c>
      <c r="C140" t="s">
        <v>71</v>
      </c>
      <c r="D140" t="s">
        <v>75</v>
      </c>
      <c r="E140" t="s">
        <v>81</v>
      </c>
      <c r="F140" t="s">
        <v>73</v>
      </c>
      <c r="G140" t="s">
        <v>82</v>
      </c>
      <c r="H140" t="s">
        <v>72</v>
      </c>
    </row>
    <row r="141" spans="1:8" x14ac:dyDescent="0.2">
      <c r="A141" t="s">
        <v>562</v>
      </c>
      <c r="B141">
        <v>1</v>
      </c>
      <c r="C141" t="s">
        <v>37</v>
      </c>
      <c r="D141" t="s">
        <v>162</v>
      </c>
      <c r="F141" t="s">
        <v>83</v>
      </c>
      <c r="G141" t="s">
        <v>84</v>
      </c>
      <c r="H141" t="s">
        <v>562</v>
      </c>
    </row>
    <row r="142" spans="1:8" x14ac:dyDescent="0.2">
      <c r="A142" t="s">
        <v>346</v>
      </c>
      <c r="B142" s="7">
        <v>4.0000000000000003E-5</v>
      </c>
      <c r="C142" t="s">
        <v>37</v>
      </c>
      <c r="D142" t="s">
        <v>75</v>
      </c>
      <c r="F142" t="s">
        <v>88</v>
      </c>
      <c r="H142" t="s">
        <v>346</v>
      </c>
    </row>
    <row r="143" spans="1:8" x14ac:dyDescent="0.2">
      <c r="A143" t="s">
        <v>106</v>
      </c>
      <c r="B143" s="7">
        <v>7.6306693124999993E-5</v>
      </c>
      <c r="C143" t="s">
        <v>37</v>
      </c>
      <c r="D143" t="s">
        <v>104</v>
      </c>
      <c r="F143" t="s">
        <v>88</v>
      </c>
      <c r="G143" t="s">
        <v>102</v>
      </c>
      <c r="H143" t="s">
        <v>107</v>
      </c>
    </row>
    <row r="144" spans="1:8" x14ac:dyDescent="0.2">
      <c r="A144" t="s">
        <v>110</v>
      </c>
      <c r="B144" s="7">
        <v>1.2899999999999999E-3</v>
      </c>
      <c r="C144" t="s">
        <v>37</v>
      </c>
      <c r="D144" t="s">
        <v>104</v>
      </c>
      <c r="F144" t="s">
        <v>88</v>
      </c>
      <c r="G144" t="s">
        <v>109</v>
      </c>
      <c r="H144" t="s">
        <v>110</v>
      </c>
    </row>
    <row r="145" spans="1:8" x14ac:dyDescent="0.2">
      <c r="A145" t="s">
        <v>118</v>
      </c>
      <c r="B145" s="7">
        <v>4.0000000000000003E-5</v>
      </c>
      <c r="C145" t="s">
        <v>37</v>
      </c>
      <c r="D145" t="s">
        <v>75</v>
      </c>
      <c r="F145" t="s">
        <v>88</v>
      </c>
      <c r="G145" t="s">
        <v>115</v>
      </c>
      <c r="H145" t="s">
        <v>118</v>
      </c>
    </row>
    <row r="146" spans="1:8" x14ac:dyDescent="0.2">
      <c r="A146" t="s">
        <v>356</v>
      </c>
      <c r="B146" s="7">
        <v>1.9706622847279347E-2</v>
      </c>
      <c r="C146" t="s">
        <v>37</v>
      </c>
      <c r="D146" t="s">
        <v>76</v>
      </c>
      <c r="F146" t="s">
        <v>88</v>
      </c>
      <c r="G146" t="s">
        <v>27</v>
      </c>
      <c r="H146" t="s">
        <v>357</v>
      </c>
    </row>
    <row r="147" spans="1:8" x14ac:dyDescent="0.2">
      <c r="A147" t="s">
        <v>150</v>
      </c>
      <c r="B147" s="7">
        <v>6.1878795740457154E-2</v>
      </c>
      <c r="D147" t="s">
        <v>76</v>
      </c>
      <c r="E147" t="s">
        <v>442</v>
      </c>
      <c r="F147" t="s">
        <v>163</v>
      </c>
      <c r="G147" t="s">
        <v>65</v>
      </c>
    </row>
    <row r="148" spans="1:8" x14ac:dyDescent="0.2">
      <c r="A148" t="s">
        <v>210</v>
      </c>
      <c r="B148" s="7">
        <v>3.1530596555646953E-7</v>
      </c>
      <c r="D148" t="s">
        <v>76</v>
      </c>
      <c r="E148" t="s">
        <v>442</v>
      </c>
      <c r="F148" t="s">
        <v>163</v>
      </c>
      <c r="G148" t="s">
        <v>66</v>
      </c>
    </row>
    <row r="149" spans="1:8" x14ac:dyDescent="0.2">
      <c r="A149" t="s">
        <v>54</v>
      </c>
      <c r="B149" s="7">
        <v>1.0310040666120319E-4</v>
      </c>
      <c r="D149" t="s">
        <v>76</v>
      </c>
      <c r="E149" t="s">
        <v>442</v>
      </c>
      <c r="F149" t="s">
        <v>163</v>
      </c>
      <c r="G149" t="s">
        <v>54</v>
      </c>
    </row>
    <row r="150" spans="1:8" x14ac:dyDescent="0.2">
      <c r="A150" t="s">
        <v>151</v>
      </c>
      <c r="B150" s="7">
        <v>2.2338843798195468E-5</v>
      </c>
      <c r="D150" t="s">
        <v>76</v>
      </c>
      <c r="E150" t="s">
        <v>442</v>
      </c>
      <c r="F150" t="s">
        <v>163</v>
      </c>
      <c r="G150" t="s">
        <v>55</v>
      </c>
    </row>
    <row r="151" spans="1:8" x14ac:dyDescent="0.2">
      <c r="A151" t="s">
        <v>152</v>
      </c>
      <c r="B151" s="7">
        <v>3.277971259693117E-3</v>
      </c>
      <c r="D151" t="s">
        <v>76</v>
      </c>
      <c r="E151" t="s">
        <v>442</v>
      </c>
      <c r="F151" t="s">
        <v>163</v>
      </c>
      <c r="G151" t="s">
        <v>56</v>
      </c>
    </row>
    <row r="152" spans="1:8" x14ac:dyDescent="0.2">
      <c r="A152" t="s">
        <v>211</v>
      </c>
      <c r="B152" s="7">
        <v>1.1333761439977408E-6</v>
      </c>
      <c r="D152" t="s">
        <v>76</v>
      </c>
      <c r="E152" t="s">
        <v>442</v>
      </c>
      <c r="F152" t="s">
        <v>163</v>
      </c>
      <c r="G152" t="s">
        <v>57</v>
      </c>
    </row>
    <row r="153" spans="1:8" x14ac:dyDescent="0.2">
      <c r="A153" t="s">
        <v>153</v>
      </c>
      <c r="B153" s="7">
        <v>1.1333761439977408E-6</v>
      </c>
      <c r="D153" t="s">
        <v>76</v>
      </c>
      <c r="E153" t="s">
        <v>442</v>
      </c>
      <c r="F153" t="s">
        <v>163</v>
      </c>
      <c r="G153" t="s">
        <v>58</v>
      </c>
    </row>
    <row r="154" spans="1:8" x14ac:dyDescent="0.2">
      <c r="A154" t="s">
        <v>154</v>
      </c>
      <c r="B154" s="7">
        <v>3.7393687755796559E-4</v>
      </c>
      <c r="D154" t="s">
        <v>76</v>
      </c>
      <c r="E154" t="s">
        <v>442</v>
      </c>
      <c r="F154" t="s">
        <v>163</v>
      </c>
      <c r="G154" t="s">
        <v>59</v>
      </c>
    </row>
    <row r="155" spans="1:8" x14ac:dyDescent="0.2">
      <c r="A155" t="s">
        <v>212</v>
      </c>
      <c r="B155" s="7">
        <v>1.1713745554585587E-5</v>
      </c>
      <c r="D155" t="s">
        <v>76</v>
      </c>
      <c r="E155" t="s">
        <v>442</v>
      </c>
      <c r="F155" t="s">
        <v>163</v>
      </c>
      <c r="G155" t="s">
        <v>61</v>
      </c>
    </row>
    <row r="156" spans="1:8" x14ac:dyDescent="0.2">
      <c r="A156" t="s">
        <v>207</v>
      </c>
      <c r="B156" s="7">
        <v>8.3141932216628021E-4</v>
      </c>
      <c r="D156" t="s">
        <v>76</v>
      </c>
      <c r="E156" t="s">
        <v>442</v>
      </c>
      <c r="F156" t="s">
        <v>163</v>
      </c>
      <c r="G156" t="s">
        <v>360</v>
      </c>
    </row>
    <row r="157" spans="1:8" x14ac:dyDescent="0.2">
      <c r="A157" t="s">
        <v>309</v>
      </c>
      <c r="B157" s="7">
        <v>5.8625721434801813E-5</v>
      </c>
      <c r="D157" t="s">
        <v>76</v>
      </c>
      <c r="E157" t="s">
        <v>442</v>
      </c>
      <c r="F157" t="s">
        <v>163</v>
      </c>
      <c r="G157" t="s">
        <v>309</v>
      </c>
    </row>
    <row r="158" spans="1:8" x14ac:dyDescent="0.2">
      <c r="A158" t="s">
        <v>310</v>
      </c>
      <c r="B158" s="7">
        <v>1.1945679916182187E-5</v>
      </c>
      <c r="D158" t="s">
        <v>76</v>
      </c>
      <c r="E158" t="s">
        <v>442</v>
      </c>
      <c r="F158" t="s">
        <v>163</v>
      </c>
      <c r="G158" t="s">
        <v>310</v>
      </c>
    </row>
    <row r="159" spans="1:8" x14ac:dyDescent="0.2">
      <c r="A159" t="s">
        <v>311</v>
      </c>
      <c r="B159" s="7">
        <v>9.6300558093530248E-5</v>
      </c>
      <c r="D159" t="s">
        <v>76</v>
      </c>
      <c r="E159" t="s">
        <v>442</v>
      </c>
      <c r="F159" t="s">
        <v>163</v>
      </c>
      <c r="G159" t="s">
        <v>311</v>
      </c>
    </row>
    <row r="160" spans="1:8" x14ac:dyDescent="0.2">
      <c r="A160" t="s">
        <v>312</v>
      </c>
      <c r="B160" s="7">
        <v>3.9512633568910311E-5</v>
      </c>
      <c r="D160" t="s">
        <v>76</v>
      </c>
      <c r="E160" t="s">
        <v>442</v>
      </c>
      <c r="F160" t="s">
        <v>163</v>
      </c>
      <c r="G160" t="s">
        <v>312</v>
      </c>
    </row>
    <row r="161" spans="1:7" x14ac:dyDescent="0.2">
      <c r="A161" t="s">
        <v>313</v>
      </c>
      <c r="B161" s="7">
        <v>2.9588530253928191E-5</v>
      </c>
      <c r="D161" t="s">
        <v>76</v>
      </c>
      <c r="E161" t="s">
        <v>442</v>
      </c>
      <c r="F161" t="s">
        <v>163</v>
      </c>
      <c r="G161" t="s">
        <v>313</v>
      </c>
    </row>
    <row r="162" spans="1:7" x14ac:dyDescent="0.2">
      <c r="A162" t="s">
        <v>314</v>
      </c>
      <c r="B162" s="7">
        <v>2.0950884776073375E-5</v>
      </c>
      <c r="D162" t="s">
        <v>76</v>
      </c>
      <c r="E162" t="s">
        <v>442</v>
      </c>
      <c r="F162" t="s">
        <v>163</v>
      </c>
      <c r="G162" t="s">
        <v>314</v>
      </c>
    </row>
    <row r="163" spans="1:7" x14ac:dyDescent="0.2">
      <c r="A163" t="s">
        <v>315</v>
      </c>
      <c r="B163" s="7">
        <v>1.3599697135345875E-5</v>
      </c>
      <c r="D163" t="s">
        <v>76</v>
      </c>
      <c r="E163" t="s">
        <v>442</v>
      </c>
      <c r="F163" t="s">
        <v>163</v>
      </c>
      <c r="G163" t="s">
        <v>315</v>
      </c>
    </row>
    <row r="164" spans="1:7" x14ac:dyDescent="0.2">
      <c r="A164" t="s">
        <v>316</v>
      </c>
      <c r="B164" s="7">
        <v>1.3415917444327687E-4</v>
      </c>
      <c r="D164" t="s">
        <v>76</v>
      </c>
      <c r="E164" t="s">
        <v>442</v>
      </c>
      <c r="F164" t="s">
        <v>163</v>
      </c>
      <c r="G164" t="s">
        <v>316</v>
      </c>
    </row>
    <row r="165" spans="1:7" x14ac:dyDescent="0.2">
      <c r="A165" t="s">
        <v>317</v>
      </c>
      <c r="B165" s="7">
        <v>7.0203841968947625E-5</v>
      </c>
      <c r="D165" t="s">
        <v>76</v>
      </c>
      <c r="E165" t="s">
        <v>442</v>
      </c>
      <c r="F165" t="s">
        <v>163</v>
      </c>
      <c r="G165" t="s">
        <v>317</v>
      </c>
    </row>
    <row r="166" spans="1:7" x14ac:dyDescent="0.2">
      <c r="A166" t="s">
        <v>318</v>
      </c>
      <c r="B166" s="7">
        <v>2.0215766012000624E-6</v>
      </c>
      <c r="D166" t="s">
        <v>76</v>
      </c>
      <c r="E166" t="s">
        <v>442</v>
      </c>
      <c r="F166" t="s">
        <v>163</v>
      </c>
      <c r="G166" t="s">
        <v>318</v>
      </c>
    </row>
    <row r="167" spans="1:7" x14ac:dyDescent="0.2">
      <c r="A167" t="s">
        <v>319</v>
      </c>
      <c r="B167" s="7">
        <v>2.0179010073796986E-4</v>
      </c>
      <c r="D167" t="s">
        <v>76</v>
      </c>
      <c r="E167" t="s">
        <v>442</v>
      </c>
      <c r="F167" t="s">
        <v>163</v>
      </c>
      <c r="G167" t="s">
        <v>319</v>
      </c>
    </row>
    <row r="168" spans="1:7" x14ac:dyDescent="0.2">
      <c r="A168" t="s">
        <v>320</v>
      </c>
      <c r="B168" s="7">
        <v>9.9792372222875822E-5</v>
      </c>
      <c r="D168" t="s">
        <v>76</v>
      </c>
      <c r="E168" t="s">
        <v>442</v>
      </c>
      <c r="F168" t="s">
        <v>163</v>
      </c>
      <c r="G168" t="s">
        <v>320</v>
      </c>
    </row>
    <row r="169" spans="1:7" x14ac:dyDescent="0.2">
      <c r="A169" t="s">
        <v>321</v>
      </c>
      <c r="B169" s="7">
        <v>4.1534210170110372E-5</v>
      </c>
      <c r="D169" t="s">
        <v>76</v>
      </c>
      <c r="E169" t="s">
        <v>442</v>
      </c>
      <c r="F169" t="s">
        <v>163</v>
      </c>
      <c r="G169" t="s">
        <v>321</v>
      </c>
    </row>
    <row r="170" spans="1:7" x14ac:dyDescent="0.2">
      <c r="A170" t="s">
        <v>322</v>
      </c>
      <c r="B170" s="7">
        <v>3.1242547473091882E-5</v>
      </c>
      <c r="D170" t="s">
        <v>76</v>
      </c>
      <c r="E170" t="s">
        <v>442</v>
      </c>
      <c r="F170" t="s">
        <v>163</v>
      </c>
      <c r="G170" t="s">
        <v>322</v>
      </c>
    </row>
    <row r="171" spans="1:7" x14ac:dyDescent="0.2">
      <c r="A171" t="s">
        <v>323</v>
      </c>
      <c r="B171" s="7">
        <v>1.3783476826364063E-5</v>
      </c>
      <c r="D171" t="s">
        <v>76</v>
      </c>
      <c r="E171" t="s">
        <v>442</v>
      </c>
      <c r="F171" t="s">
        <v>163</v>
      </c>
      <c r="G171" t="s">
        <v>323</v>
      </c>
    </row>
    <row r="172" spans="1:7" x14ac:dyDescent="0.2">
      <c r="A172" t="s">
        <v>324</v>
      </c>
      <c r="B172" s="7">
        <v>4.0431532024001248E-6</v>
      </c>
      <c r="D172" t="s">
        <v>76</v>
      </c>
      <c r="E172" t="s">
        <v>442</v>
      </c>
      <c r="F172" t="s">
        <v>163</v>
      </c>
      <c r="G172" t="s">
        <v>324</v>
      </c>
    </row>
    <row r="173" spans="1:7" x14ac:dyDescent="0.2">
      <c r="A173" t="s">
        <v>325</v>
      </c>
      <c r="B173" s="7">
        <v>1.1210561152109439E-5</v>
      </c>
      <c r="D173" t="s">
        <v>76</v>
      </c>
      <c r="E173" t="s">
        <v>442</v>
      </c>
      <c r="F173" t="s">
        <v>163</v>
      </c>
      <c r="G173" t="s">
        <v>325</v>
      </c>
    </row>
    <row r="174" spans="1:7" x14ac:dyDescent="0.2">
      <c r="A174" t="s">
        <v>328</v>
      </c>
      <c r="B174" s="7">
        <v>9.1889845509093757E-7</v>
      </c>
      <c r="D174" t="s">
        <v>76</v>
      </c>
      <c r="E174" t="s">
        <v>442</v>
      </c>
      <c r="F174" t="s">
        <v>163</v>
      </c>
      <c r="G174" t="s">
        <v>328</v>
      </c>
    </row>
    <row r="175" spans="1:7" x14ac:dyDescent="0.2">
      <c r="A175" t="s">
        <v>326</v>
      </c>
      <c r="B175" s="7">
        <v>3.4918141293455624E-6</v>
      </c>
      <c r="D175" t="s">
        <v>76</v>
      </c>
      <c r="E175" t="s">
        <v>442</v>
      </c>
      <c r="F175" t="s">
        <v>163</v>
      </c>
      <c r="G175" t="s">
        <v>326</v>
      </c>
    </row>
    <row r="176" spans="1:7" x14ac:dyDescent="0.2">
      <c r="A176" t="s">
        <v>327</v>
      </c>
      <c r="B176" s="7">
        <v>1.8561748792836937E-5</v>
      </c>
      <c r="D176" t="s">
        <v>76</v>
      </c>
      <c r="E176" t="s">
        <v>442</v>
      </c>
      <c r="F176" t="s">
        <v>163</v>
      </c>
      <c r="G176" t="s">
        <v>327</v>
      </c>
    </row>
    <row r="177" spans="1:8" x14ac:dyDescent="0.2">
      <c r="A177" t="s">
        <v>336</v>
      </c>
      <c r="B177" s="7">
        <v>6.8740409973258097E-10</v>
      </c>
      <c r="D177" t="s">
        <v>76</v>
      </c>
      <c r="E177" t="s">
        <v>442</v>
      </c>
      <c r="F177" t="s">
        <v>163</v>
      </c>
      <c r="G177" t="s">
        <v>329</v>
      </c>
    </row>
    <row r="178" spans="1:8" x14ac:dyDescent="0.2">
      <c r="A178" t="s">
        <v>330</v>
      </c>
      <c r="B178" s="7">
        <v>5.9258974114877665E-12</v>
      </c>
      <c r="D178" t="s">
        <v>76</v>
      </c>
      <c r="E178" t="s">
        <v>442</v>
      </c>
      <c r="F178" t="s">
        <v>163</v>
      </c>
      <c r="G178" t="s">
        <v>330</v>
      </c>
    </row>
    <row r="179" spans="1:8" x14ac:dyDescent="0.2">
      <c r="A179" t="s">
        <v>331</v>
      </c>
      <c r="B179" s="7">
        <v>3.9505982743251777E-12</v>
      </c>
      <c r="D179" t="s">
        <v>76</v>
      </c>
      <c r="E179" t="s">
        <v>442</v>
      </c>
      <c r="F179" t="s">
        <v>163</v>
      </c>
      <c r="G179" t="s">
        <v>331</v>
      </c>
    </row>
    <row r="180" spans="1:8" x14ac:dyDescent="0.2">
      <c r="A180" t="s">
        <v>332</v>
      </c>
      <c r="B180" s="7">
        <v>4.2666461362711927E-8</v>
      </c>
      <c r="D180" t="s">
        <v>76</v>
      </c>
      <c r="E180" t="s">
        <v>442</v>
      </c>
      <c r="F180" t="s">
        <v>163</v>
      </c>
      <c r="G180" t="s">
        <v>332</v>
      </c>
    </row>
    <row r="181" spans="1:8" x14ac:dyDescent="0.2">
      <c r="A181" t="s">
        <v>290</v>
      </c>
      <c r="B181" s="7">
        <v>8.2962563760828726E-10</v>
      </c>
      <c r="D181" t="s">
        <v>76</v>
      </c>
      <c r="E181" t="s">
        <v>442</v>
      </c>
      <c r="F181" t="s">
        <v>163</v>
      </c>
      <c r="G181" t="s">
        <v>290</v>
      </c>
    </row>
    <row r="182" spans="1:8" x14ac:dyDescent="0.2">
      <c r="A182" t="s">
        <v>292</v>
      </c>
      <c r="B182" s="7">
        <v>2.5678888783113659E-10</v>
      </c>
      <c r="D182" t="s">
        <v>76</v>
      </c>
      <c r="E182" t="s">
        <v>442</v>
      </c>
      <c r="F182" t="s">
        <v>163</v>
      </c>
      <c r="G182" t="s">
        <v>292</v>
      </c>
    </row>
    <row r="183" spans="1:8" x14ac:dyDescent="0.2">
      <c r="A183" t="s">
        <v>291</v>
      </c>
      <c r="B183" s="7">
        <v>3.1604786194601424E-10</v>
      </c>
      <c r="D183" t="s">
        <v>76</v>
      </c>
      <c r="E183" t="s">
        <v>442</v>
      </c>
      <c r="F183" t="s">
        <v>163</v>
      </c>
      <c r="G183" t="s">
        <v>291</v>
      </c>
    </row>
    <row r="184" spans="1:8" x14ac:dyDescent="0.2">
      <c r="A184" t="s">
        <v>335</v>
      </c>
      <c r="B184" s="7">
        <v>6.3209572389202838E-13</v>
      </c>
      <c r="D184" t="s">
        <v>76</v>
      </c>
      <c r="E184" t="s">
        <v>442</v>
      </c>
      <c r="F184" t="s">
        <v>163</v>
      </c>
      <c r="G184" t="s">
        <v>335</v>
      </c>
    </row>
    <row r="185" spans="1:8" x14ac:dyDescent="0.2">
      <c r="A185" t="s">
        <v>333</v>
      </c>
      <c r="B185" s="7">
        <v>1.7185102493314524E-10</v>
      </c>
      <c r="D185" t="s">
        <v>76</v>
      </c>
      <c r="E185" t="s">
        <v>442</v>
      </c>
      <c r="F185" t="s">
        <v>163</v>
      </c>
      <c r="G185" t="s">
        <v>333</v>
      </c>
    </row>
    <row r="186" spans="1:8" x14ac:dyDescent="0.2">
      <c r="A186" t="s">
        <v>334</v>
      </c>
      <c r="B186" s="7">
        <v>2.1333230681355966E-10</v>
      </c>
      <c r="D186" t="s">
        <v>76</v>
      </c>
      <c r="E186" t="s">
        <v>442</v>
      </c>
      <c r="F186" t="s">
        <v>163</v>
      </c>
      <c r="G186" t="s">
        <v>334</v>
      </c>
    </row>
    <row r="187" spans="1:8" x14ac:dyDescent="0.2">
      <c r="A187" t="s">
        <v>155</v>
      </c>
      <c r="B187" s="7">
        <v>-5.5602526913109987E-6</v>
      </c>
      <c r="C187" t="s">
        <v>91</v>
      </c>
      <c r="D187" t="s">
        <v>76</v>
      </c>
      <c r="F187" t="s">
        <v>88</v>
      </c>
      <c r="G187" t="s">
        <v>29</v>
      </c>
      <c r="H187" t="s">
        <v>157</v>
      </c>
    </row>
    <row r="188" spans="1:8" x14ac:dyDescent="0.2">
      <c r="A188" t="s">
        <v>156</v>
      </c>
      <c r="B188" s="7">
        <v>-4.6954824543521508E-6</v>
      </c>
      <c r="C188" t="s">
        <v>91</v>
      </c>
      <c r="D188" t="s">
        <v>76</v>
      </c>
      <c r="F188" t="s">
        <v>88</v>
      </c>
      <c r="G188" t="s">
        <v>30</v>
      </c>
      <c r="H188" t="s">
        <v>158</v>
      </c>
    </row>
    <row r="189" spans="1:8" x14ac:dyDescent="0.2">
      <c r="A189" t="s">
        <v>164</v>
      </c>
      <c r="B189" s="7">
        <v>-3.2264697142314886E-6</v>
      </c>
      <c r="C189" t="s">
        <v>91</v>
      </c>
      <c r="D189" t="s">
        <v>76</v>
      </c>
      <c r="F189" t="s">
        <v>88</v>
      </c>
      <c r="G189" t="s">
        <v>31</v>
      </c>
      <c r="H189" t="s">
        <v>159</v>
      </c>
    </row>
    <row r="191" spans="1:8" ht="16" x14ac:dyDescent="0.2">
      <c r="A191" s="10" t="s">
        <v>70</v>
      </c>
      <c r="B191" s="8" t="s">
        <v>564</v>
      </c>
    </row>
    <row r="192" spans="1:8" x14ac:dyDescent="0.2">
      <c r="A192" t="s">
        <v>71</v>
      </c>
      <c r="B192" t="s">
        <v>37</v>
      </c>
    </row>
    <row r="193" spans="1:2" x14ac:dyDescent="0.2">
      <c r="A193" t="s">
        <v>85</v>
      </c>
      <c r="B193" t="s">
        <v>347</v>
      </c>
    </row>
    <row r="194" spans="1:2" x14ac:dyDescent="0.2">
      <c r="A194" t="s">
        <v>86</v>
      </c>
    </row>
    <row r="195" spans="1:2" x14ac:dyDescent="0.2">
      <c r="A195" t="s">
        <v>87</v>
      </c>
      <c r="B195">
        <v>2016</v>
      </c>
    </row>
    <row r="196" spans="1:2" x14ac:dyDescent="0.2">
      <c r="A196" t="s">
        <v>123</v>
      </c>
      <c r="B196" t="s">
        <v>350</v>
      </c>
    </row>
    <row r="197" spans="1:2" x14ac:dyDescent="0.2">
      <c r="A197" t="s">
        <v>72</v>
      </c>
      <c r="B197" t="s">
        <v>564</v>
      </c>
    </row>
    <row r="198" spans="1:2" x14ac:dyDescent="0.2">
      <c r="A198" t="s">
        <v>73</v>
      </c>
      <c r="B198" t="s">
        <v>74</v>
      </c>
    </row>
    <row r="199" spans="1:2" x14ac:dyDescent="0.2">
      <c r="A199" t="s">
        <v>75</v>
      </c>
      <c r="B199" t="s">
        <v>162</v>
      </c>
    </row>
    <row r="200" spans="1:2" x14ac:dyDescent="0.2">
      <c r="A200" t="s">
        <v>77</v>
      </c>
      <c r="B200" t="s">
        <v>518</v>
      </c>
    </row>
    <row r="201" spans="1:2" x14ac:dyDescent="0.2">
      <c r="A201" t="s">
        <v>124</v>
      </c>
      <c r="B201">
        <v>25000</v>
      </c>
    </row>
    <row r="202" spans="1:2" x14ac:dyDescent="0.2">
      <c r="A202" t="s">
        <v>125</v>
      </c>
      <c r="B202">
        <v>1</v>
      </c>
    </row>
    <row r="203" spans="1:2" x14ac:dyDescent="0.2">
      <c r="A203" t="s">
        <v>126</v>
      </c>
      <c r="B203">
        <v>1</v>
      </c>
    </row>
    <row r="204" spans="1:2" x14ac:dyDescent="0.2">
      <c r="A204" t="s">
        <v>127</v>
      </c>
      <c r="B204">
        <v>0</v>
      </c>
    </row>
    <row r="205" spans="1:2" x14ac:dyDescent="0.2">
      <c r="A205" t="s">
        <v>128</v>
      </c>
      <c r="B205">
        <v>1570</v>
      </c>
    </row>
    <row r="206" spans="1:2" x14ac:dyDescent="0.2">
      <c r="A206" t="s">
        <v>129</v>
      </c>
      <c r="B206" s="2">
        <v>63.83925</v>
      </c>
    </row>
    <row r="207" spans="1:2" x14ac:dyDescent="0.2">
      <c r="A207" t="s">
        <v>130</v>
      </c>
      <c r="B207">
        <v>2.5</v>
      </c>
    </row>
    <row r="208" spans="1:2" x14ac:dyDescent="0.2">
      <c r="A208" t="s">
        <v>131</v>
      </c>
      <c r="B208" t="s">
        <v>84</v>
      </c>
    </row>
    <row r="209" spans="1:8" x14ac:dyDescent="0.2">
      <c r="A209" t="s">
        <v>99</v>
      </c>
      <c r="B209">
        <v>0</v>
      </c>
    </row>
    <row r="210" spans="1:8" x14ac:dyDescent="0.2">
      <c r="A210" t="s">
        <v>134</v>
      </c>
      <c r="B210" s="2">
        <v>62.125</v>
      </c>
    </row>
    <row r="211" spans="1:8" x14ac:dyDescent="0.2">
      <c r="A211" t="s">
        <v>135</v>
      </c>
      <c r="B211">
        <v>5.25</v>
      </c>
    </row>
    <row r="212" spans="1:8" x14ac:dyDescent="0.2">
      <c r="A212" t="s">
        <v>132</v>
      </c>
      <c r="B212" s="2">
        <v>269.07197854715383</v>
      </c>
    </row>
    <row r="213" spans="1:8" x14ac:dyDescent="0.2">
      <c r="A213" t="s">
        <v>133</v>
      </c>
      <c r="B213" t="s">
        <v>138</v>
      </c>
    </row>
    <row r="214" spans="1:8" x14ac:dyDescent="0.2">
      <c r="A214" t="s">
        <v>540</v>
      </c>
      <c r="B214" s="6">
        <v>-0.02</v>
      </c>
    </row>
    <row r="215" spans="1:8" x14ac:dyDescent="0.2">
      <c r="A215" t="s">
        <v>82</v>
      </c>
      <c r="B215" t="s">
        <v>565</v>
      </c>
    </row>
    <row r="216" spans="1:8" ht="16" x14ac:dyDescent="0.2">
      <c r="A216" s="10" t="s">
        <v>78</v>
      </c>
    </row>
    <row r="217" spans="1:8" x14ac:dyDescent="0.2">
      <c r="A217" t="s">
        <v>79</v>
      </c>
      <c r="B217" t="s">
        <v>80</v>
      </c>
      <c r="C217" t="s">
        <v>71</v>
      </c>
      <c r="D217" t="s">
        <v>75</v>
      </c>
      <c r="E217" t="s">
        <v>81</v>
      </c>
      <c r="F217" t="s">
        <v>73</v>
      </c>
      <c r="G217" t="s">
        <v>82</v>
      </c>
      <c r="H217" t="s">
        <v>72</v>
      </c>
    </row>
    <row r="218" spans="1:8" x14ac:dyDescent="0.2">
      <c r="A218" t="s">
        <v>564</v>
      </c>
      <c r="B218">
        <v>1</v>
      </c>
      <c r="C218" t="s">
        <v>37</v>
      </c>
      <c r="D218" t="s">
        <v>162</v>
      </c>
      <c r="F218" t="s">
        <v>83</v>
      </c>
      <c r="G218" t="s">
        <v>84</v>
      </c>
      <c r="H218" t="s">
        <v>564</v>
      </c>
    </row>
    <row r="219" spans="1:8" x14ac:dyDescent="0.2">
      <c r="A219" t="s">
        <v>347</v>
      </c>
      <c r="B219" s="7">
        <v>4.0000000000000003E-5</v>
      </c>
      <c r="C219" t="s">
        <v>37</v>
      </c>
      <c r="D219" t="s">
        <v>75</v>
      </c>
      <c r="F219" t="s">
        <v>88</v>
      </c>
      <c r="H219" t="s">
        <v>347</v>
      </c>
    </row>
    <row r="220" spans="1:8" x14ac:dyDescent="0.2">
      <c r="A220" t="s">
        <v>106</v>
      </c>
      <c r="B220" s="7">
        <v>7.5630677249999997E-5</v>
      </c>
      <c r="C220" t="s">
        <v>37</v>
      </c>
      <c r="D220" t="s">
        <v>104</v>
      </c>
      <c r="F220" t="s">
        <v>88</v>
      </c>
      <c r="G220" t="s">
        <v>102</v>
      </c>
      <c r="H220" t="s">
        <v>107</v>
      </c>
    </row>
    <row r="221" spans="1:8" x14ac:dyDescent="0.2">
      <c r="A221" t="s">
        <v>110</v>
      </c>
      <c r="B221" s="7">
        <v>1.2899999999999999E-3</v>
      </c>
      <c r="C221" t="s">
        <v>37</v>
      </c>
      <c r="D221" t="s">
        <v>104</v>
      </c>
      <c r="F221" t="s">
        <v>88</v>
      </c>
      <c r="G221" t="s">
        <v>109</v>
      </c>
      <c r="H221" t="s">
        <v>110</v>
      </c>
    </row>
    <row r="222" spans="1:8" x14ac:dyDescent="0.2">
      <c r="A222" t="s">
        <v>118</v>
      </c>
      <c r="B222" s="7">
        <v>4.0000000000000003E-5</v>
      </c>
      <c r="C222" t="s">
        <v>37</v>
      </c>
      <c r="D222" t="s">
        <v>75</v>
      </c>
      <c r="F222" t="s">
        <v>88</v>
      </c>
      <c r="G222" t="s">
        <v>115</v>
      </c>
      <c r="H222" t="s">
        <v>118</v>
      </c>
    </row>
    <row r="223" spans="1:8" x14ac:dyDescent="0.2">
      <c r="A223" t="s">
        <v>356</v>
      </c>
      <c r="B223" s="7">
        <v>1.9511507769583512E-2</v>
      </c>
      <c r="C223" t="s">
        <v>37</v>
      </c>
      <c r="D223" t="s">
        <v>76</v>
      </c>
      <c r="F223" t="s">
        <v>88</v>
      </c>
      <c r="G223" t="s">
        <v>27</v>
      </c>
      <c r="H223" t="s">
        <v>357</v>
      </c>
    </row>
    <row r="224" spans="1:8" x14ac:dyDescent="0.2">
      <c r="A224" t="s">
        <v>150</v>
      </c>
      <c r="B224" s="7">
        <v>6.1266134396492228E-2</v>
      </c>
      <c r="D224" t="s">
        <v>76</v>
      </c>
      <c r="E224" t="s">
        <v>442</v>
      </c>
      <c r="F224" t="s">
        <v>163</v>
      </c>
      <c r="G224" t="s">
        <v>65</v>
      </c>
    </row>
    <row r="225" spans="1:7" x14ac:dyDescent="0.2">
      <c r="A225" t="s">
        <v>210</v>
      </c>
      <c r="B225" s="7">
        <v>3.1218412431333619E-7</v>
      </c>
      <c r="D225" t="s">
        <v>76</v>
      </c>
      <c r="E225" t="s">
        <v>442</v>
      </c>
      <c r="F225" t="s">
        <v>163</v>
      </c>
      <c r="G225" t="s">
        <v>66</v>
      </c>
    </row>
    <row r="226" spans="1:7" x14ac:dyDescent="0.2">
      <c r="A226" t="s">
        <v>54</v>
      </c>
      <c r="B226" s="7">
        <v>5.0538174149900782E-5</v>
      </c>
      <c r="D226" t="s">
        <v>76</v>
      </c>
      <c r="E226" t="s">
        <v>442</v>
      </c>
      <c r="F226" t="s">
        <v>163</v>
      </c>
      <c r="G226" t="s">
        <v>54</v>
      </c>
    </row>
    <row r="227" spans="1:7" x14ac:dyDescent="0.2">
      <c r="A227" t="s">
        <v>151</v>
      </c>
      <c r="B227" s="7">
        <v>2.2915507072459244E-5</v>
      </c>
      <c r="D227" t="s">
        <v>76</v>
      </c>
      <c r="E227" t="s">
        <v>442</v>
      </c>
      <c r="F227" t="s">
        <v>163</v>
      </c>
      <c r="G227" t="s">
        <v>55</v>
      </c>
    </row>
    <row r="228" spans="1:7" x14ac:dyDescent="0.2">
      <c r="A228" t="s">
        <v>152</v>
      </c>
      <c r="B228" s="7">
        <v>2.4230819782310601E-3</v>
      </c>
      <c r="D228" t="s">
        <v>76</v>
      </c>
      <c r="E228" t="s">
        <v>442</v>
      </c>
      <c r="F228" t="s">
        <v>163</v>
      </c>
      <c r="G228" t="s">
        <v>56</v>
      </c>
    </row>
    <row r="229" spans="1:7" x14ac:dyDescent="0.2">
      <c r="A229" t="s">
        <v>211</v>
      </c>
      <c r="B229" s="7">
        <v>1.1626335399522705E-6</v>
      </c>
      <c r="D229" t="s">
        <v>76</v>
      </c>
      <c r="E229" t="s">
        <v>442</v>
      </c>
      <c r="F229" t="s">
        <v>163</v>
      </c>
      <c r="G229" t="s">
        <v>57</v>
      </c>
    </row>
    <row r="230" spans="1:7" x14ac:dyDescent="0.2">
      <c r="A230" t="s">
        <v>153</v>
      </c>
      <c r="B230" s="7">
        <v>1.1626335399522705E-6</v>
      </c>
      <c r="D230" t="s">
        <v>76</v>
      </c>
      <c r="E230" t="s">
        <v>442</v>
      </c>
      <c r="F230" t="s">
        <v>163</v>
      </c>
      <c r="G230" t="s">
        <v>58</v>
      </c>
    </row>
    <row r="231" spans="1:7" x14ac:dyDescent="0.2">
      <c r="A231" t="s">
        <v>154</v>
      </c>
      <c r="B231" s="7">
        <v>8.7186713305431907E-5</v>
      </c>
      <c r="D231" t="s">
        <v>76</v>
      </c>
      <c r="E231" t="s">
        <v>442</v>
      </c>
      <c r="F231" t="s">
        <v>163</v>
      </c>
      <c r="G231" t="s">
        <v>59</v>
      </c>
    </row>
    <row r="232" spans="1:7" x14ac:dyDescent="0.2">
      <c r="A232" t="s">
        <v>212</v>
      </c>
      <c r="B232" s="7">
        <v>6.6770044199458891E-6</v>
      </c>
      <c r="D232" t="s">
        <v>76</v>
      </c>
      <c r="E232" t="s">
        <v>442</v>
      </c>
      <c r="F232" t="s">
        <v>163</v>
      </c>
      <c r="G232" t="s">
        <v>61</v>
      </c>
    </row>
    <row r="233" spans="1:7" x14ac:dyDescent="0.2">
      <c r="A233" t="s">
        <v>207</v>
      </c>
      <c r="B233" s="7">
        <v>4.0754848458850478E-4</v>
      </c>
      <c r="D233" t="s">
        <v>76</v>
      </c>
      <c r="E233" t="s">
        <v>442</v>
      </c>
      <c r="F233" t="s">
        <v>163</v>
      </c>
      <c r="G233" t="s">
        <v>360</v>
      </c>
    </row>
    <row r="234" spans="1:7" x14ac:dyDescent="0.2">
      <c r="A234" t="s">
        <v>309</v>
      </c>
      <c r="B234" s="7">
        <v>2.873739314406123E-5</v>
      </c>
      <c r="D234" t="s">
        <v>76</v>
      </c>
      <c r="E234" t="s">
        <v>442</v>
      </c>
      <c r="F234" t="s">
        <v>163</v>
      </c>
      <c r="G234" t="s">
        <v>309</v>
      </c>
    </row>
    <row r="235" spans="1:7" x14ac:dyDescent="0.2">
      <c r="A235" t="s">
        <v>310</v>
      </c>
      <c r="B235" s="7">
        <v>5.8555816751221947E-6</v>
      </c>
      <c r="D235" t="s">
        <v>76</v>
      </c>
      <c r="E235" t="s">
        <v>442</v>
      </c>
      <c r="F235" t="s">
        <v>163</v>
      </c>
      <c r="G235" t="s">
        <v>310</v>
      </c>
    </row>
    <row r="236" spans="1:7" x14ac:dyDescent="0.2">
      <c r="A236" t="s">
        <v>311</v>
      </c>
      <c r="B236" s="7">
        <v>4.7204996888677385E-5</v>
      </c>
      <c r="D236" t="s">
        <v>76</v>
      </c>
      <c r="E236" t="s">
        <v>442</v>
      </c>
      <c r="F236" t="s">
        <v>163</v>
      </c>
      <c r="G236" t="s">
        <v>311</v>
      </c>
    </row>
    <row r="237" spans="1:7" x14ac:dyDescent="0.2">
      <c r="A237" t="s">
        <v>312</v>
      </c>
      <c r="B237" s="7">
        <v>1.936846246386572E-5</v>
      </c>
      <c r="D237" t="s">
        <v>76</v>
      </c>
      <c r="E237" t="s">
        <v>442</v>
      </c>
      <c r="F237" t="s">
        <v>163</v>
      </c>
      <c r="G237" t="s">
        <v>312</v>
      </c>
    </row>
    <row r="238" spans="1:7" x14ac:dyDescent="0.2">
      <c r="A238" t="s">
        <v>313</v>
      </c>
      <c r="B238" s="7">
        <v>1.4503825379918051E-5</v>
      </c>
      <c r="D238" t="s">
        <v>76</v>
      </c>
      <c r="E238" t="s">
        <v>442</v>
      </c>
      <c r="F238" t="s">
        <v>163</v>
      </c>
      <c r="G238" t="s">
        <v>313</v>
      </c>
    </row>
    <row r="239" spans="1:7" x14ac:dyDescent="0.2">
      <c r="A239" t="s">
        <v>314</v>
      </c>
      <c r="B239" s="7">
        <v>1.0269789399445079E-5</v>
      </c>
      <c r="D239" t="s">
        <v>76</v>
      </c>
      <c r="E239" t="s">
        <v>442</v>
      </c>
      <c r="F239" t="s">
        <v>163</v>
      </c>
      <c r="G239" t="s">
        <v>314</v>
      </c>
    </row>
    <row r="240" spans="1:7" x14ac:dyDescent="0.2">
      <c r="A240" t="s">
        <v>315</v>
      </c>
      <c r="B240" s="7">
        <v>6.6663545224468059E-6</v>
      </c>
      <c r="D240" t="s">
        <v>76</v>
      </c>
      <c r="E240" t="s">
        <v>442</v>
      </c>
      <c r="F240" t="s">
        <v>163</v>
      </c>
      <c r="G240" t="s">
        <v>315</v>
      </c>
    </row>
    <row r="241" spans="1:7" x14ac:dyDescent="0.2">
      <c r="A241" t="s">
        <v>316</v>
      </c>
      <c r="B241" s="7">
        <v>6.5762686505218488E-5</v>
      </c>
      <c r="D241" t="s">
        <v>76</v>
      </c>
      <c r="E241" t="s">
        <v>442</v>
      </c>
      <c r="F241" t="s">
        <v>163</v>
      </c>
      <c r="G241" t="s">
        <v>316</v>
      </c>
    </row>
    <row r="242" spans="1:7" x14ac:dyDescent="0.2">
      <c r="A242" t="s">
        <v>317</v>
      </c>
      <c r="B242" s="7">
        <v>3.441280307533351E-5</v>
      </c>
      <c r="D242" t="s">
        <v>76</v>
      </c>
      <c r="E242" t="s">
        <v>442</v>
      </c>
      <c r="F242" t="s">
        <v>163</v>
      </c>
      <c r="G242" t="s">
        <v>317</v>
      </c>
    </row>
    <row r="243" spans="1:7" x14ac:dyDescent="0.2">
      <c r="A243" t="s">
        <v>318</v>
      </c>
      <c r="B243" s="7">
        <v>9.9094459117452519E-7</v>
      </c>
      <c r="D243" t="s">
        <v>76</v>
      </c>
      <c r="E243" t="s">
        <v>442</v>
      </c>
      <c r="F243" t="s">
        <v>163</v>
      </c>
      <c r="G243" t="s">
        <v>318</v>
      </c>
    </row>
    <row r="244" spans="1:7" x14ac:dyDescent="0.2">
      <c r="A244" t="s">
        <v>319</v>
      </c>
      <c r="B244" s="7">
        <v>9.8914287373602611E-5</v>
      </c>
      <c r="D244" t="s">
        <v>76</v>
      </c>
      <c r="E244" t="s">
        <v>442</v>
      </c>
      <c r="F244" t="s">
        <v>163</v>
      </c>
      <c r="G244" t="s">
        <v>319</v>
      </c>
    </row>
    <row r="245" spans="1:7" x14ac:dyDescent="0.2">
      <c r="A245" t="s">
        <v>320</v>
      </c>
      <c r="B245" s="7">
        <v>4.8916628455251568E-5</v>
      </c>
      <c r="D245" t="s">
        <v>76</v>
      </c>
      <c r="E245" t="s">
        <v>442</v>
      </c>
      <c r="F245" t="s">
        <v>163</v>
      </c>
      <c r="G245" t="s">
        <v>320</v>
      </c>
    </row>
    <row r="246" spans="1:7" x14ac:dyDescent="0.2">
      <c r="A246" t="s">
        <v>321</v>
      </c>
      <c r="B246" s="7">
        <v>2.0359407055040244E-5</v>
      </c>
      <c r="D246" t="s">
        <v>76</v>
      </c>
      <c r="E246" t="s">
        <v>442</v>
      </c>
      <c r="F246" t="s">
        <v>163</v>
      </c>
      <c r="G246" t="s">
        <v>321</v>
      </c>
    </row>
    <row r="247" spans="1:7" x14ac:dyDescent="0.2">
      <c r="A247" t="s">
        <v>322</v>
      </c>
      <c r="B247" s="7">
        <v>1.5314598227242665E-5</v>
      </c>
      <c r="D247" t="s">
        <v>76</v>
      </c>
      <c r="E247" t="s">
        <v>442</v>
      </c>
      <c r="F247" t="s">
        <v>163</v>
      </c>
      <c r="G247" t="s">
        <v>322</v>
      </c>
    </row>
    <row r="248" spans="1:7" x14ac:dyDescent="0.2">
      <c r="A248" t="s">
        <v>323</v>
      </c>
      <c r="B248" s="7">
        <v>6.7564403943717619E-6</v>
      </c>
      <c r="D248" t="s">
        <v>76</v>
      </c>
      <c r="E248" t="s">
        <v>442</v>
      </c>
      <c r="F248" t="s">
        <v>163</v>
      </c>
      <c r="G248" t="s">
        <v>323</v>
      </c>
    </row>
    <row r="249" spans="1:7" x14ac:dyDescent="0.2">
      <c r="A249" t="s">
        <v>324</v>
      </c>
      <c r="B249" s="7">
        <v>1.9818891823490504E-6</v>
      </c>
      <c r="D249" t="s">
        <v>76</v>
      </c>
      <c r="E249" t="s">
        <v>442</v>
      </c>
      <c r="F249" t="s">
        <v>163</v>
      </c>
      <c r="G249" t="s">
        <v>324</v>
      </c>
    </row>
    <row r="250" spans="1:7" x14ac:dyDescent="0.2">
      <c r="A250" t="s">
        <v>325</v>
      </c>
      <c r="B250" s="7">
        <v>5.495238187422368E-6</v>
      </c>
      <c r="D250" t="s">
        <v>76</v>
      </c>
      <c r="E250" t="s">
        <v>442</v>
      </c>
      <c r="F250" t="s">
        <v>163</v>
      </c>
      <c r="G250" t="s">
        <v>325</v>
      </c>
    </row>
    <row r="251" spans="1:7" x14ac:dyDescent="0.2">
      <c r="A251" t="s">
        <v>328</v>
      </c>
      <c r="B251" s="7">
        <v>0</v>
      </c>
      <c r="D251" t="s">
        <v>76</v>
      </c>
      <c r="E251" t="s">
        <v>442</v>
      </c>
      <c r="F251" t="s">
        <v>163</v>
      </c>
      <c r="G251" t="s">
        <v>328</v>
      </c>
    </row>
    <row r="252" spans="1:7" x14ac:dyDescent="0.2">
      <c r="A252" t="s">
        <v>326</v>
      </c>
      <c r="B252" s="7">
        <v>1.7116315665741799E-6</v>
      </c>
      <c r="D252" t="s">
        <v>76</v>
      </c>
      <c r="E252" t="s">
        <v>442</v>
      </c>
      <c r="F252" t="s">
        <v>163</v>
      </c>
      <c r="G252" t="s">
        <v>326</v>
      </c>
    </row>
    <row r="253" spans="1:7" x14ac:dyDescent="0.2">
      <c r="A253" t="s">
        <v>327</v>
      </c>
      <c r="B253" s="7">
        <v>9.0986730644206395E-6</v>
      </c>
      <c r="D253" t="s">
        <v>76</v>
      </c>
      <c r="E253" t="s">
        <v>442</v>
      </c>
      <c r="F253" t="s">
        <v>163</v>
      </c>
      <c r="G253" t="s">
        <v>327</v>
      </c>
    </row>
    <row r="254" spans="1:7" x14ac:dyDescent="0.2">
      <c r="A254" t="s">
        <v>336</v>
      </c>
      <c r="B254" s="7">
        <v>6.8059811854710989E-10</v>
      </c>
      <c r="D254" t="s">
        <v>76</v>
      </c>
      <c r="E254" t="s">
        <v>442</v>
      </c>
      <c r="F254" t="s">
        <v>163</v>
      </c>
      <c r="G254" t="s">
        <v>329</v>
      </c>
    </row>
    <row r="255" spans="1:7" x14ac:dyDescent="0.2">
      <c r="A255" t="s">
        <v>330</v>
      </c>
      <c r="B255" s="7">
        <v>5.8672251598888778E-12</v>
      </c>
      <c r="D255" t="s">
        <v>76</v>
      </c>
      <c r="E255" t="s">
        <v>442</v>
      </c>
      <c r="F255" t="s">
        <v>163</v>
      </c>
      <c r="G255" t="s">
        <v>330</v>
      </c>
    </row>
    <row r="256" spans="1:7" x14ac:dyDescent="0.2">
      <c r="A256" t="s">
        <v>331</v>
      </c>
      <c r="B256" s="7">
        <v>3.9114834399259186E-12</v>
      </c>
      <c r="D256" t="s">
        <v>76</v>
      </c>
      <c r="E256" t="s">
        <v>442</v>
      </c>
      <c r="F256" t="s">
        <v>163</v>
      </c>
      <c r="G256" t="s">
        <v>331</v>
      </c>
    </row>
    <row r="257" spans="1:8" x14ac:dyDescent="0.2">
      <c r="A257" t="s">
        <v>332</v>
      </c>
      <c r="B257" s="7">
        <v>4.2244021151199922E-8</v>
      </c>
      <c r="D257" t="s">
        <v>76</v>
      </c>
      <c r="E257" t="s">
        <v>442</v>
      </c>
      <c r="F257" t="s">
        <v>163</v>
      </c>
      <c r="G257" t="s">
        <v>332</v>
      </c>
    </row>
    <row r="258" spans="1:8" x14ac:dyDescent="0.2">
      <c r="A258" t="s">
        <v>290</v>
      </c>
      <c r="B258" s="7">
        <v>8.2141152238444284E-10</v>
      </c>
      <c r="D258" t="s">
        <v>76</v>
      </c>
      <c r="E258" t="s">
        <v>442</v>
      </c>
      <c r="F258" t="s">
        <v>163</v>
      </c>
      <c r="G258" t="s">
        <v>290</v>
      </c>
    </row>
    <row r="259" spans="1:8" x14ac:dyDescent="0.2">
      <c r="A259" t="s">
        <v>292</v>
      </c>
      <c r="B259" s="7">
        <v>2.5424642359518471E-10</v>
      </c>
      <c r="D259" t="s">
        <v>76</v>
      </c>
      <c r="E259" t="s">
        <v>442</v>
      </c>
      <c r="F259" t="s">
        <v>163</v>
      </c>
      <c r="G259" t="s">
        <v>292</v>
      </c>
    </row>
    <row r="260" spans="1:8" x14ac:dyDescent="0.2">
      <c r="A260" t="s">
        <v>291</v>
      </c>
      <c r="B260" s="7">
        <v>3.1291867519407351E-10</v>
      </c>
      <c r="D260" t="s">
        <v>76</v>
      </c>
      <c r="E260" t="s">
        <v>442</v>
      </c>
      <c r="F260" t="s">
        <v>163</v>
      </c>
      <c r="G260" t="s">
        <v>291</v>
      </c>
    </row>
    <row r="261" spans="1:8" x14ac:dyDescent="0.2">
      <c r="A261" t="s">
        <v>335</v>
      </c>
      <c r="B261" s="7">
        <v>6.258373503881469E-13</v>
      </c>
      <c r="D261" t="s">
        <v>76</v>
      </c>
      <c r="E261" t="s">
        <v>442</v>
      </c>
      <c r="F261" t="s">
        <v>163</v>
      </c>
      <c r="G261" t="s">
        <v>335</v>
      </c>
    </row>
    <row r="262" spans="1:8" x14ac:dyDescent="0.2">
      <c r="A262" t="s">
        <v>333</v>
      </c>
      <c r="B262" s="7">
        <v>1.7014952963677747E-10</v>
      </c>
      <c r="D262" t="s">
        <v>76</v>
      </c>
      <c r="E262" t="s">
        <v>442</v>
      </c>
      <c r="F262" t="s">
        <v>163</v>
      </c>
      <c r="G262" t="s">
        <v>333</v>
      </c>
    </row>
    <row r="263" spans="1:8" x14ac:dyDescent="0.2">
      <c r="A263" t="s">
        <v>334</v>
      </c>
      <c r="B263" s="7">
        <v>2.1122010575599965E-10</v>
      </c>
      <c r="D263" t="s">
        <v>76</v>
      </c>
      <c r="E263" t="s">
        <v>442</v>
      </c>
      <c r="F263" t="s">
        <v>163</v>
      </c>
      <c r="G263" t="s">
        <v>334</v>
      </c>
    </row>
    <row r="264" spans="1:8" x14ac:dyDescent="0.2">
      <c r="A264" t="s">
        <v>155</v>
      </c>
      <c r="B264" s="7">
        <v>-5.5214033406186255E-6</v>
      </c>
      <c r="C264" t="s">
        <v>91</v>
      </c>
      <c r="D264" t="s">
        <v>76</v>
      </c>
      <c r="F264" t="s">
        <v>88</v>
      </c>
      <c r="G264" t="s">
        <v>29</v>
      </c>
      <c r="H264" t="s">
        <v>157</v>
      </c>
    </row>
    <row r="265" spans="1:8" x14ac:dyDescent="0.2">
      <c r="A265" t="s">
        <v>156</v>
      </c>
      <c r="B265" s="7">
        <v>-4.6701389954751309E-6</v>
      </c>
      <c r="C265" t="s">
        <v>91</v>
      </c>
      <c r="D265" t="s">
        <v>76</v>
      </c>
      <c r="F265" t="s">
        <v>88</v>
      </c>
      <c r="G265" t="s">
        <v>30</v>
      </c>
      <c r="H265" t="s">
        <v>158</v>
      </c>
    </row>
    <row r="266" spans="1:8" x14ac:dyDescent="0.2">
      <c r="A266" t="s">
        <v>164</v>
      </c>
      <c r="B266" s="7">
        <v>-3.206660819959009E-6</v>
      </c>
      <c r="C266" t="s">
        <v>91</v>
      </c>
      <c r="D266" t="s">
        <v>76</v>
      </c>
      <c r="F266" t="s">
        <v>88</v>
      </c>
      <c r="G266" t="s">
        <v>31</v>
      </c>
      <c r="H266" t="s">
        <v>159</v>
      </c>
    </row>
    <row r="268" spans="1:8" ht="16" x14ac:dyDescent="0.2">
      <c r="A268" s="10" t="s">
        <v>70</v>
      </c>
      <c r="B268" s="8" t="s">
        <v>566</v>
      </c>
    </row>
    <row r="269" spans="1:8" x14ac:dyDescent="0.2">
      <c r="A269" t="s">
        <v>71</v>
      </c>
      <c r="B269" t="s">
        <v>37</v>
      </c>
    </row>
    <row r="270" spans="1:8" x14ac:dyDescent="0.2">
      <c r="A270" t="s">
        <v>85</v>
      </c>
      <c r="B270" t="s">
        <v>348</v>
      </c>
    </row>
    <row r="271" spans="1:8" x14ac:dyDescent="0.2">
      <c r="A271" t="s">
        <v>86</v>
      </c>
    </row>
    <row r="272" spans="1:8" x14ac:dyDescent="0.2">
      <c r="A272" t="s">
        <v>87</v>
      </c>
      <c r="B272">
        <v>2020</v>
      </c>
    </row>
    <row r="273" spans="1:2" x14ac:dyDescent="0.2">
      <c r="A273" t="s">
        <v>123</v>
      </c>
      <c r="B273" t="s">
        <v>351</v>
      </c>
    </row>
    <row r="274" spans="1:2" x14ac:dyDescent="0.2">
      <c r="A274" t="s">
        <v>72</v>
      </c>
      <c r="B274" t="s">
        <v>566</v>
      </c>
    </row>
    <row r="275" spans="1:2" x14ac:dyDescent="0.2">
      <c r="A275" t="s">
        <v>73</v>
      </c>
      <c r="B275" t="s">
        <v>74</v>
      </c>
    </row>
    <row r="276" spans="1:2" x14ac:dyDescent="0.2">
      <c r="A276" t="s">
        <v>75</v>
      </c>
      <c r="B276" t="s">
        <v>162</v>
      </c>
    </row>
    <row r="277" spans="1:2" x14ac:dyDescent="0.2">
      <c r="A277" t="s">
        <v>77</v>
      </c>
      <c r="B277" t="s">
        <v>518</v>
      </c>
    </row>
    <row r="278" spans="1:2" x14ac:dyDescent="0.2">
      <c r="A278" t="s">
        <v>124</v>
      </c>
      <c r="B278">
        <v>25000</v>
      </c>
    </row>
    <row r="279" spans="1:2" x14ac:dyDescent="0.2">
      <c r="A279" t="s">
        <v>125</v>
      </c>
      <c r="B279">
        <v>1</v>
      </c>
    </row>
    <row r="280" spans="1:2" x14ac:dyDescent="0.2">
      <c r="A280" t="s">
        <v>126</v>
      </c>
      <c r="B280">
        <v>1</v>
      </c>
    </row>
    <row r="281" spans="1:2" x14ac:dyDescent="0.2">
      <c r="A281" t="s">
        <v>127</v>
      </c>
      <c r="B281">
        <v>0</v>
      </c>
    </row>
    <row r="282" spans="1:2" x14ac:dyDescent="0.2">
      <c r="A282" t="s">
        <v>128</v>
      </c>
      <c r="B282">
        <v>1570</v>
      </c>
    </row>
    <row r="283" spans="1:2" x14ac:dyDescent="0.2">
      <c r="A283" t="s">
        <v>129</v>
      </c>
      <c r="B283" s="2">
        <v>63</v>
      </c>
    </row>
    <row r="284" spans="1:2" x14ac:dyDescent="0.2">
      <c r="A284" t="s">
        <v>130</v>
      </c>
      <c r="B284">
        <v>2.5</v>
      </c>
    </row>
    <row r="285" spans="1:2" x14ac:dyDescent="0.2">
      <c r="A285" t="s">
        <v>131</v>
      </c>
      <c r="B285" t="s">
        <v>84</v>
      </c>
    </row>
    <row r="286" spans="1:2" x14ac:dyDescent="0.2">
      <c r="A286" t="s">
        <v>99</v>
      </c>
      <c r="B286">
        <v>0</v>
      </c>
    </row>
    <row r="287" spans="1:2" x14ac:dyDescent="0.2">
      <c r="A287" t="s">
        <v>134</v>
      </c>
      <c r="B287" s="2">
        <v>62.125</v>
      </c>
    </row>
    <row r="288" spans="1:2" x14ac:dyDescent="0.2">
      <c r="A288" t="s">
        <v>135</v>
      </c>
      <c r="B288">
        <v>5.25</v>
      </c>
    </row>
    <row r="289" spans="1:8" x14ac:dyDescent="0.2">
      <c r="A289" t="s">
        <v>132</v>
      </c>
      <c r="B289" s="2">
        <v>271.78987732035739</v>
      </c>
    </row>
    <row r="290" spans="1:8" x14ac:dyDescent="0.2">
      <c r="A290" t="s">
        <v>133</v>
      </c>
      <c r="B290" t="s">
        <v>139</v>
      </c>
    </row>
    <row r="291" spans="1:8" x14ac:dyDescent="0.2">
      <c r="A291" t="s">
        <v>540</v>
      </c>
      <c r="B291" s="6">
        <v>0</v>
      </c>
    </row>
    <row r="292" spans="1:8" x14ac:dyDescent="0.2">
      <c r="A292" t="s">
        <v>82</v>
      </c>
      <c r="B292" t="s">
        <v>567</v>
      </c>
    </row>
    <row r="293" spans="1:8" ht="16" x14ac:dyDescent="0.2">
      <c r="A293" s="10" t="s">
        <v>78</v>
      </c>
    </row>
    <row r="294" spans="1:8" x14ac:dyDescent="0.2">
      <c r="A294" t="s">
        <v>79</v>
      </c>
      <c r="B294" t="s">
        <v>80</v>
      </c>
      <c r="C294" t="s">
        <v>71</v>
      </c>
      <c r="D294" t="s">
        <v>75</v>
      </c>
      <c r="E294" t="s">
        <v>81</v>
      </c>
      <c r="F294" t="s">
        <v>73</v>
      </c>
      <c r="G294" t="s">
        <v>82</v>
      </c>
      <c r="H294" t="s">
        <v>72</v>
      </c>
    </row>
    <row r="295" spans="1:8" x14ac:dyDescent="0.2">
      <c r="A295" t="s">
        <v>566</v>
      </c>
      <c r="B295">
        <v>1</v>
      </c>
      <c r="C295" t="s">
        <v>37</v>
      </c>
      <c r="D295" t="s">
        <v>162</v>
      </c>
      <c r="F295" t="s">
        <v>83</v>
      </c>
      <c r="G295" t="s">
        <v>84</v>
      </c>
      <c r="H295" t="s">
        <v>566</v>
      </c>
    </row>
    <row r="296" spans="1:8" x14ac:dyDescent="0.2">
      <c r="A296" t="s">
        <v>348</v>
      </c>
      <c r="B296" s="7">
        <v>4.0000000000000003E-5</v>
      </c>
      <c r="C296" t="s">
        <v>37</v>
      </c>
      <c r="D296" t="s">
        <v>75</v>
      </c>
      <c r="F296" t="s">
        <v>88</v>
      </c>
      <c r="H296" t="s">
        <v>348</v>
      </c>
    </row>
    <row r="297" spans="1:8" x14ac:dyDescent="0.2">
      <c r="A297" t="s">
        <v>106</v>
      </c>
      <c r="B297" s="7">
        <v>7.5179999999999995E-5</v>
      </c>
      <c r="C297" t="s">
        <v>37</v>
      </c>
      <c r="D297" t="s">
        <v>104</v>
      </c>
      <c r="F297" t="s">
        <v>88</v>
      </c>
      <c r="G297" t="s">
        <v>102</v>
      </c>
      <c r="H297" t="s">
        <v>107</v>
      </c>
    </row>
    <row r="298" spans="1:8" x14ac:dyDescent="0.2">
      <c r="A298" t="s">
        <v>110</v>
      </c>
      <c r="B298" s="7">
        <v>1.2899999999999999E-3</v>
      </c>
      <c r="C298" t="s">
        <v>37</v>
      </c>
      <c r="D298" t="s">
        <v>104</v>
      </c>
      <c r="F298" t="s">
        <v>88</v>
      </c>
      <c r="G298" t="s">
        <v>109</v>
      </c>
      <c r="H298" t="s">
        <v>110</v>
      </c>
    </row>
    <row r="299" spans="1:8" x14ac:dyDescent="0.2">
      <c r="A299" t="s">
        <v>118</v>
      </c>
      <c r="B299" s="7">
        <v>4.0000000000000003E-5</v>
      </c>
      <c r="C299" t="s">
        <v>37</v>
      </c>
      <c r="D299" t="s">
        <v>75</v>
      </c>
      <c r="F299" t="s">
        <v>88</v>
      </c>
      <c r="G299" t="s">
        <v>115</v>
      </c>
      <c r="H299" t="s">
        <v>118</v>
      </c>
    </row>
    <row r="300" spans="1:8" x14ac:dyDescent="0.2">
      <c r="A300" t="s">
        <v>356</v>
      </c>
      <c r="B300" s="7">
        <v>1.9316392691887677E-2</v>
      </c>
      <c r="C300" t="s">
        <v>37</v>
      </c>
      <c r="D300" t="s">
        <v>76</v>
      </c>
      <c r="F300" t="s">
        <v>88</v>
      </c>
      <c r="G300" t="s">
        <v>27</v>
      </c>
      <c r="H300" t="s">
        <v>357</v>
      </c>
    </row>
    <row r="301" spans="1:8" x14ac:dyDescent="0.2">
      <c r="A301" t="s">
        <v>150</v>
      </c>
      <c r="B301" s="7">
        <v>6.0653473052527308E-2</v>
      </c>
      <c r="D301" t="s">
        <v>76</v>
      </c>
      <c r="E301" t="s">
        <v>442</v>
      </c>
      <c r="F301" t="s">
        <v>163</v>
      </c>
      <c r="G301" t="s">
        <v>65</v>
      </c>
    </row>
    <row r="302" spans="1:8" x14ac:dyDescent="0.2">
      <c r="A302" t="s">
        <v>210</v>
      </c>
      <c r="B302" s="7">
        <v>3.0906228307020284E-7</v>
      </c>
      <c r="D302" t="s">
        <v>76</v>
      </c>
      <c r="E302" t="s">
        <v>442</v>
      </c>
      <c r="F302" t="s">
        <v>163</v>
      </c>
      <c r="G302" t="s">
        <v>66</v>
      </c>
    </row>
    <row r="303" spans="1:8" x14ac:dyDescent="0.2">
      <c r="A303" t="s">
        <v>54</v>
      </c>
      <c r="B303" s="7">
        <v>5.0032792408401772E-5</v>
      </c>
      <c r="D303" t="s">
        <v>76</v>
      </c>
      <c r="E303" t="s">
        <v>442</v>
      </c>
      <c r="F303" t="s">
        <v>163</v>
      </c>
      <c r="G303" t="s">
        <v>54</v>
      </c>
    </row>
    <row r="304" spans="1:8" x14ac:dyDescent="0.2">
      <c r="A304" t="s">
        <v>151</v>
      </c>
      <c r="B304" s="7">
        <v>2.2686352001734651E-5</v>
      </c>
      <c r="D304" t="s">
        <v>76</v>
      </c>
      <c r="E304" t="s">
        <v>442</v>
      </c>
      <c r="F304" t="s">
        <v>163</v>
      </c>
      <c r="G304" t="s">
        <v>55</v>
      </c>
    </row>
    <row r="305" spans="1:7" x14ac:dyDescent="0.2">
      <c r="A305" t="s">
        <v>152</v>
      </c>
      <c r="B305" s="7">
        <v>2.3988511584487494E-3</v>
      </c>
      <c r="D305" t="s">
        <v>76</v>
      </c>
      <c r="E305" t="s">
        <v>442</v>
      </c>
      <c r="F305" t="s">
        <v>163</v>
      </c>
      <c r="G305" t="s">
        <v>56</v>
      </c>
    </row>
    <row r="306" spans="1:7" x14ac:dyDescent="0.2">
      <c r="A306" t="s">
        <v>211</v>
      </c>
      <c r="B306" s="7">
        <v>1.1510072045527478E-6</v>
      </c>
      <c r="D306" t="s">
        <v>76</v>
      </c>
      <c r="E306" t="s">
        <v>442</v>
      </c>
      <c r="F306" t="s">
        <v>163</v>
      </c>
      <c r="G306" t="s">
        <v>57</v>
      </c>
    </row>
    <row r="307" spans="1:7" x14ac:dyDescent="0.2">
      <c r="A307" t="s">
        <v>153</v>
      </c>
      <c r="B307" s="7">
        <v>1.1510072045527478E-6</v>
      </c>
      <c r="D307" t="s">
        <v>76</v>
      </c>
      <c r="E307" t="s">
        <v>442</v>
      </c>
      <c r="F307" t="s">
        <v>163</v>
      </c>
      <c r="G307" t="s">
        <v>58</v>
      </c>
    </row>
    <row r="308" spans="1:7" x14ac:dyDescent="0.2">
      <c r="A308" t="s">
        <v>154</v>
      </c>
      <c r="B308" s="7">
        <v>8.6314846172377596E-5</v>
      </c>
      <c r="D308" t="s">
        <v>76</v>
      </c>
      <c r="E308" t="s">
        <v>442</v>
      </c>
      <c r="F308" t="s">
        <v>163</v>
      </c>
      <c r="G308" t="s">
        <v>59</v>
      </c>
    </row>
    <row r="309" spans="1:7" x14ac:dyDescent="0.2">
      <c r="A309" t="s">
        <v>212</v>
      </c>
      <c r="B309" s="7">
        <v>6.6102343757464297E-6</v>
      </c>
      <c r="D309" t="s">
        <v>76</v>
      </c>
      <c r="E309" t="s">
        <v>442</v>
      </c>
      <c r="F309" t="s">
        <v>163</v>
      </c>
      <c r="G309" t="s">
        <v>61</v>
      </c>
    </row>
    <row r="310" spans="1:7" x14ac:dyDescent="0.2">
      <c r="A310" t="s">
        <v>207</v>
      </c>
      <c r="B310" s="7">
        <v>4.0347299974261968E-4</v>
      </c>
      <c r="D310" t="s">
        <v>76</v>
      </c>
      <c r="E310" t="s">
        <v>442</v>
      </c>
      <c r="F310" t="s">
        <v>163</v>
      </c>
      <c r="G310" t="s">
        <v>360</v>
      </c>
    </row>
    <row r="311" spans="1:7" x14ac:dyDescent="0.2">
      <c r="A311" t="s">
        <v>309</v>
      </c>
      <c r="B311" s="7">
        <v>2.8450019212620617E-5</v>
      </c>
      <c r="D311" t="s">
        <v>76</v>
      </c>
      <c r="E311" t="s">
        <v>442</v>
      </c>
      <c r="F311" t="s">
        <v>163</v>
      </c>
      <c r="G311" t="s">
        <v>309</v>
      </c>
    </row>
    <row r="312" spans="1:7" x14ac:dyDescent="0.2">
      <c r="A312" t="s">
        <v>310</v>
      </c>
      <c r="B312" s="7">
        <v>5.7970258583709726E-6</v>
      </c>
      <c r="D312" t="s">
        <v>76</v>
      </c>
      <c r="E312" t="s">
        <v>442</v>
      </c>
      <c r="F312" t="s">
        <v>163</v>
      </c>
      <c r="G312" t="s">
        <v>310</v>
      </c>
    </row>
    <row r="313" spans="1:7" x14ac:dyDescent="0.2">
      <c r="A313" t="s">
        <v>311</v>
      </c>
      <c r="B313" s="7">
        <v>4.6732946919790611E-5</v>
      </c>
      <c r="D313" t="s">
        <v>76</v>
      </c>
      <c r="E313" t="s">
        <v>442</v>
      </c>
      <c r="F313" t="s">
        <v>163</v>
      </c>
      <c r="G313" t="s">
        <v>311</v>
      </c>
    </row>
    <row r="314" spans="1:7" x14ac:dyDescent="0.2">
      <c r="A314" t="s">
        <v>312</v>
      </c>
      <c r="B314" s="7">
        <v>1.9174777839227063E-5</v>
      </c>
      <c r="D314" t="s">
        <v>76</v>
      </c>
      <c r="E314" t="s">
        <v>442</v>
      </c>
      <c r="F314" t="s">
        <v>163</v>
      </c>
      <c r="G314" t="s">
        <v>312</v>
      </c>
    </row>
    <row r="315" spans="1:7" x14ac:dyDescent="0.2">
      <c r="A315" t="s">
        <v>313</v>
      </c>
      <c r="B315" s="7">
        <v>1.4358787126118871E-5</v>
      </c>
      <c r="D315" t="s">
        <v>76</v>
      </c>
      <c r="E315" t="s">
        <v>442</v>
      </c>
      <c r="F315" t="s">
        <v>163</v>
      </c>
      <c r="G315" t="s">
        <v>313</v>
      </c>
    </row>
    <row r="316" spans="1:7" x14ac:dyDescent="0.2">
      <c r="A316" t="s">
        <v>314</v>
      </c>
      <c r="B316" s="7">
        <v>1.016709150545063E-5</v>
      </c>
      <c r="D316" t="s">
        <v>76</v>
      </c>
      <c r="E316" t="s">
        <v>442</v>
      </c>
      <c r="F316" t="s">
        <v>163</v>
      </c>
      <c r="G316" t="s">
        <v>314</v>
      </c>
    </row>
    <row r="317" spans="1:7" x14ac:dyDescent="0.2">
      <c r="A317" t="s">
        <v>315</v>
      </c>
      <c r="B317" s="7">
        <v>6.599690977222338E-6</v>
      </c>
      <c r="D317" t="s">
        <v>76</v>
      </c>
      <c r="E317" t="s">
        <v>442</v>
      </c>
      <c r="F317" t="s">
        <v>163</v>
      </c>
      <c r="G317" t="s">
        <v>315</v>
      </c>
    </row>
    <row r="318" spans="1:7" x14ac:dyDescent="0.2">
      <c r="A318" t="s">
        <v>316</v>
      </c>
      <c r="B318" s="7">
        <v>6.5105059640166308E-5</v>
      </c>
      <c r="D318" t="s">
        <v>76</v>
      </c>
      <c r="E318" t="s">
        <v>442</v>
      </c>
      <c r="F318" t="s">
        <v>163</v>
      </c>
      <c r="G318" t="s">
        <v>316</v>
      </c>
    </row>
    <row r="319" spans="1:7" x14ac:dyDescent="0.2">
      <c r="A319" t="s">
        <v>317</v>
      </c>
      <c r="B319" s="7">
        <v>3.406867504458017E-5</v>
      </c>
      <c r="D319" t="s">
        <v>76</v>
      </c>
      <c r="E319" t="s">
        <v>442</v>
      </c>
      <c r="F319" t="s">
        <v>163</v>
      </c>
      <c r="G319" t="s">
        <v>317</v>
      </c>
    </row>
    <row r="320" spans="1:7" x14ac:dyDescent="0.2">
      <c r="A320" t="s">
        <v>318</v>
      </c>
      <c r="B320" s="7">
        <v>9.8103514526278003E-7</v>
      </c>
      <c r="D320" t="s">
        <v>76</v>
      </c>
      <c r="E320" t="s">
        <v>442</v>
      </c>
      <c r="F320" t="s">
        <v>163</v>
      </c>
      <c r="G320" t="s">
        <v>318</v>
      </c>
    </row>
    <row r="321" spans="1:7" x14ac:dyDescent="0.2">
      <c r="A321" t="s">
        <v>319</v>
      </c>
      <c r="B321" s="7">
        <v>9.7925144499866576E-5</v>
      </c>
      <c r="D321" t="s">
        <v>76</v>
      </c>
      <c r="E321" t="s">
        <v>442</v>
      </c>
      <c r="F321" t="s">
        <v>163</v>
      </c>
      <c r="G321" t="s">
        <v>319</v>
      </c>
    </row>
    <row r="322" spans="1:7" x14ac:dyDescent="0.2">
      <c r="A322" t="s">
        <v>320</v>
      </c>
      <c r="B322" s="7">
        <v>4.8427462170699053E-5</v>
      </c>
      <c r="D322" t="s">
        <v>76</v>
      </c>
      <c r="E322" t="s">
        <v>442</v>
      </c>
      <c r="F322" t="s">
        <v>163</v>
      </c>
      <c r="G322" t="s">
        <v>320</v>
      </c>
    </row>
    <row r="323" spans="1:7" x14ac:dyDescent="0.2">
      <c r="A323" t="s">
        <v>321</v>
      </c>
      <c r="B323" s="7">
        <v>2.0155812984489841E-5</v>
      </c>
      <c r="D323" t="s">
        <v>76</v>
      </c>
      <c r="E323" t="s">
        <v>442</v>
      </c>
      <c r="F323" t="s">
        <v>163</v>
      </c>
      <c r="G323" t="s">
        <v>321</v>
      </c>
    </row>
    <row r="324" spans="1:7" x14ac:dyDescent="0.2">
      <c r="A324" t="s">
        <v>322</v>
      </c>
      <c r="B324" s="7">
        <v>1.5161452244970237E-5</v>
      </c>
      <c r="D324" t="s">
        <v>76</v>
      </c>
      <c r="E324" t="s">
        <v>442</v>
      </c>
      <c r="F324" t="s">
        <v>163</v>
      </c>
      <c r="G324" t="s">
        <v>322</v>
      </c>
    </row>
    <row r="325" spans="1:7" x14ac:dyDescent="0.2">
      <c r="A325" t="s">
        <v>323</v>
      </c>
      <c r="B325" s="7">
        <v>6.6888759904280447E-6</v>
      </c>
      <c r="D325" t="s">
        <v>76</v>
      </c>
      <c r="E325" t="s">
        <v>442</v>
      </c>
      <c r="F325" t="s">
        <v>163</v>
      </c>
      <c r="G325" t="s">
        <v>323</v>
      </c>
    </row>
    <row r="326" spans="1:7" x14ac:dyDescent="0.2">
      <c r="A326" t="s">
        <v>324</v>
      </c>
      <c r="B326" s="7">
        <v>1.9620702905255601E-6</v>
      </c>
      <c r="D326" t="s">
        <v>76</v>
      </c>
      <c r="E326" t="s">
        <v>442</v>
      </c>
      <c r="F326" t="s">
        <v>163</v>
      </c>
      <c r="G326" t="s">
        <v>324</v>
      </c>
    </row>
    <row r="327" spans="1:7" x14ac:dyDescent="0.2">
      <c r="A327" t="s">
        <v>325</v>
      </c>
      <c r="B327" s="7">
        <v>5.4402858055481441E-6</v>
      </c>
      <c r="D327" t="s">
        <v>76</v>
      </c>
      <c r="E327" t="s">
        <v>442</v>
      </c>
      <c r="F327" t="s">
        <v>163</v>
      </c>
      <c r="G327" t="s">
        <v>325</v>
      </c>
    </row>
    <row r="328" spans="1:7" x14ac:dyDescent="0.2">
      <c r="A328" t="s">
        <v>328</v>
      </c>
      <c r="B328" s="7">
        <v>0</v>
      </c>
      <c r="D328" t="s">
        <v>76</v>
      </c>
      <c r="E328" t="s">
        <v>442</v>
      </c>
      <c r="F328" t="s">
        <v>163</v>
      </c>
      <c r="G328" t="s">
        <v>328</v>
      </c>
    </row>
    <row r="329" spans="1:7" x14ac:dyDescent="0.2">
      <c r="A329" t="s">
        <v>326</v>
      </c>
      <c r="B329" s="7">
        <v>1.6945152509084381E-6</v>
      </c>
      <c r="D329" t="s">
        <v>76</v>
      </c>
      <c r="E329" t="s">
        <v>442</v>
      </c>
      <c r="F329" t="s">
        <v>163</v>
      </c>
      <c r="G329" t="s">
        <v>326</v>
      </c>
    </row>
    <row r="330" spans="1:7" x14ac:dyDescent="0.2">
      <c r="A330" t="s">
        <v>327</v>
      </c>
      <c r="B330" s="7">
        <v>9.0076863337764332E-6</v>
      </c>
      <c r="D330" t="s">
        <v>76</v>
      </c>
      <c r="E330" t="s">
        <v>442</v>
      </c>
      <c r="F330" t="s">
        <v>163</v>
      </c>
      <c r="G330" t="s">
        <v>327</v>
      </c>
    </row>
    <row r="331" spans="1:7" x14ac:dyDescent="0.2">
      <c r="A331" t="s">
        <v>336</v>
      </c>
      <c r="B331" s="7">
        <v>6.7379213736163881E-10</v>
      </c>
      <c r="D331" t="s">
        <v>76</v>
      </c>
      <c r="E331" t="s">
        <v>442</v>
      </c>
      <c r="F331" t="s">
        <v>163</v>
      </c>
      <c r="G331" t="s">
        <v>329</v>
      </c>
    </row>
    <row r="332" spans="1:7" x14ac:dyDescent="0.2">
      <c r="A332" t="s">
        <v>330</v>
      </c>
      <c r="B332" s="7">
        <v>5.8085529082899891E-12</v>
      </c>
      <c r="D332" t="s">
        <v>76</v>
      </c>
      <c r="E332" t="s">
        <v>442</v>
      </c>
      <c r="F332" t="s">
        <v>163</v>
      </c>
      <c r="G332" t="s">
        <v>330</v>
      </c>
    </row>
    <row r="333" spans="1:7" x14ac:dyDescent="0.2">
      <c r="A333" t="s">
        <v>331</v>
      </c>
      <c r="B333" s="7">
        <v>3.8723686055266594E-12</v>
      </c>
      <c r="D333" t="s">
        <v>76</v>
      </c>
      <c r="E333" t="s">
        <v>442</v>
      </c>
      <c r="F333" t="s">
        <v>163</v>
      </c>
      <c r="G333" t="s">
        <v>331</v>
      </c>
    </row>
    <row r="334" spans="1:7" x14ac:dyDescent="0.2">
      <c r="A334" t="s">
        <v>332</v>
      </c>
      <c r="B334" s="7">
        <v>4.1821580939687923E-8</v>
      </c>
      <c r="D334" t="s">
        <v>76</v>
      </c>
      <c r="E334" t="s">
        <v>442</v>
      </c>
      <c r="F334" t="s">
        <v>163</v>
      </c>
      <c r="G334" t="s">
        <v>332</v>
      </c>
    </row>
    <row r="335" spans="1:7" x14ac:dyDescent="0.2">
      <c r="A335" t="s">
        <v>290</v>
      </c>
      <c r="B335" s="7">
        <v>8.1319740716059841E-10</v>
      </c>
      <c r="D335" t="s">
        <v>76</v>
      </c>
      <c r="E335" t="s">
        <v>442</v>
      </c>
      <c r="F335" t="s">
        <v>163</v>
      </c>
      <c r="G335" t="s">
        <v>290</v>
      </c>
    </row>
    <row r="336" spans="1:7" x14ac:dyDescent="0.2">
      <c r="A336" t="s">
        <v>292</v>
      </c>
      <c r="B336" s="7">
        <v>2.5170395935923289E-10</v>
      </c>
      <c r="D336" t="s">
        <v>76</v>
      </c>
      <c r="E336" t="s">
        <v>442</v>
      </c>
      <c r="F336" t="s">
        <v>163</v>
      </c>
      <c r="G336" t="s">
        <v>292</v>
      </c>
    </row>
    <row r="337" spans="1:8" x14ac:dyDescent="0.2">
      <c r="A337" t="s">
        <v>291</v>
      </c>
      <c r="B337" s="7">
        <v>3.0978948844213278E-10</v>
      </c>
      <c r="D337" t="s">
        <v>76</v>
      </c>
      <c r="E337" t="s">
        <v>442</v>
      </c>
      <c r="F337" t="s">
        <v>163</v>
      </c>
      <c r="G337" t="s">
        <v>291</v>
      </c>
    </row>
    <row r="338" spans="1:8" x14ac:dyDescent="0.2">
      <c r="A338" t="s">
        <v>335</v>
      </c>
      <c r="B338" s="7">
        <v>6.1957897688426542E-13</v>
      </c>
      <c r="D338" t="s">
        <v>76</v>
      </c>
      <c r="E338" t="s">
        <v>442</v>
      </c>
      <c r="F338" t="s">
        <v>163</v>
      </c>
      <c r="G338" t="s">
        <v>335</v>
      </c>
    </row>
    <row r="339" spans="1:8" x14ac:dyDescent="0.2">
      <c r="A339" t="s">
        <v>333</v>
      </c>
      <c r="B339" s="7">
        <v>1.684480343404097E-10</v>
      </c>
      <c r="D339" t="s">
        <v>76</v>
      </c>
      <c r="E339" t="s">
        <v>442</v>
      </c>
      <c r="F339" t="s">
        <v>163</v>
      </c>
      <c r="G339" t="s">
        <v>333</v>
      </c>
    </row>
    <row r="340" spans="1:8" x14ac:dyDescent="0.2">
      <c r="A340" t="s">
        <v>334</v>
      </c>
      <c r="B340" s="7">
        <v>2.0910790469843966E-10</v>
      </c>
      <c r="D340" t="s">
        <v>76</v>
      </c>
      <c r="E340" t="s">
        <v>442</v>
      </c>
      <c r="F340" t="s">
        <v>163</v>
      </c>
      <c r="G340" t="s">
        <v>334</v>
      </c>
    </row>
    <row r="341" spans="1:8" x14ac:dyDescent="0.2">
      <c r="A341" t="s">
        <v>155</v>
      </c>
      <c r="B341" s="7">
        <v>-5.4954664602228434E-6</v>
      </c>
      <c r="C341" t="s">
        <v>91</v>
      </c>
      <c r="D341" t="s">
        <v>76</v>
      </c>
      <c r="F341" t="s">
        <v>88</v>
      </c>
      <c r="G341" t="s">
        <v>29</v>
      </c>
      <c r="H341" t="s">
        <v>157</v>
      </c>
    </row>
    <row r="342" spans="1:8" x14ac:dyDescent="0.2">
      <c r="A342" t="s">
        <v>156</v>
      </c>
      <c r="B342" s="7">
        <v>-4.653127067963281E-6</v>
      </c>
      <c r="C342" t="s">
        <v>91</v>
      </c>
      <c r="D342" t="s">
        <v>76</v>
      </c>
      <c r="F342" t="s">
        <v>88</v>
      </c>
      <c r="G342" t="s">
        <v>30</v>
      </c>
      <c r="H342" t="s">
        <v>158</v>
      </c>
    </row>
    <row r="343" spans="1:8" x14ac:dyDescent="0.2">
      <c r="A343" t="s">
        <v>164</v>
      </c>
      <c r="B343" s="7">
        <v>-3.1933938505570598E-6</v>
      </c>
      <c r="C343" t="s">
        <v>91</v>
      </c>
      <c r="D343" t="s">
        <v>76</v>
      </c>
      <c r="F343" t="s">
        <v>88</v>
      </c>
      <c r="G343" t="s">
        <v>31</v>
      </c>
      <c r="H343" t="s">
        <v>159</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70</v>
      </c>
      <c r="B1" s="8" t="s">
        <v>33</v>
      </c>
    </row>
    <row r="2" spans="1:2" x14ac:dyDescent="0.2">
      <c r="A2" t="s">
        <v>71</v>
      </c>
      <c r="B2" t="s">
        <v>37</v>
      </c>
    </row>
    <row r="3" spans="1:2" x14ac:dyDescent="0.2">
      <c r="A3" t="s">
        <v>85</v>
      </c>
      <c r="B3" t="s">
        <v>33</v>
      </c>
    </row>
    <row r="4" spans="1:2" x14ac:dyDescent="0.2">
      <c r="A4" t="s">
        <v>86</v>
      </c>
    </row>
    <row r="5" spans="1:2" x14ac:dyDescent="0.2">
      <c r="A5" t="s">
        <v>87</v>
      </c>
      <c r="B5">
        <v>2020</v>
      </c>
    </row>
    <row r="6" spans="1:2" x14ac:dyDescent="0.2">
      <c r="A6" t="s">
        <v>123</v>
      </c>
      <c r="B6" t="s">
        <v>166</v>
      </c>
    </row>
    <row r="7" spans="1:2" x14ac:dyDescent="0.2">
      <c r="A7" t="s">
        <v>72</v>
      </c>
      <c r="B7" t="s">
        <v>33</v>
      </c>
    </row>
    <row r="8" spans="1:2" x14ac:dyDescent="0.2">
      <c r="A8" t="s">
        <v>73</v>
      </c>
      <c r="B8" t="s">
        <v>74</v>
      </c>
    </row>
    <row r="9" spans="1:2" x14ac:dyDescent="0.2">
      <c r="A9" t="s">
        <v>75</v>
      </c>
      <c r="B9" t="s">
        <v>75</v>
      </c>
    </row>
    <row r="10" spans="1:2" x14ac:dyDescent="0.2">
      <c r="A10" t="s">
        <v>77</v>
      </c>
      <c r="B10" t="s">
        <v>518</v>
      </c>
    </row>
    <row r="11" spans="1:2" x14ac:dyDescent="0.2">
      <c r="A11" t="s">
        <v>124</v>
      </c>
      <c r="B11">
        <v>15000</v>
      </c>
    </row>
    <row r="12" spans="1:2" x14ac:dyDescent="0.2">
      <c r="A12" t="s">
        <v>125</v>
      </c>
      <c r="B12">
        <v>1</v>
      </c>
    </row>
    <row r="13" spans="1:2" x14ac:dyDescent="0.2">
      <c r="A13" t="s">
        <v>126</v>
      </c>
      <c r="B13">
        <v>1</v>
      </c>
    </row>
    <row r="14" spans="1:2" x14ac:dyDescent="0.2">
      <c r="A14" t="s">
        <v>127</v>
      </c>
      <c r="B14">
        <v>0</v>
      </c>
    </row>
    <row r="15" spans="1:2" x14ac:dyDescent="0.2">
      <c r="A15" t="s">
        <v>128</v>
      </c>
      <c r="B15">
        <v>1000</v>
      </c>
    </row>
    <row r="16" spans="1:2" x14ac:dyDescent="0.2">
      <c r="A16" t="s">
        <v>129</v>
      </c>
      <c r="B16">
        <v>12</v>
      </c>
    </row>
    <row r="17" spans="1:8" x14ac:dyDescent="0.2">
      <c r="A17" t="s">
        <v>130</v>
      </c>
      <c r="B17">
        <v>0</v>
      </c>
    </row>
    <row r="18" spans="1:8" x14ac:dyDescent="0.2">
      <c r="A18" t="s">
        <v>131</v>
      </c>
      <c r="B18" t="s">
        <v>84</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556</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v>
      </c>
      <c r="B31">
        <v>1</v>
      </c>
      <c r="C31" t="s">
        <v>37</v>
      </c>
      <c r="D31" t="s">
        <v>75</v>
      </c>
      <c r="F31" t="s">
        <v>83</v>
      </c>
      <c r="G31" t="s">
        <v>84</v>
      </c>
      <c r="H31" t="s">
        <v>33</v>
      </c>
    </row>
    <row r="32" spans="1:8" x14ac:dyDescent="0.2">
      <c r="A32" t="s">
        <v>90</v>
      </c>
      <c r="B32" s="4">
        <v>0.70588235294117641</v>
      </c>
      <c r="C32" t="s">
        <v>91</v>
      </c>
      <c r="D32" t="s">
        <v>75</v>
      </c>
      <c r="F32" t="s">
        <v>88</v>
      </c>
      <c r="G32" t="s">
        <v>15</v>
      </c>
      <c r="H32" t="s">
        <v>92</v>
      </c>
    </row>
    <row r="33" spans="1:8" x14ac:dyDescent="0.2">
      <c r="A33" t="s">
        <v>540</v>
      </c>
      <c r="B33" s="11">
        <v>0</v>
      </c>
      <c r="C33" t="s">
        <v>94</v>
      </c>
      <c r="D33" t="s">
        <v>76</v>
      </c>
      <c r="F33" t="s">
        <v>88</v>
      </c>
      <c r="G33" t="s">
        <v>14</v>
      </c>
      <c r="H33" t="s">
        <v>540</v>
      </c>
    </row>
    <row r="34" spans="1:8" x14ac:dyDescent="0.2">
      <c r="A34" s="13" t="s">
        <v>443</v>
      </c>
      <c r="B34">
        <v>12</v>
      </c>
      <c r="C34" t="s">
        <v>91</v>
      </c>
      <c r="D34" t="s">
        <v>191</v>
      </c>
      <c r="F34" t="s">
        <v>88</v>
      </c>
      <c r="H34" s="13" t="s">
        <v>444</v>
      </c>
    </row>
    <row r="35" spans="1:8" x14ac:dyDescent="0.2">
      <c r="A35" s="13" t="s">
        <v>214</v>
      </c>
      <c r="B35" s="2">
        <v>190.8</v>
      </c>
      <c r="C35" t="s">
        <v>94</v>
      </c>
      <c r="D35" t="s">
        <v>191</v>
      </c>
      <c r="F35" t="s">
        <v>88</v>
      </c>
      <c r="H35" s="13" t="s">
        <v>214</v>
      </c>
    </row>
    <row r="38" spans="1:8" ht="16" x14ac:dyDescent="0.2">
      <c r="A38" s="10" t="s">
        <v>70</v>
      </c>
      <c r="B38" s="8" t="s">
        <v>557</v>
      </c>
    </row>
    <row r="39" spans="1:8" x14ac:dyDescent="0.2">
      <c r="A39" t="s">
        <v>71</v>
      </c>
      <c r="B39" t="s">
        <v>37</v>
      </c>
    </row>
    <row r="40" spans="1:8" x14ac:dyDescent="0.2">
      <c r="A40" t="s">
        <v>85</v>
      </c>
      <c r="B40" t="s">
        <v>33</v>
      </c>
    </row>
    <row r="41" spans="1:8" x14ac:dyDescent="0.2">
      <c r="A41" t="s">
        <v>86</v>
      </c>
    </row>
    <row r="42" spans="1:8" x14ac:dyDescent="0.2">
      <c r="A42" t="s">
        <v>87</v>
      </c>
      <c r="B42">
        <v>2020</v>
      </c>
    </row>
    <row r="43" spans="1:8" x14ac:dyDescent="0.2">
      <c r="A43" t="s">
        <v>123</v>
      </c>
      <c r="B43" t="s">
        <v>166</v>
      </c>
    </row>
    <row r="44" spans="1:8" x14ac:dyDescent="0.2">
      <c r="A44" t="s">
        <v>72</v>
      </c>
      <c r="B44" t="s">
        <v>557</v>
      </c>
    </row>
    <row r="45" spans="1:8" x14ac:dyDescent="0.2">
      <c r="A45" t="s">
        <v>73</v>
      </c>
      <c r="B45" t="s">
        <v>74</v>
      </c>
    </row>
    <row r="46" spans="1:8" x14ac:dyDescent="0.2">
      <c r="A46" t="s">
        <v>75</v>
      </c>
      <c r="B46" t="s">
        <v>162</v>
      </c>
    </row>
    <row r="47" spans="1:8" x14ac:dyDescent="0.2">
      <c r="A47" t="s">
        <v>77</v>
      </c>
      <c r="B47" t="s">
        <v>518</v>
      </c>
    </row>
    <row r="48" spans="1:8" x14ac:dyDescent="0.2">
      <c r="A48" t="s">
        <v>124</v>
      </c>
      <c r="B48">
        <v>15000</v>
      </c>
    </row>
    <row r="49" spans="1:8" x14ac:dyDescent="0.2">
      <c r="A49" t="s">
        <v>125</v>
      </c>
      <c r="B49">
        <v>1</v>
      </c>
    </row>
    <row r="50" spans="1:8" x14ac:dyDescent="0.2">
      <c r="A50" t="s">
        <v>126</v>
      </c>
      <c r="B50">
        <v>1</v>
      </c>
    </row>
    <row r="51" spans="1:8" x14ac:dyDescent="0.2">
      <c r="A51" t="s">
        <v>127</v>
      </c>
      <c r="B51">
        <v>0</v>
      </c>
    </row>
    <row r="52" spans="1:8" x14ac:dyDescent="0.2">
      <c r="A52" t="s">
        <v>128</v>
      </c>
      <c r="B52">
        <v>1000</v>
      </c>
    </row>
    <row r="53" spans="1:8" x14ac:dyDescent="0.2">
      <c r="A53" t="s">
        <v>129</v>
      </c>
      <c r="B53">
        <v>12</v>
      </c>
    </row>
    <row r="54" spans="1:8" x14ac:dyDescent="0.2">
      <c r="A54" t="s">
        <v>130</v>
      </c>
      <c r="B54">
        <v>0</v>
      </c>
    </row>
    <row r="55" spans="1:8" x14ac:dyDescent="0.2">
      <c r="A55" t="s">
        <v>131</v>
      </c>
      <c r="B55" t="s">
        <v>84</v>
      </c>
    </row>
    <row r="56" spans="1:8" x14ac:dyDescent="0.2">
      <c r="A56" t="s">
        <v>99</v>
      </c>
      <c r="B56">
        <v>0</v>
      </c>
    </row>
    <row r="57" spans="1:8" x14ac:dyDescent="0.2">
      <c r="A57" t="s">
        <v>134</v>
      </c>
      <c r="B57">
        <v>0</v>
      </c>
    </row>
    <row r="58" spans="1:8" x14ac:dyDescent="0.2">
      <c r="A58" t="s">
        <v>135</v>
      </c>
      <c r="B58">
        <v>0</v>
      </c>
    </row>
    <row r="59" spans="1:8" x14ac:dyDescent="0.2">
      <c r="A59" t="s">
        <v>132</v>
      </c>
      <c r="B59">
        <v>0</v>
      </c>
    </row>
    <row r="60" spans="1:8" x14ac:dyDescent="0.2">
      <c r="A60" t="s">
        <v>133</v>
      </c>
      <c r="B60" t="s">
        <v>136</v>
      </c>
    </row>
    <row r="61" spans="1:8" x14ac:dyDescent="0.2">
      <c r="A61" t="s">
        <v>540</v>
      </c>
      <c r="B61" s="6">
        <v>0</v>
      </c>
    </row>
    <row r="62" spans="1:8" x14ac:dyDescent="0.2">
      <c r="A62" t="s">
        <v>82</v>
      </c>
      <c r="B62" t="s">
        <v>558</v>
      </c>
    </row>
    <row r="63" spans="1:8" ht="16" x14ac:dyDescent="0.2">
      <c r="A63" s="10" t="s">
        <v>78</v>
      </c>
    </row>
    <row r="64" spans="1:8" x14ac:dyDescent="0.2">
      <c r="A64" t="s">
        <v>79</v>
      </c>
      <c r="B64" t="s">
        <v>80</v>
      </c>
      <c r="C64" t="s">
        <v>71</v>
      </c>
      <c r="D64" t="s">
        <v>75</v>
      </c>
      <c r="E64" t="s">
        <v>81</v>
      </c>
      <c r="F64" t="s">
        <v>73</v>
      </c>
      <c r="G64" t="s">
        <v>82</v>
      </c>
      <c r="H64" t="s">
        <v>72</v>
      </c>
    </row>
    <row r="65" spans="1:8" x14ac:dyDescent="0.2">
      <c r="A65" t="s">
        <v>557</v>
      </c>
      <c r="B65">
        <v>1</v>
      </c>
      <c r="C65" t="s">
        <v>37</v>
      </c>
      <c r="D65" t="s">
        <v>162</v>
      </c>
      <c r="F65" t="s">
        <v>83</v>
      </c>
      <c r="G65" t="s">
        <v>84</v>
      </c>
      <c r="H65" t="s">
        <v>557</v>
      </c>
    </row>
    <row r="66" spans="1:8" x14ac:dyDescent="0.2">
      <c r="A66" t="s">
        <v>33</v>
      </c>
      <c r="B66" s="7">
        <v>6.666666666666667E-5</v>
      </c>
      <c r="C66" t="s">
        <v>37</v>
      </c>
      <c r="D66" t="s">
        <v>75</v>
      </c>
      <c r="F66" t="s">
        <v>88</v>
      </c>
      <c r="H66" t="s">
        <v>33</v>
      </c>
    </row>
    <row r="67" spans="1:8" x14ac:dyDescent="0.2">
      <c r="A67" t="s">
        <v>106</v>
      </c>
      <c r="B67" s="7">
        <v>4.7256000000000003E-5</v>
      </c>
      <c r="C67" t="s">
        <v>37</v>
      </c>
      <c r="D67" t="s">
        <v>104</v>
      </c>
      <c r="F67" t="s">
        <v>88</v>
      </c>
      <c r="G67" t="s">
        <v>102</v>
      </c>
      <c r="H67" t="s">
        <v>107</v>
      </c>
    </row>
    <row r="68" spans="1:8" x14ac:dyDescent="0.2">
      <c r="A68" t="s">
        <v>116</v>
      </c>
      <c r="B68" s="7">
        <v>6.666666666666667E-5</v>
      </c>
      <c r="C68" t="s">
        <v>37</v>
      </c>
      <c r="D68" t="s">
        <v>75</v>
      </c>
      <c r="F68" t="s">
        <v>88</v>
      </c>
      <c r="G68" t="s">
        <v>115</v>
      </c>
      <c r="H68" t="s">
        <v>116</v>
      </c>
    </row>
    <row r="69" spans="1:8" x14ac:dyDescent="0.2">
      <c r="A69" t="s">
        <v>155</v>
      </c>
      <c r="B69" s="7">
        <v>-3.8180456867451752E-6</v>
      </c>
      <c r="C69" t="s">
        <v>91</v>
      </c>
      <c r="D69" t="s">
        <v>76</v>
      </c>
      <c r="F69" t="s">
        <v>88</v>
      </c>
      <c r="G69" t="s">
        <v>29</v>
      </c>
      <c r="H69" t="s">
        <v>157</v>
      </c>
    </row>
    <row r="70" spans="1:8" x14ac:dyDescent="0.2">
      <c r="A70" t="s">
        <v>156</v>
      </c>
      <c r="B70" s="7">
        <v>-3.6981099122289053E-6</v>
      </c>
      <c r="C70" t="s">
        <v>91</v>
      </c>
      <c r="D70" t="s">
        <v>76</v>
      </c>
      <c r="F70" t="s">
        <v>88</v>
      </c>
      <c r="G70" t="s">
        <v>30</v>
      </c>
      <c r="H70" t="s">
        <v>158</v>
      </c>
    </row>
    <row r="71" spans="1:8" x14ac:dyDescent="0.2">
      <c r="A71" t="s">
        <v>164</v>
      </c>
      <c r="B71" s="7">
        <v>-3.470493115296593E-6</v>
      </c>
      <c r="C71" t="s">
        <v>91</v>
      </c>
      <c r="D71" t="s">
        <v>76</v>
      </c>
      <c r="F71" t="s">
        <v>88</v>
      </c>
      <c r="G71" t="s">
        <v>31</v>
      </c>
      <c r="H71" t="s">
        <v>159</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262</v>
      </c>
    </row>
    <row r="2" spans="1:2" x14ac:dyDescent="0.2">
      <c r="A2" t="s">
        <v>71</v>
      </c>
      <c r="B2" t="s">
        <v>37</v>
      </c>
    </row>
    <row r="3" spans="1:2" x14ac:dyDescent="0.2">
      <c r="A3" t="s">
        <v>85</v>
      </c>
      <c r="B3" t="s">
        <v>262</v>
      </c>
    </row>
    <row r="4" spans="1:2" x14ac:dyDescent="0.2">
      <c r="A4" t="s">
        <v>86</v>
      </c>
    </row>
    <row r="5" spans="1:2" x14ac:dyDescent="0.2">
      <c r="A5" t="s">
        <v>87</v>
      </c>
      <c r="B5">
        <v>2020</v>
      </c>
    </row>
    <row r="6" spans="1:2" x14ac:dyDescent="0.2">
      <c r="A6" t="s">
        <v>123</v>
      </c>
      <c r="B6" t="s">
        <v>418</v>
      </c>
    </row>
    <row r="7" spans="1:2" x14ac:dyDescent="0.2">
      <c r="A7" t="s">
        <v>72</v>
      </c>
      <c r="B7" t="s">
        <v>262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23.25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58.368978251949123</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554</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262</v>
      </c>
      <c r="B33">
        <v>1</v>
      </c>
      <c r="C33" t="s">
        <v>37</v>
      </c>
      <c r="D33" t="s">
        <v>75</v>
      </c>
      <c r="F33" t="s">
        <v>83</v>
      </c>
      <c r="G33" t="s">
        <v>84</v>
      </c>
      <c r="H33" t="s">
        <v>262</v>
      </c>
    </row>
    <row r="34" spans="1:8" x14ac:dyDescent="0.2">
      <c r="A34" t="s">
        <v>247</v>
      </c>
      <c r="B34" s="4">
        <v>0.94117647058823528</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-0.66666666666666663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23.25</v>
      </c>
      <c r="C41" t="s">
        <v>91</v>
      </c>
      <c r="D41" t="s">
        <v>191</v>
      </c>
      <c r="F41" t="s">
        <v>88</v>
      </c>
      <c r="H41" s="13" t="s">
        <v>444</v>
      </c>
    </row>
    <row r="42" spans="1:8" x14ac:dyDescent="0.2">
      <c r="A42" s="13" t="s">
        <v>214</v>
      </c>
      <c r="B42" s="2">
        <v>369.67500000000001</v>
      </c>
      <c r="C42" t="s">
        <v>94</v>
      </c>
      <c r="D42" t="s">
        <v>191</v>
      </c>
      <c r="F42" t="s">
        <v>88</v>
      </c>
      <c r="H42" s="13" t="s">
        <v>214</v>
      </c>
    </row>
    <row r="43" spans="1:8" x14ac:dyDescent="0.2">
      <c r="B43" s="11"/>
    </row>
    <row r="45" spans="1:8" ht="16" x14ac:dyDescent="0.2">
      <c r="A45" s="10" t="s">
        <v>70</v>
      </c>
      <c r="B45" s="8" t="s">
        <v>553</v>
      </c>
    </row>
    <row r="46" spans="1:8" x14ac:dyDescent="0.2">
      <c r="A46" t="s">
        <v>71</v>
      </c>
      <c r="B46" t="s">
        <v>37</v>
      </c>
    </row>
    <row r="47" spans="1:8" x14ac:dyDescent="0.2">
      <c r="A47" t="s">
        <v>85</v>
      </c>
      <c r="B47" t="s">
        <v>262</v>
      </c>
    </row>
    <row r="48" spans="1:8" x14ac:dyDescent="0.2">
      <c r="A48" t="s">
        <v>86</v>
      </c>
    </row>
    <row r="49" spans="1:2" x14ac:dyDescent="0.2">
      <c r="A49" t="s">
        <v>87</v>
      </c>
      <c r="B49">
        <v>2020</v>
      </c>
    </row>
    <row r="50" spans="1:2" x14ac:dyDescent="0.2">
      <c r="A50" t="s">
        <v>123</v>
      </c>
      <c r="B50" t="s">
        <v>418</v>
      </c>
    </row>
    <row r="51" spans="1:2" x14ac:dyDescent="0.2">
      <c r="A51" t="s">
        <v>72</v>
      </c>
      <c r="B51" t="s">
        <v>553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20000</v>
      </c>
    </row>
    <row r="56" spans="1:2" x14ac:dyDescent="0.2">
      <c r="A56" t="s">
        <v>125</v>
      </c>
      <c r="B56">
        <v>1</v>
      </c>
    </row>
    <row r="57" spans="1:2" x14ac:dyDescent="0.2">
      <c r="A57" t="s">
        <v>126</v>
      </c>
      <c r="B57">
        <v>1.3333333333333333</v>
      </c>
    </row>
    <row r="58" spans="1:2" x14ac:dyDescent="0.2">
      <c r="A58" t="s">
        <v>127</v>
      </c>
      <c r="B58">
        <v>1</v>
      </c>
    </row>
    <row r="59" spans="1:2" x14ac:dyDescent="0.2">
      <c r="A59" t="s">
        <v>128</v>
      </c>
      <c r="B59">
        <v>2000</v>
      </c>
    </row>
    <row r="60" spans="1:2" x14ac:dyDescent="0.2">
      <c r="A60" t="s">
        <v>129</v>
      </c>
      <c r="B60">
        <v>23.25</v>
      </c>
    </row>
    <row r="61" spans="1:2" x14ac:dyDescent="0.2">
      <c r="A61" t="s">
        <v>130</v>
      </c>
      <c r="B61">
        <v>0.25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s="2">
        <v>58.368978251949123</v>
      </c>
    </row>
    <row r="69" spans="1:8" x14ac:dyDescent="0.2">
      <c r="A69" t="s">
        <v>133</v>
      </c>
      <c r="B69" t="s">
        <v>136</v>
      </c>
    </row>
    <row r="70" spans="1:8" x14ac:dyDescent="0.2">
      <c r="A70" t="s">
        <v>540</v>
      </c>
      <c r="B70" s="6">
        <v>0</v>
      </c>
    </row>
    <row r="71" spans="1:8" x14ac:dyDescent="0.2">
      <c r="A71" t="s">
        <v>82</v>
      </c>
      <c r="B71" t="s">
        <v>555</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553</v>
      </c>
      <c r="B74">
        <v>1</v>
      </c>
      <c r="C74" t="s">
        <v>37</v>
      </c>
      <c r="D74" t="s">
        <v>162</v>
      </c>
      <c r="F74" t="s">
        <v>83</v>
      </c>
      <c r="G74" t="s">
        <v>84</v>
      </c>
      <c r="H74" t="s">
        <v>553</v>
      </c>
    </row>
    <row r="75" spans="1:8" x14ac:dyDescent="0.2">
      <c r="A75" t="s">
        <v>262</v>
      </c>
      <c r="B75" s="7">
        <v>5.0000000000000002E-5</v>
      </c>
      <c r="C75" t="s">
        <v>37</v>
      </c>
      <c r="D75" t="s">
        <v>75</v>
      </c>
      <c r="F75" t="s">
        <v>88</v>
      </c>
      <c r="H75" t="s">
        <v>262</v>
      </c>
    </row>
    <row r="76" spans="1:8" x14ac:dyDescent="0.2">
      <c r="A76" t="s">
        <v>106</v>
      </c>
      <c r="B76" s="7">
        <v>5.3297249999999999E-5</v>
      </c>
      <c r="C76" t="s">
        <v>37</v>
      </c>
      <c r="D76" t="s">
        <v>104</v>
      </c>
      <c r="F76" t="s">
        <v>88</v>
      </c>
      <c r="G76" t="s">
        <v>102</v>
      </c>
      <c r="H76" t="s">
        <v>107</v>
      </c>
    </row>
    <row r="77" spans="1:8" x14ac:dyDescent="0.2">
      <c r="A77" t="s">
        <v>97</v>
      </c>
      <c r="B77" s="7">
        <v>7.5382508513468297E-3</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-4.1946004585487268E-6</v>
      </c>
      <c r="C79" t="s">
        <v>91</v>
      </c>
      <c r="D79" t="s">
        <v>76</v>
      </c>
      <c r="F79" t="s">
        <v>88</v>
      </c>
      <c r="G79" t="s">
        <v>29</v>
      </c>
      <c r="H79" t="s">
        <v>157</v>
      </c>
    </row>
    <row r="80" spans="1:8" x14ac:dyDescent="0.2">
      <c r="A80" t="s">
        <v>156</v>
      </c>
      <c r="B80" s="7">
        <v>-4.1336328964445005E-6</v>
      </c>
      <c r="C80" t="s">
        <v>91</v>
      </c>
      <c r="D80" t="s">
        <v>76</v>
      </c>
      <c r="F80" t="s">
        <v>88</v>
      </c>
      <c r="G80" t="s">
        <v>30</v>
      </c>
      <c r="H80" t="s">
        <v>158</v>
      </c>
    </row>
    <row r="81" spans="1:8" x14ac:dyDescent="0.2">
      <c r="A81" t="s">
        <v>164</v>
      </c>
      <c r="B81" s="7">
        <v>-3.8410985523805933E-6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263</v>
      </c>
    </row>
    <row r="2" spans="1:2" x14ac:dyDescent="0.2">
      <c r="A2" t="s">
        <v>71</v>
      </c>
      <c r="B2" t="s">
        <v>37</v>
      </c>
    </row>
    <row r="3" spans="1:2" x14ac:dyDescent="0.2">
      <c r="A3" t="s">
        <v>85</v>
      </c>
      <c r="B3" t="s">
        <v>263</v>
      </c>
    </row>
    <row r="4" spans="1:2" x14ac:dyDescent="0.2">
      <c r="A4" t="s">
        <v>86</v>
      </c>
    </row>
    <row r="5" spans="1:2" x14ac:dyDescent="0.2">
      <c r="A5" t="s">
        <v>87</v>
      </c>
      <c r="B5">
        <v>2020</v>
      </c>
    </row>
    <row r="6" spans="1:2" x14ac:dyDescent="0.2">
      <c r="A6" t="s">
        <v>123</v>
      </c>
      <c r="B6" t="s">
        <v>422</v>
      </c>
    </row>
    <row r="7" spans="1:2" x14ac:dyDescent="0.2">
      <c r="A7" t="s">
        <v>72</v>
      </c>
      <c r="B7" t="s">
        <v>263</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2</v>
      </c>
    </row>
    <row r="14" spans="1:2" x14ac:dyDescent="0.2">
      <c r="A14" t="s">
        <v>127</v>
      </c>
      <c r="B14">
        <v>1</v>
      </c>
    </row>
    <row r="15" spans="1:2" x14ac:dyDescent="0.2">
      <c r="A15" t="s">
        <v>128</v>
      </c>
      <c r="B15">
        <v>3000</v>
      </c>
    </row>
    <row r="16" spans="1:2" x14ac:dyDescent="0.2">
      <c r="A16" t="s">
        <v>129</v>
      </c>
      <c r="B16">
        <v>27.25</v>
      </c>
    </row>
    <row r="17" spans="1:8" x14ac:dyDescent="0.2">
      <c r="A17" t="s">
        <v>130</v>
      </c>
      <c r="B17">
        <v>0.5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v>31.78180669614656</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263</v>
      </c>
      <c r="B33">
        <v>1</v>
      </c>
      <c r="C33" t="s">
        <v>37</v>
      </c>
      <c r="D33" t="s">
        <v>75</v>
      </c>
      <c r="F33" t="s">
        <v>83</v>
      </c>
      <c r="G33" t="s">
        <v>84</v>
      </c>
      <c r="H33" t="s">
        <v>263</v>
      </c>
    </row>
    <row r="34" spans="1:8" x14ac:dyDescent="0.2">
      <c r="A34" t="s">
        <v>247</v>
      </c>
      <c r="B34" s="4">
        <v>1.1176470588235294</v>
      </c>
      <c r="C34" t="s">
        <v>91</v>
      </c>
      <c r="D34" t="s">
        <v>75</v>
      </c>
      <c r="F34" t="s">
        <v>88</v>
      </c>
      <c r="G34" t="s">
        <v>15</v>
      </c>
      <c r="H34" t="s">
        <v>246</v>
      </c>
    </row>
    <row r="35" spans="1:8" x14ac:dyDescent="0.2">
      <c r="A35" t="s">
        <v>225</v>
      </c>
      <c r="B35" s="4">
        <v>5</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-0.79166666666666663</v>
      </c>
      <c r="C39" t="s">
        <v>37</v>
      </c>
      <c r="D39" t="s">
        <v>75</v>
      </c>
      <c r="F39" t="s">
        <v>88</v>
      </c>
      <c r="G39" t="s">
        <v>140</v>
      </c>
      <c r="H39" t="s">
        <v>146</v>
      </c>
    </row>
    <row r="40" spans="1:8" x14ac:dyDescent="0.2">
      <c r="A40" t="s">
        <v>145</v>
      </c>
      <c r="B40" s="4">
        <v>-0.20833333333333331</v>
      </c>
      <c r="C40" t="s">
        <v>37</v>
      </c>
      <c r="D40" t="s">
        <v>75</v>
      </c>
      <c r="F40" t="s">
        <v>88</v>
      </c>
      <c r="G40" t="s">
        <v>141</v>
      </c>
      <c r="H40" t="s">
        <v>146</v>
      </c>
    </row>
    <row r="41" spans="1:8" x14ac:dyDescent="0.2">
      <c r="A41" s="13" t="s">
        <v>443</v>
      </c>
      <c r="B41">
        <v>27.25</v>
      </c>
      <c r="C41" t="s">
        <v>91</v>
      </c>
      <c r="D41" t="s">
        <v>191</v>
      </c>
      <c r="F41" t="s">
        <v>88</v>
      </c>
      <c r="H41" s="13" t="s">
        <v>444</v>
      </c>
    </row>
    <row r="42" spans="1:8" x14ac:dyDescent="0.2">
      <c r="A42" s="13" t="s">
        <v>214</v>
      </c>
      <c r="B42" s="2">
        <v>433.27499999999998</v>
      </c>
      <c r="C42" t="s">
        <v>94</v>
      </c>
      <c r="D42" t="s">
        <v>191</v>
      </c>
      <c r="F42" t="s">
        <v>88</v>
      </c>
      <c r="H42" s="13" t="s">
        <v>214</v>
      </c>
    </row>
    <row r="43" spans="1:8" x14ac:dyDescent="0.2">
      <c r="B43" s="11"/>
    </row>
    <row r="45" spans="1:8" ht="16" x14ac:dyDescent="0.2">
      <c r="A45" s="10" t="s">
        <v>70</v>
      </c>
      <c r="B45" s="8" t="s">
        <v>550</v>
      </c>
    </row>
    <row r="46" spans="1:8" x14ac:dyDescent="0.2">
      <c r="A46" t="s">
        <v>71</v>
      </c>
      <c r="B46" t="s">
        <v>37</v>
      </c>
    </row>
    <row r="47" spans="1:8" x14ac:dyDescent="0.2">
      <c r="A47" t="s">
        <v>85</v>
      </c>
      <c r="B47" t="s">
        <v>263</v>
      </c>
    </row>
    <row r="48" spans="1:8" x14ac:dyDescent="0.2">
      <c r="A48" t="s">
        <v>86</v>
      </c>
    </row>
    <row r="49" spans="1:2" x14ac:dyDescent="0.2">
      <c r="A49" t="s">
        <v>87</v>
      </c>
      <c r="B49">
        <v>2020</v>
      </c>
    </row>
    <row r="50" spans="1:2" x14ac:dyDescent="0.2">
      <c r="A50" t="s">
        <v>123</v>
      </c>
      <c r="B50" t="s">
        <v>422</v>
      </c>
    </row>
    <row r="51" spans="1:2" x14ac:dyDescent="0.2">
      <c r="A51" t="s">
        <v>72</v>
      </c>
      <c r="B51" t="s">
        <v>550</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30000</v>
      </c>
    </row>
    <row r="56" spans="1:2" x14ac:dyDescent="0.2">
      <c r="A56" t="s">
        <v>125</v>
      </c>
      <c r="B56">
        <v>1</v>
      </c>
    </row>
    <row r="57" spans="1:2" x14ac:dyDescent="0.2">
      <c r="A57" t="s">
        <v>126</v>
      </c>
      <c r="B57">
        <v>2</v>
      </c>
    </row>
    <row r="58" spans="1:2" x14ac:dyDescent="0.2">
      <c r="A58" t="s">
        <v>127</v>
      </c>
      <c r="B58">
        <v>1</v>
      </c>
    </row>
    <row r="59" spans="1:2" x14ac:dyDescent="0.2">
      <c r="A59" t="s">
        <v>128</v>
      </c>
      <c r="B59">
        <v>3000</v>
      </c>
    </row>
    <row r="60" spans="1:2" x14ac:dyDescent="0.2">
      <c r="A60" t="s">
        <v>129</v>
      </c>
      <c r="B60">
        <v>27.25</v>
      </c>
    </row>
    <row r="61" spans="1:2" x14ac:dyDescent="0.2">
      <c r="A61" t="s">
        <v>130</v>
      </c>
      <c r="B61">
        <v>0.5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v>31.78180669614656</v>
      </c>
    </row>
    <row r="69" spans="1:8" x14ac:dyDescent="0.2">
      <c r="A69" t="s">
        <v>133</v>
      </c>
      <c r="B69" t="s">
        <v>136</v>
      </c>
    </row>
    <row r="70" spans="1:8" x14ac:dyDescent="0.2">
      <c r="A70" t="s">
        <v>540</v>
      </c>
      <c r="B70" s="6">
        <v>0</v>
      </c>
    </row>
    <row r="71" spans="1:8" x14ac:dyDescent="0.2">
      <c r="A71" t="s">
        <v>82</v>
      </c>
      <c r="B71" t="s">
        <v>552</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550</v>
      </c>
      <c r="B74">
        <v>1</v>
      </c>
      <c r="C74" t="s">
        <v>37</v>
      </c>
      <c r="D74" t="s">
        <v>162</v>
      </c>
      <c r="F74" t="s">
        <v>83</v>
      </c>
      <c r="G74" t="s">
        <v>84</v>
      </c>
      <c r="H74" t="s">
        <v>550</v>
      </c>
    </row>
    <row r="75" spans="1:8" x14ac:dyDescent="0.2">
      <c r="A75" t="s">
        <v>263</v>
      </c>
      <c r="B75" s="7">
        <v>3.3333333333333335E-5</v>
      </c>
      <c r="C75" t="s">
        <v>37</v>
      </c>
      <c r="D75" t="s">
        <v>75</v>
      </c>
      <c r="F75" t="s">
        <v>88</v>
      </c>
      <c r="H75" t="s">
        <v>263</v>
      </c>
    </row>
    <row r="76" spans="1:8" x14ac:dyDescent="0.2">
      <c r="A76" t="s">
        <v>106</v>
      </c>
      <c r="B76" s="7">
        <v>5.5445249999999999E-5</v>
      </c>
      <c r="C76" t="s">
        <v>37</v>
      </c>
      <c r="D76" t="s">
        <v>104</v>
      </c>
      <c r="F76" t="s">
        <v>88</v>
      </c>
      <c r="G76" t="s">
        <v>102</v>
      </c>
      <c r="H76" t="s">
        <v>107</v>
      </c>
    </row>
    <row r="77" spans="1:8" x14ac:dyDescent="0.2">
      <c r="A77" t="s">
        <v>97</v>
      </c>
      <c r="B77" s="7">
        <v>1.3844398595922134E-2</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-4.3264006015800174E-6</v>
      </c>
      <c r="C79" t="s">
        <v>91</v>
      </c>
      <c r="D79" t="s">
        <v>76</v>
      </c>
      <c r="F79" t="s">
        <v>88</v>
      </c>
      <c r="G79" t="s">
        <v>29</v>
      </c>
      <c r="H79" t="s">
        <v>157</v>
      </c>
    </row>
    <row r="80" spans="1:8" x14ac:dyDescent="0.2">
      <c r="A80" t="s">
        <v>156</v>
      </c>
      <c r="B80" s="7">
        <v>-4.2664398392934627E-6</v>
      </c>
      <c r="C80" t="s">
        <v>91</v>
      </c>
      <c r="D80" t="s">
        <v>76</v>
      </c>
      <c r="F80" t="s">
        <v>88</v>
      </c>
      <c r="G80" t="s">
        <v>30</v>
      </c>
      <c r="H80" t="s">
        <v>158</v>
      </c>
    </row>
    <row r="81" spans="1:8" x14ac:dyDescent="0.2">
      <c r="A81" t="s">
        <v>164</v>
      </c>
      <c r="B81" s="7">
        <v>-3.960170488563306E-6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652</v>
      </c>
    </row>
    <row r="2" spans="1:2" x14ac:dyDescent="0.2">
      <c r="A2" t="s">
        <v>71</v>
      </c>
      <c r="B2" t="s">
        <v>37</v>
      </c>
    </row>
    <row r="3" spans="1:2" x14ac:dyDescent="0.2">
      <c r="A3" t="s">
        <v>85</v>
      </c>
      <c r="B3" t="s">
        <v>652</v>
      </c>
    </row>
    <row r="4" spans="1:2" x14ac:dyDescent="0.2">
      <c r="A4" t="s">
        <v>86</v>
      </c>
    </row>
    <row r="5" spans="1:2" x14ac:dyDescent="0.2">
      <c r="A5" t="s">
        <v>87</v>
      </c>
      <c r="B5">
        <v>2020</v>
      </c>
    </row>
    <row r="6" spans="1:2" x14ac:dyDescent="0.2">
      <c r="A6" t="s">
        <v>123</v>
      </c>
      <c r="B6" t="s">
        <v>794</v>
      </c>
    </row>
    <row r="7" spans="1:2" x14ac:dyDescent="0.2">
      <c r="A7" t="s">
        <v>72</v>
      </c>
      <c r="B7" t="s">
        <v>652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45.25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41.48860759493671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548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652</v>
      </c>
      <c r="B33">
        <v>1</v>
      </c>
      <c r="C33" t="s">
        <v>37</v>
      </c>
      <c r="D33" t="s">
        <v>75</v>
      </c>
      <c r="F33" t="s">
        <v>83</v>
      </c>
      <c r="G33" t="s">
        <v>84</v>
      </c>
      <c r="H33" t="s">
        <v>652</v>
      </c>
    </row>
    <row r="34" spans="1:8" x14ac:dyDescent="0.2">
      <c r="A34" t="s">
        <v>247</v>
      </c>
      <c r="B34" s="4">
        <v>2.2352941176470589</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-1.5833333333333333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45.25</v>
      </c>
      <c r="C41" t="s">
        <v>91</v>
      </c>
      <c r="D41" t="s">
        <v>191</v>
      </c>
      <c r="F41" t="s">
        <v>88</v>
      </c>
      <c r="H41" s="13" t="s">
        <v>444</v>
      </c>
    </row>
    <row r="42" spans="1:8" x14ac:dyDescent="0.2">
      <c r="A42" s="13" t="s">
        <v>214</v>
      </c>
      <c r="B42" s="2">
        <v>719.47500000000002</v>
      </c>
      <c r="C42" t="s">
        <v>94</v>
      </c>
      <c r="D42" t="s">
        <v>191</v>
      </c>
      <c r="F42" t="s">
        <v>88</v>
      </c>
      <c r="H42" s="13" t="s">
        <v>214</v>
      </c>
    </row>
    <row r="44" spans="1:8" ht="16" x14ac:dyDescent="0.2">
      <c r="A44" s="10" t="s">
        <v>70</v>
      </c>
      <c r="B44" s="8" t="s">
        <v>886</v>
      </c>
    </row>
    <row r="45" spans="1:8" x14ac:dyDescent="0.2">
      <c r="A45" t="s">
        <v>71</v>
      </c>
      <c r="B45" t="s">
        <v>37</v>
      </c>
    </row>
    <row r="46" spans="1:8" x14ac:dyDescent="0.2">
      <c r="A46" t="s">
        <v>85</v>
      </c>
      <c r="B46" t="s">
        <v>652</v>
      </c>
    </row>
    <row r="47" spans="1:8" x14ac:dyDescent="0.2">
      <c r="A47" t="s">
        <v>86</v>
      </c>
    </row>
    <row r="48" spans="1:8" x14ac:dyDescent="0.2">
      <c r="A48" t="s">
        <v>87</v>
      </c>
      <c r="B48">
        <v>2020</v>
      </c>
    </row>
    <row r="49" spans="1:2" x14ac:dyDescent="0.2">
      <c r="A49" t="s">
        <v>123</v>
      </c>
      <c r="B49" t="s">
        <v>794</v>
      </c>
    </row>
    <row r="50" spans="1:2" x14ac:dyDescent="0.2">
      <c r="A50" t="s">
        <v>72</v>
      </c>
      <c r="B50" t="s">
        <v>886</v>
      </c>
    </row>
    <row r="51" spans="1:2" x14ac:dyDescent="0.2">
      <c r="A51" t="s">
        <v>73</v>
      </c>
      <c r="B51" t="s">
        <v>74</v>
      </c>
    </row>
    <row r="52" spans="1:2" x14ac:dyDescent="0.2">
      <c r="A52" t="s">
        <v>75</v>
      </c>
      <c r="B52" t="s">
        <v>162</v>
      </c>
    </row>
    <row r="53" spans="1:2" x14ac:dyDescent="0.2">
      <c r="A53" t="s">
        <v>77</v>
      </c>
      <c r="B53" t="s">
        <v>518</v>
      </c>
    </row>
    <row r="54" spans="1:2" x14ac:dyDescent="0.2">
      <c r="A54" t="s">
        <v>124</v>
      </c>
      <c r="B54">
        <v>20000</v>
      </c>
    </row>
    <row r="55" spans="1:2" x14ac:dyDescent="0.2">
      <c r="A55" t="s">
        <v>125</v>
      </c>
      <c r="B55">
        <v>1</v>
      </c>
    </row>
    <row r="56" spans="1:2" x14ac:dyDescent="0.2">
      <c r="A56" t="s">
        <v>126</v>
      </c>
      <c r="B56">
        <v>1.3333333333333333</v>
      </c>
    </row>
    <row r="57" spans="1:2" x14ac:dyDescent="0.2">
      <c r="A57" t="s">
        <v>127</v>
      </c>
      <c r="B57">
        <v>1</v>
      </c>
    </row>
    <row r="58" spans="1:2" x14ac:dyDescent="0.2">
      <c r="A58" t="s">
        <v>128</v>
      </c>
      <c r="B58">
        <v>2000</v>
      </c>
    </row>
    <row r="59" spans="1:2" x14ac:dyDescent="0.2">
      <c r="A59" t="s">
        <v>129</v>
      </c>
      <c r="B59">
        <v>45.25</v>
      </c>
    </row>
    <row r="60" spans="1:2" x14ac:dyDescent="0.2">
      <c r="A60" t="s">
        <v>130</v>
      </c>
      <c r="B60">
        <v>0.25</v>
      </c>
    </row>
    <row r="61" spans="1:2" x14ac:dyDescent="0.2">
      <c r="A61" t="s">
        <v>417</v>
      </c>
      <c r="B61" s="19" t="s">
        <v>42</v>
      </c>
    </row>
    <row r="62" spans="1:2" x14ac:dyDescent="0.2">
      <c r="A62" t="s">
        <v>131</v>
      </c>
      <c r="B62">
        <v>3.25</v>
      </c>
    </row>
    <row r="63" spans="1:2" x14ac:dyDescent="0.2">
      <c r="A63" t="s">
        <v>99</v>
      </c>
      <c r="B63">
        <v>0.5</v>
      </c>
    </row>
    <row r="64" spans="1:2" x14ac:dyDescent="0.2">
      <c r="A64" t="s">
        <v>355</v>
      </c>
      <c r="B64">
        <v>0.4</v>
      </c>
    </row>
    <row r="65" spans="1:8" x14ac:dyDescent="0.2">
      <c r="A65" t="s">
        <v>134</v>
      </c>
      <c r="B65">
        <v>0</v>
      </c>
    </row>
    <row r="66" spans="1:8" x14ac:dyDescent="0.2">
      <c r="A66" t="s">
        <v>135</v>
      </c>
      <c r="B66">
        <v>0</v>
      </c>
    </row>
    <row r="67" spans="1:8" x14ac:dyDescent="0.2">
      <c r="A67" t="s">
        <v>132</v>
      </c>
      <c r="B67">
        <v>41.48860759493671</v>
      </c>
    </row>
    <row r="68" spans="1:8" x14ac:dyDescent="0.2">
      <c r="A68" t="s">
        <v>133</v>
      </c>
      <c r="B68" t="s">
        <v>136</v>
      </c>
    </row>
    <row r="69" spans="1:8" x14ac:dyDescent="0.2">
      <c r="A69" t="s">
        <v>540</v>
      </c>
      <c r="B69" s="6">
        <v>0</v>
      </c>
    </row>
    <row r="70" spans="1:8" x14ac:dyDescent="0.2">
      <c r="A70" t="s">
        <v>82</v>
      </c>
      <c r="B70" t="s">
        <v>549</v>
      </c>
    </row>
    <row r="71" spans="1:8" ht="16" x14ac:dyDescent="0.2">
      <c r="A71" s="10" t="s">
        <v>78</v>
      </c>
    </row>
    <row r="72" spans="1:8" x14ac:dyDescent="0.2">
      <c r="A72" t="s">
        <v>79</v>
      </c>
      <c r="B72" t="s">
        <v>80</v>
      </c>
      <c r="C72" t="s">
        <v>71</v>
      </c>
      <c r="D72" t="s">
        <v>75</v>
      </c>
      <c r="E72" t="s">
        <v>81</v>
      </c>
      <c r="F72" t="s">
        <v>73</v>
      </c>
      <c r="G72" t="s">
        <v>82</v>
      </c>
      <c r="H72" t="s">
        <v>72</v>
      </c>
    </row>
    <row r="73" spans="1:8" x14ac:dyDescent="0.2">
      <c r="A73" t="s">
        <v>886</v>
      </c>
      <c r="B73">
        <v>1</v>
      </c>
      <c r="C73" t="s">
        <v>37</v>
      </c>
      <c r="D73" t="s">
        <v>162</v>
      </c>
      <c r="F73" t="s">
        <v>83</v>
      </c>
      <c r="G73" t="s">
        <v>84</v>
      </c>
      <c r="H73" t="s">
        <v>886</v>
      </c>
    </row>
    <row r="74" spans="1:8" x14ac:dyDescent="0.2">
      <c r="A74" t="s">
        <v>652</v>
      </c>
      <c r="B74" s="7">
        <v>5.0000000000000002E-5</v>
      </c>
      <c r="C74" t="s">
        <v>37</v>
      </c>
      <c r="D74" t="s">
        <v>75</v>
      </c>
      <c r="F74" t="s">
        <v>88</v>
      </c>
      <c r="H74" t="s">
        <v>652</v>
      </c>
    </row>
    <row r="75" spans="1:8" x14ac:dyDescent="0.2">
      <c r="A75" t="s">
        <v>106</v>
      </c>
      <c r="B75" s="7">
        <v>9.1424250000000001E-5</v>
      </c>
      <c r="C75" t="s">
        <v>37</v>
      </c>
      <c r="D75" t="s">
        <v>104</v>
      </c>
      <c r="F75" t="s">
        <v>88</v>
      </c>
      <c r="G75" t="s">
        <v>102</v>
      </c>
      <c r="H75" t="s">
        <v>107</v>
      </c>
    </row>
    <row r="76" spans="1:8" x14ac:dyDescent="0.2">
      <c r="A76" t="s">
        <v>97</v>
      </c>
      <c r="B76" s="7">
        <v>1.0605320966560899E-2</v>
      </c>
      <c r="C76" t="s">
        <v>37</v>
      </c>
      <c r="D76" t="s">
        <v>95</v>
      </c>
      <c r="F76" t="s">
        <v>88</v>
      </c>
      <c r="G76" t="s">
        <v>28</v>
      </c>
      <c r="H76" t="s">
        <v>99</v>
      </c>
    </row>
    <row r="77" spans="1:8" x14ac:dyDescent="0.2">
      <c r="A77" t="s">
        <v>248</v>
      </c>
      <c r="B77" s="7">
        <v>6.666666666666667E-5</v>
      </c>
      <c r="C77" t="s">
        <v>37</v>
      </c>
      <c r="D77" t="s">
        <v>75</v>
      </c>
      <c r="F77" t="s">
        <v>88</v>
      </c>
      <c r="G77" t="s">
        <v>115</v>
      </c>
      <c r="H77" t="s">
        <v>248</v>
      </c>
    </row>
    <row r="78" spans="1:8" x14ac:dyDescent="0.2">
      <c r="A78" t="s">
        <v>155</v>
      </c>
      <c r="B78" s="7">
        <v>-6.4129100619129601E-6</v>
      </c>
      <c r="C78" t="s">
        <v>91</v>
      </c>
      <c r="D78" t="s">
        <v>76</v>
      </c>
      <c r="F78" t="s">
        <v>88</v>
      </c>
      <c r="G78" t="s">
        <v>29</v>
      </c>
      <c r="H78" t="s">
        <v>157</v>
      </c>
    </row>
    <row r="79" spans="1:8" x14ac:dyDescent="0.2">
      <c r="A79" t="s">
        <v>156</v>
      </c>
      <c r="B79" s="7">
        <v>-5.307335850102609E-6</v>
      </c>
      <c r="C79" t="s">
        <v>91</v>
      </c>
      <c r="D79" t="s">
        <v>76</v>
      </c>
      <c r="F79" t="s">
        <v>88</v>
      </c>
      <c r="G79" t="s">
        <v>30</v>
      </c>
      <c r="H79" t="s">
        <v>158</v>
      </c>
    </row>
    <row r="80" spans="1:8" x14ac:dyDescent="0.2">
      <c r="A80" t="s">
        <v>164</v>
      </c>
      <c r="B80" s="7">
        <v>-5.1556634746423041E-6</v>
      </c>
      <c r="C80" t="s">
        <v>91</v>
      </c>
      <c r="D80" t="s">
        <v>76</v>
      </c>
      <c r="F80" t="s">
        <v>88</v>
      </c>
      <c r="G80" t="s">
        <v>31</v>
      </c>
      <c r="H80" t="s">
        <v>159</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264</v>
      </c>
    </row>
    <row r="2" spans="1:2" x14ac:dyDescent="0.2">
      <c r="A2" t="s">
        <v>71</v>
      </c>
      <c r="B2" t="s">
        <v>37</v>
      </c>
    </row>
    <row r="3" spans="1:2" x14ac:dyDescent="0.2">
      <c r="A3" t="s">
        <v>85</v>
      </c>
      <c r="B3" t="s">
        <v>264</v>
      </c>
    </row>
    <row r="4" spans="1:2" x14ac:dyDescent="0.2">
      <c r="A4" t="s">
        <v>86</v>
      </c>
    </row>
    <row r="5" spans="1:2" x14ac:dyDescent="0.2">
      <c r="A5" t="s">
        <v>87</v>
      </c>
      <c r="B5">
        <v>2020</v>
      </c>
    </row>
    <row r="6" spans="1:2" x14ac:dyDescent="0.2">
      <c r="A6" t="s">
        <v>123</v>
      </c>
      <c r="B6" t="s">
        <v>265</v>
      </c>
    </row>
    <row r="7" spans="1:2" x14ac:dyDescent="0.2">
      <c r="A7" t="s">
        <v>72</v>
      </c>
      <c r="B7" t="s">
        <v>264</v>
      </c>
    </row>
    <row r="8" spans="1:2" x14ac:dyDescent="0.2">
      <c r="A8" t="s">
        <v>73</v>
      </c>
      <c r="B8" t="s">
        <v>74</v>
      </c>
    </row>
    <row r="9" spans="1:2" x14ac:dyDescent="0.2">
      <c r="A9" t="s">
        <v>75</v>
      </c>
      <c r="B9" t="s">
        <v>75</v>
      </c>
    </row>
    <row r="10" spans="1:2" x14ac:dyDescent="0.2">
      <c r="A10" t="s">
        <v>77</v>
      </c>
      <c r="B10" t="s">
        <v>518</v>
      </c>
    </row>
    <row r="11" spans="1:2" x14ac:dyDescent="0.2">
      <c r="A11" t="s">
        <v>124</v>
      </c>
      <c r="B11">
        <v>2800000</v>
      </c>
    </row>
    <row r="12" spans="1:2" x14ac:dyDescent="0.2">
      <c r="A12" t="s">
        <v>125</v>
      </c>
      <c r="B12">
        <v>38</v>
      </c>
    </row>
    <row r="13" spans="1:2" x14ac:dyDescent="0.2">
      <c r="A13" t="s">
        <v>126</v>
      </c>
      <c r="B13">
        <v>1.3333333333333333</v>
      </c>
    </row>
    <row r="14" spans="1:2" x14ac:dyDescent="0.2">
      <c r="A14" t="s">
        <v>127</v>
      </c>
      <c r="B14">
        <v>0</v>
      </c>
    </row>
    <row r="15" spans="1:2" x14ac:dyDescent="0.2">
      <c r="A15" t="s">
        <v>128</v>
      </c>
      <c r="B15">
        <v>70000</v>
      </c>
    </row>
    <row r="16" spans="1:2" x14ac:dyDescent="0.2">
      <c r="A16" t="s">
        <v>129</v>
      </c>
      <c r="B16">
        <v>54000</v>
      </c>
    </row>
    <row r="17" spans="1:8" x14ac:dyDescent="0.2">
      <c r="A17" t="s">
        <v>130</v>
      </c>
      <c r="B17">
        <v>660</v>
      </c>
    </row>
    <row r="18" spans="1:8" x14ac:dyDescent="0.2">
      <c r="A18" t="s">
        <v>131</v>
      </c>
      <c r="B18">
        <v>0</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270</v>
      </c>
    </row>
    <row r="26" spans="1:8" x14ac:dyDescent="0.2">
      <c r="A26" t="s">
        <v>260</v>
      </c>
      <c r="B26" s="2">
        <v>0</v>
      </c>
    </row>
    <row r="27" spans="1:8" x14ac:dyDescent="0.2">
      <c r="A27" t="s">
        <v>261</v>
      </c>
      <c r="B27" s="2">
        <v>1000</v>
      </c>
    </row>
    <row r="28" spans="1:8" x14ac:dyDescent="0.2">
      <c r="A28" t="s">
        <v>82</v>
      </c>
      <c r="B28" t="s">
        <v>545</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264</v>
      </c>
      <c r="B31">
        <v>1</v>
      </c>
      <c r="C31" t="s">
        <v>37</v>
      </c>
      <c r="D31" t="s">
        <v>75</v>
      </c>
      <c r="F31" t="s">
        <v>83</v>
      </c>
      <c r="G31" t="s">
        <v>84</v>
      </c>
      <c r="H31" t="s">
        <v>264</v>
      </c>
    </row>
    <row r="32" spans="1:8" x14ac:dyDescent="0.2">
      <c r="A32" t="s">
        <v>101</v>
      </c>
      <c r="B32" s="4">
        <v>2.0579268292682928</v>
      </c>
      <c r="C32" t="s">
        <v>91</v>
      </c>
      <c r="D32" t="s">
        <v>75</v>
      </c>
      <c r="F32" t="s">
        <v>88</v>
      </c>
      <c r="G32" t="s">
        <v>15</v>
      </c>
      <c r="H32" t="s">
        <v>100</v>
      </c>
    </row>
    <row r="33" spans="1:8" x14ac:dyDescent="0.2">
      <c r="A33" t="s">
        <v>101</v>
      </c>
      <c r="B33" s="4">
        <v>0.37157012195121952</v>
      </c>
      <c r="C33" t="s">
        <v>91</v>
      </c>
      <c r="D33" t="s">
        <v>75</v>
      </c>
      <c r="F33" t="s">
        <v>88</v>
      </c>
      <c r="G33" t="s">
        <v>16</v>
      </c>
      <c r="H33" t="s">
        <v>100</v>
      </c>
    </row>
    <row r="34" spans="1:8" x14ac:dyDescent="0.2">
      <c r="A34" t="s">
        <v>101</v>
      </c>
      <c r="B34" s="4">
        <v>0.14291158536585366</v>
      </c>
      <c r="C34" t="s">
        <v>91</v>
      </c>
      <c r="D34" t="s">
        <v>75</v>
      </c>
      <c r="F34" t="s">
        <v>88</v>
      </c>
      <c r="G34" t="s">
        <v>269</v>
      </c>
      <c r="H34" t="s">
        <v>100</v>
      </c>
    </row>
    <row r="35" spans="1:8" x14ac:dyDescent="0.2">
      <c r="A35" t="s">
        <v>540</v>
      </c>
      <c r="B35" s="11">
        <v>0</v>
      </c>
      <c r="C35" t="s">
        <v>94</v>
      </c>
      <c r="D35" t="s">
        <v>76</v>
      </c>
      <c r="F35" t="s">
        <v>88</v>
      </c>
      <c r="G35" t="s">
        <v>14</v>
      </c>
      <c r="H35" t="s">
        <v>540</v>
      </c>
    </row>
    <row r="36" spans="1:8" x14ac:dyDescent="0.2">
      <c r="A36" t="s">
        <v>103</v>
      </c>
      <c r="B36" s="2">
        <v>4.5599999999999998E-3</v>
      </c>
      <c r="C36" t="s">
        <v>37</v>
      </c>
      <c r="D36" t="s">
        <v>104</v>
      </c>
      <c r="F36" t="s">
        <v>88</v>
      </c>
      <c r="G36" t="s">
        <v>102</v>
      </c>
      <c r="H36" t="s">
        <v>105</v>
      </c>
    </row>
    <row r="37" spans="1:8" x14ac:dyDescent="0.2">
      <c r="A37" t="s">
        <v>281</v>
      </c>
      <c r="B37" s="2">
        <v>-4.5599999999999998E-3</v>
      </c>
      <c r="C37" t="s">
        <v>37</v>
      </c>
      <c r="D37" t="s">
        <v>104</v>
      </c>
      <c r="F37" t="s">
        <v>88</v>
      </c>
      <c r="G37" t="s">
        <v>279</v>
      </c>
      <c r="H37" t="s">
        <v>280</v>
      </c>
    </row>
    <row r="38" spans="1:8" x14ac:dyDescent="0.2">
      <c r="A38" s="13" t="s">
        <v>443</v>
      </c>
      <c r="B38">
        <v>54000</v>
      </c>
      <c r="C38" t="s">
        <v>91</v>
      </c>
      <c r="D38" t="s">
        <v>191</v>
      </c>
      <c r="F38" t="s">
        <v>88</v>
      </c>
      <c r="H38" s="13" t="s">
        <v>444</v>
      </c>
    </row>
    <row r="39" spans="1:8" x14ac:dyDescent="0.2">
      <c r="B39" s="11"/>
    </row>
    <row r="41" spans="1:8" ht="16" x14ac:dyDescent="0.2">
      <c r="A41" s="10" t="s">
        <v>70</v>
      </c>
      <c r="B41" s="8" t="s">
        <v>546</v>
      </c>
    </row>
    <row r="42" spans="1:8" x14ac:dyDescent="0.2">
      <c r="A42" t="s">
        <v>71</v>
      </c>
      <c r="B42" t="s">
        <v>37</v>
      </c>
    </row>
    <row r="43" spans="1:8" x14ac:dyDescent="0.2">
      <c r="A43" t="s">
        <v>85</v>
      </c>
      <c r="B43" t="s">
        <v>264</v>
      </c>
    </row>
    <row r="44" spans="1:8" x14ac:dyDescent="0.2">
      <c r="A44" t="s">
        <v>86</v>
      </c>
    </row>
    <row r="45" spans="1:8" x14ac:dyDescent="0.2">
      <c r="A45" t="s">
        <v>87</v>
      </c>
      <c r="B45">
        <v>2020</v>
      </c>
    </row>
    <row r="46" spans="1:8" x14ac:dyDescent="0.2">
      <c r="A46" t="s">
        <v>123</v>
      </c>
      <c r="B46" t="s">
        <v>265</v>
      </c>
    </row>
    <row r="47" spans="1:8" x14ac:dyDescent="0.2">
      <c r="A47" t="s">
        <v>72</v>
      </c>
      <c r="B47" t="s">
        <v>546</v>
      </c>
    </row>
    <row r="48" spans="1:8" x14ac:dyDescent="0.2">
      <c r="A48" t="s">
        <v>73</v>
      </c>
      <c r="B48" t="s">
        <v>74</v>
      </c>
    </row>
    <row r="49" spans="1:2" x14ac:dyDescent="0.2">
      <c r="A49" t="s">
        <v>75</v>
      </c>
      <c r="B49" t="s">
        <v>165</v>
      </c>
    </row>
    <row r="50" spans="1:2" x14ac:dyDescent="0.2">
      <c r="A50" t="s">
        <v>77</v>
      </c>
      <c r="B50" t="s">
        <v>518</v>
      </c>
    </row>
    <row r="51" spans="1:2" x14ac:dyDescent="0.2">
      <c r="A51" t="s">
        <v>124</v>
      </c>
      <c r="B51">
        <v>2800000</v>
      </c>
    </row>
    <row r="52" spans="1:2" x14ac:dyDescent="0.2">
      <c r="A52" t="s">
        <v>125</v>
      </c>
      <c r="B52">
        <v>38</v>
      </c>
    </row>
    <row r="53" spans="1:2" x14ac:dyDescent="0.2">
      <c r="A53" t="s">
        <v>126</v>
      </c>
      <c r="B53">
        <v>1.3333333333333333</v>
      </c>
    </row>
    <row r="54" spans="1:2" x14ac:dyDescent="0.2">
      <c r="A54" t="s">
        <v>127</v>
      </c>
      <c r="B54">
        <v>0</v>
      </c>
    </row>
    <row r="55" spans="1:2" x14ac:dyDescent="0.2">
      <c r="A55" t="s">
        <v>128</v>
      </c>
      <c r="B55">
        <v>70000</v>
      </c>
    </row>
    <row r="56" spans="1:2" x14ac:dyDescent="0.2">
      <c r="A56" t="s">
        <v>129</v>
      </c>
      <c r="B56">
        <v>54000</v>
      </c>
    </row>
    <row r="57" spans="1:2" x14ac:dyDescent="0.2">
      <c r="A57" t="s">
        <v>130</v>
      </c>
      <c r="B57">
        <v>660</v>
      </c>
    </row>
    <row r="58" spans="1:2" x14ac:dyDescent="0.2">
      <c r="A58" t="s">
        <v>131</v>
      </c>
      <c r="B58">
        <v>0</v>
      </c>
    </row>
    <row r="59" spans="1:2" x14ac:dyDescent="0.2">
      <c r="A59" t="s">
        <v>99</v>
      </c>
      <c r="B59">
        <v>0</v>
      </c>
    </row>
    <row r="60" spans="1:2" x14ac:dyDescent="0.2">
      <c r="A60" t="s">
        <v>134</v>
      </c>
      <c r="B60">
        <v>0</v>
      </c>
    </row>
    <row r="61" spans="1:2" x14ac:dyDescent="0.2">
      <c r="A61" t="s">
        <v>135</v>
      </c>
      <c r="B61">
        <v>0</v>
      </c>
    </row>
    <row r="62" spans="1:2" x14ac:dyDescent="0.2">
      <c r="A62" t="s">
        <v>132</v>
      </c>
      <c r="B62">
        <v>0</v>
      </c>
    </row>
    <row r="63" spans="1:2" x14ac:dyDescent="0.2">
      <c r="A63" t="s">
        <v>133</v>
      </c>
      <c r="B63" t="s">
        <v>136</v>
      </c>
    </row>
    <row r="64" spans="1:2" x14ac:dyDescent="0.2">
      <c r="A64" t="s">
        <v>540</v>
      </c>
      <c r="B64" s="6">
        <v>0</v>
      </c>
    </row>
    <row r="65" spans="1:12" x14ac:dyDescent="0.2">
      <c r="A65" t="s">
        <v>82</v>
      </c>
      <c r="B65" t="s">
        <v>547</v>
      </c>
    </row>
    <row r="66" spans="1:12" ht="16" x14ac:dyDescent="0.2">
      <c r="A66" s="10" t="s">
        <v>78</v>
      </c>
    </row>
    <row r="67" spans="1:12" x14ac:dyDescent="0.2">
      <c r="A67" t="s">
        <v>79</v>
      </c>
      <c r="B67" t="s">
        <v>80</v>
      </c>
      <c r="C67" t="s">
        <v>71</v>
      </c>
      <c r="D67" t="s">
        <v>75</v>
      </c>
      <c r="E67" t="s">
        <v>81</v>
      </c>
      <c r="F67" t="s">
        <v>73</v>
      </c>
      <c r="G67" t="s">
        <v>82</v>
      </c>
      <c r="H67" t="s">
        <v>72</v>
      </c>
    </row>
    <row r="68" spans="1:12" x14ac:dyDescent="0.2">
      <c r="A68" t="s">
        <v>546</v>
      </c>
      <c r="B68">
        <v>1</v>
      </c>
      <c r="C68" t="s">
        <v>37</v>
      </c>
      <c r="D68" t="s">
        <v>165</v>
      </c>
      <c r="F68" t="s">
        <v>83</v>
      </c>
      <c r="G68" t="s">
        <v>84</v>
      </c>
      <c r="H68" t="s">
        <v>546</v>
      </c>
    </row>
    <row r="69" spans="1:12" x14ac:dyDescent="0.2">
      <c r="A69" t="s">
        <v>264</v>
      </c>
      <c r="B69">
        <v>9.3984962406015038E-9</v>
      </c>
      <c r="C69" t="s">
        <v>37</v>
      </c>
      <c r="D69" t="s">
        <v>75</v>
      </c>
      <c r="F69" t="s">
        <v>88</v>
      </c>
      <c r="H69" t="s">
        <v>264</v>
      </c>
    </row>
    <row r="70" spans="1:12" x14ac:dyDescent="0.2">
      <c r="A70" t="s">
        <v>108</v>
      </c>
      <c r="B70" s="4">
        <v>9.7222222222222224E-2</v>
      </c>
      <c r="C70" t="s">
        <v>37</v>
      </c>
      <c r="D70" t="s">
        <v>95</v>
      </c>
      <c r="F70" t="s">
        <v>88</v>
      </c>
      <c r="G70" t="s">
        <v>28</v>
      </c>
      <c r="H70" t="s">
        <v>121</v>
      </c>
    </row>
    <row r="71" spans="1:12" x14ac:dyDescent="0.2">
      <c r="A71" t="s">
        <v>284</v>
      </c>
      <c r="B71" s="7">
        <v>2.2086466165413533E-7</v>
      </c>
      <c r="C71" t="s">
        <v>94</v>
      </c>
      <c r="D71" t="s">
        <v>76</v>
      </c>
      <c r="F71" t="s">
        <v>88</v>
      </c>
      <c r="G71" t="s">
        <v>286</v>
      </c>
      <c r="H71" t="s">
        <v>285</v>
      </c>
    </row>
    <row r="72" spans="1:12" x14ac:dyDescent="0.2">
      <c r="A72" t="s">
        <v>117</v>
      </c>
      <c r="B72" s="7">
        <v>1.2531328320802004E-8</v>
      </c>
      <c r="C72" t="s">
        <v>37</v>
      </c>
      <c r="D72" t="s">
        <v>75</v>
      </c>
      <c r="F72" t="s">
        <v>88</v>
      </c>
      <c r="G72" t="s">
        <v>115</v>
      </c>
      <c r="H72" t="s">
        <v>117</v>
      </c>
    </row>
    <row r="73" spans="1:12" x14ac:dyDescent="0.2">
      <c r="A73" t="s">
        <v>287</v>
      </c>
      <c r="B73" s="7">
        <v>1.5037593984962406E-7</v>
      </c>
      <c r="D73" t="s">
        <v>76</v>
      </c>
      <c r="E73" t="s">
        <v>161</v>
      </c>
      <c r="F73" t="s">
        <v>163</v>
      </c>
      <c r="G73" t="s">
        <v>288</v>
      </c>
      <c r="L73" s="6"/>
    </row>
    <row r="74" spans="1:12" x14ac:dyDescent="0.2">
      <c r="A74" t="s">
        <v>212</v>
      </c>
      <c r="B74" s="7">
        <v>4.2105263157894742E-9</v>
      </c>
      <c r="D74" t="s">
        <v>76</v>
      </c>
      <c r="E74" t="s">
        <v>161</v>
      </c>
      <c r="F74" t="s">
        <v>163</v>
      </c>
      <c r="G74" t="s">
        <v>293</v>
      </c>
    </row>
    <row r="75" spans="1:12" x14ac:dyDescent="0.2">
      <c r="A75" t="s">
        <v>289</v>
      </c>
      <c r="B75" s="7">
        <v>8.4210526315789483E-9</v>
      </c>
      <c r="D75" t="s">
        <v>76</v>
      </c>
      <c r="E75" t="s">
        <v>161</v>
      </c>
      <c r="F75" t="s">
        <v>163</v>
      </c>
      <c r="G75" t="s">
        <v>293</v>
      </c>
    </row>
    <row r="76" spans="1:12" x14ac:dyDescent="0.2">
      <c r="A76" t="s">
        <v>290</v>
      </c>
      <c r="B76" s="7">
        <v>8.6842105263157895E-9</v>
      </c>
      <c r="D76" t="s">
        <v>76</v>
      </c>
      <c r="E76" t="s">
        <v>161</v>
      </c>
      <c r="F76" t="s">
        <v>163</v>
      </c>
      <c r="G76" t="s">
        <v>293</v>
      </c>
    </row>
    <row r="77" spans="1:12" x14ac:dyDescent="0.2">
      <c r="A77" t="s">
        <v>212</v>
      </c>
      <c r="B77" s="7">
        <v>2.368421052631579E-7</v>
      </c>
      <c r="D77" t="s">
        <v>76</v>
      </c>
      <c r="E77" t="s">
        <v>161</v>
      </c>
      <c r="F77" t="s">
        <v>163</v>
      </c>
      <c r="G77" t="s">
        <v>294</v>
      </c>
    </row>
    <row r="78" spans="1:12" x14ac:dyDescent="0.2">
      <c r="A78" t="s">
        <v>289</v>
      </c>
      <c r="B78" s="7">
        <v>4.736842105263158E-7</v>
      </c>
      <c r="D78" t="s">
        <v>76</v>
      </c>
      <c r="E78" t="s">
        <v>161</v>
      </c>
      <c r="F78" t="s">
        <v>163</v>
      </c>
      <c r="G78" t="s">
        <v>294</v>
      </c>
    </row>
    <row r="79" spans="1:12" x14ac:dyDescent="0.2">
      <c r="A79" t="s">
        <v>212</v>
      </c>
      <c r="B79" s="7">
        <v>1.0526315789473683E-7</v>
      </c>
      <c r="D79" t="s">
        <v>76</v>
      </c>
      <c r="E79" t="s">
        <v>161</v>
      </c>
      <c r="F79" t="s">
        <v>163</v>
      </c>
      <c r="G79" t="s">
        <v>295</v>
      </c>
    </row>
    <row r="80" spans="1:12" x14ac:dyDescent="0.2">
      <c r="A80" t="s">
        <v>289</v>
      </c>
      <c r="B80" s="7">
        <v>2.1052631578947366E-7</v>
      </c>
      <c r="D80" t="s">
        <v>76</v>
      </c>
      <c r="E80" t="s">
        <v>161</v>
      </c>
      <c r="F80" t="s">
        <v>163</v>
      </c>
      <c r="G80" t="s">
        <v>295</v>
      </c>
    </row>
    <row r="81" spans="1:7" x14ac:dyDescent="0.2">
      <c r="A81" t="s">
        <v>291</v>
      </c>
      <c r="B81" s="7">
        <v>2.1052631578947371E-9</v>
      </c>
      <c r="D81" t="s">
        <v>76</v>
      </c>
      <c r="E81" t="s">
        <v>161</v>
      </c>
      <c r="F81" t="s">
        <v>163</v>
      </c>
      <c r="G81" t="s">
        <v>295</v>
      </c>
    </row>
    <row r="82" spans="1:7" x14ac:dyDescent="0.2">
      <c r="A82" t="s">
        <v>292</v>
      </c>
      <c r="B82" s="7">
        <v>4.2105263157894742E-9</v>
      </c>
      <c r="D82" t="s">
        <v>76</v>
      </c>
      <c r="E82" t="s">
        <v>161</v>
      </c>
      <c r="F82" t="s">
        <v>163</v>
      </c>
      <c r="G82" t="s">
        <v>295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G15" sqref="G1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70</v>
      </c>
      <c r="B1" s="8" t="s">
        <v>358</v>
      </c>
    </row>
    <row r="2" spans="1:8" x14ac:dyDescent="0.2">
      <c r="A2" t="s">
        <v>71</v>
      </c>
      <c r="B2" t="s">
        <v>94</v>
      </c>
    </row>
    <row r="3" spans="1:8" x14ac:dyDescent="0.2">
      <c r="A3" t="s">
        <v>72</v>
      </c>
      <c r="B3" t="str">
        <f>B1</f>
        <v>charging station, 100W</v>
      </c>
    </row>
    <row r="4" spans="1:8" x14ac:dyDescent="0.2">
      <c r="A4" t="s">
        <v>73</v>
      </c>
      <c r="B4" t="s">
        <v>74</v>
      </c>
    </row>
    <row r="5" spans="1:8" x14ac:dyDescent="0.2">
      <c r="A5" t="s">
        <v>75</v>
      </c>
      <c r="B5" t="s">
        <v>75</v>
      </c>
    </row>
    <row r="6" spans="1:8" x14ac:dyDescent="0.2">
      <c r="A6" t="s">
        <v>77</v>
      </c>
      <c r="B6" t="s">
        <v>518</v>
      </c>
    </row>
    <row r="7" spans="1:8" x14ac:dyDescent="0.2">
      <c r="A7" t="s">
        <v>82</v>
      </c>
      <c r="B7" t="s">
        <v>359</v>
      </c>
    </row>
    <row r="8" spans="1:8" ht="16" x14ac:dyDescent="0.2">
      <c r="A8" s="10" t="s">
        <v>78</v>
      </c>
    </row>
    <row r="9" spans="1:8" x14ac:dyDescent="0.2">
      <c r="A9" t="s">
        <v>79</v>
      </c>
      <c r="B9" t="s">
        <v>80</v>
      </c>
      <c r="C9" t="s">
        <v>71</v>
      </c>
      <c r="D9" t="s">
        <v>75</v>
      </c>
      <c r="E9" t="s">
        <v>81</v>
      </c>
      <c r="F9" t="s">
        <v>73</v>
      </c>
      <c r="G9" t="s">
        <v>82</v>
      </c>
      <c r="H9" t="s">
        <v>72</v>
      </c>
    </row>
    <row r="10" spans="1:8" x14ac:dyDescent="0.2">
      <c r="A10" t="str">
        <f>B1</f>
        <v>charging station, 100W</v>
      </c>
      <c r="B10">
        <v>1</v>
      </c>
      <c r="C10" t="str">
        <f>B2</f>
        <v>GLO</v>
      </c>
      <c r="D10" t="str">
        <f>B5</f>
        <v>unit</v>
      </c>
      <c r="F10" t="s">
        <v>83</v>
      </c>
      <c r="G10" t="s">
        <v>84</v>
      </c>
      <c r="H10" t="str">
        <f>B3</f>
        <v>charging station, 100W</v>
      </c>
    </row>
    <row r="11" spans="1:8" x14ac:dyDescent="0.2">
      <c r="A11" s="13" t="s">
        <v>172</v>
      </c>
      <c r="B11" s="5">
        <f>0.5/3</f>
        <v>0.16666666666666666</v>
      </c>
      <c r="C11" t="s">
        <v>94</v>
      </c>
      <c r="D11" t="s">
        <v>76</v>
      </c>
      <c r="F11" t="s">
        <v>88</v>
      </c>
      <c r="H11" t="s">
        <v>173</v>
      </c>
    </row>
    <row r="12" spans="1:8" x14ac:dyDescent="0.2">
      <c r="A12" s="13" t="s">
        <v>214</v>
      </c>
      <c r="B12" s="5">
        <f>15900*(B11/1000)</f>
        <v>2.65</v>
      </c>
      <c r="C12" t="s">
        <v>94</v>
      </c>
      <c r="D12" t="s">
        <v>191</v>
      </c>
      <c r="F12" t="s">
        <v>88</v>
      </c>
      <c r="H12" t="s">
        <v>214</v>
      </c>
    </row>
    <row r="13" spans="1:8" x14ac:dyDescent="0.2">
      <c r="A13" s="13" t="s">
        <v>443</v>
      </c>
      <c r="B13" s="5">
        <f>1000*(B11/1000)</f>
        <v>0.16666666666666666</v>
      </c>
      <c r="C13" t="s">
        <v>91</v>
      </c>
      <c r="D13" t="s">
        <v>191</v>
      </c>
      <c r="F13" t="s">
        <v>88</v>
      </c>
      <c r="H13" t="s">
        <v>444</v>
      </c>
    </row>
    <row r="14" spans="1:8" x14ac:dyDescent="0.2">
      <c r="A14" t="s">
        <v>174</v>
      </c>
      <c r="B14" s="5">
        <f>-1*B11</f>
        <v>-0.16666666666666666</v>
      </c>
      <c r="C14" t="s">
        <v>94</v>
      </c>
      <c r="D14" t="s">
        <v>76</v>
      </c>
      <c r="F14" t="s">
        <v>88</v>
      </c>
      <c r="H14" t="s">
        <v>175</v>
      </c>
    </row>
    <row r="15" spans="1:8" x14ac:dyDescent="0.2">
      <c r="B15" s="11"/>
    </row>
    <row r="16" spans="1:8" ht="16" x14ac:dyDescent="0.2">
      <c r="A16" s="10" t="s">
        <v>70</v>
      </c>
      <c r="B16" s="8" t="s">
        <v>184</v>
      </c>
    </row>
    <row r="17" spans="1:8" x14ac:dyDescent="0.2">
      <c r="A17" t="s">
        <v>71</v>
      </c>
      <c r="B17" t="s">
        <v>94</v>
      </c>
    </row>
    <row r="18" spans="1:8" x14ac:dyDescent="0.2">
      <c r="A18" t="s">
        <v>72</v>
      </c>
      <c r="B18" t="str">
        <f>B16</f>
        <v>charging station, 500W</v>
      </c>
    </row>
    <row r="19" spans="1:8" x14ac:dyDescent="0.2">
      <c r="A19" t="s">
        <v>73</v>
      </c>
      <c r="B19" t="s">
        <v>74</v>
      </c>
    </row>
    <row r="20" spans="1:8" x14ac:dyDescent="0.2">
      <c r="A20" t="s">
        <v>75</v>
      </c>
      <c r="B20" t="s">
        <v>75</v>
      </c>
    </row>
    <row r="21" spans="1:8" x14ac:dyDescent="0.2">
      <c r="A21" t="s">
        <v>77</v>
      </c>
      <c r="B21" t="s">
        <v>518</v>
      </c>
    </row>
    <row r="22" spans="1:8" x14ac:dyDescent="0.2">
      <c r="A22" t="s">
        <v>82</v>
      </c>
      <c r="B22" t="s">
        <v>213</v>
      </c>
    </row>
    <row r="23" spans="1:8" ht="16" x14ac:dyDescent="0.2">
      <c r="A23" s="10" t="s">
        <v>78</v>
      </c>
    </row>
    <row r="24" spans="1:8" x14ac:dyDescent="0.2">
      <c r="A24" t="s">
        <v>79</v>
      </c>
      <c r="B24" t="s">
        <v>80</v>
      </c>
      <c r="C24" t="s">
        <v>71</v>
      </c>
      <c r="D24" t="s">
        <v>75</v>
      </c>
      <c r="E24" t="s">
        <v>81</v>
      </c>
      <c r="F24" t="s">
        <v>73</v>
      </c>
      <c r="G24" t="s">
        <v>82</v>
      </c>
      <c r="H24" t="s">
        <v>72</v>
      </c>
    </row>
    <row r="25" spans="1:8" x14ac:dyDescent="0.2">
      <c r="A25" t="str">
        <f>B16</f>
        <v>charging station, 500W</v>
      </c>
      <c r="B25">
        <v>1</v>
      </c>
      <c r="C25" t="str">
        <f>B17</f>
        <v>GLO</v>
      </c>
      <c r="D25" t="str">
        <f>B20</f>
        <v>unit</v>
      </c>
      <c r="F25" t="s">
        <v>83</v>
      </c>
      <c r="G25" t="s">
        <v>84</v>
      </c>
      <c r="H25" t="str">
        <f>B18</f>
        <v>charging station, 500W</v>
      </c>
    </row>
    <row r="26" spans="1:8" x14ac:dyDescent="0.2">
      <c r="A26" s="13" t="s">
        <v>172</v>
      </c>
      <c r="B26" s="5">
        <v>0.5</v>
      </c>
      <c r="C26" t="s">
        <v>94</v>
      </c>
      <c r="D26" t="s">
        <v>76</v>
      </c>
      <c r="F26" t="s">
        <v>88</v>
      </c>
      <c r="H26" t="s">
        <v>173</v>
      </c>
    </row>
    <row r="27" spans="1:8" x14ac:dyDescent="0.2">
      <c r="A27" s="13" t="s">
        <v>214</v>
      </c>
      <c r="B27" s="5">
        <f>15900*(B26/1000)</f>
        <v>7.95</v>
      </c>
      <c r="C27" t="s">
        <v>94</v>
      </c>
      <c r="D27" t="s">
        <v>191</v>
      </c>
      <c r="F27" t="s">
        <v>88</v>
      </c>
      <c r="H27" t="s">
        <v>214</v>
      </c>
    </row>
    <row r="28" spans="1:8" x14ac:dyDescent="0.2">
      <c r="A28" s="13" t="s">
        <v>443</v>
      </c>
      <c r="B28" s="5">
        <f>1000*(B26/1000)</f>
        <v>0.5</v>
      </c>
      <c r="C28" t="s">
        <v>91</v>
      </c>
      <c r="D28" t="s">
        <v>191</v>
      </c>
      <c r="F28" t="s">
        <v>88</v>
      </c>
      <c r="H28" t="s">
        <v>444</v>
      </c>
    </row>
    <row r="29" spans="1:8" x14ac:dyDescent="0.2">
      <c r="A29" t="s">
        <v>174</v>
      </c>
      <c r="B29" s="5">
        <f>-1*B26</f>
        <v>-0.5</v>
      </c>
      <c r="C29" t="s">
        <v>94</v>
      </c>
      <c r="D29" t="s">
        <v>76</v>
      </c>
      <c r="F29" t="s">
        <v>88</v>
      </c>
      <c r="H29" t="s">
        <v>175</v>
      </c>
    </row>
    <row r="30" spans="1:8" x14ac:dyDescent="0.2">
      <c r="B30" s="11"/>
    </row>
    <row r="31" spans="1:8" ht="16" x14ac:dyDescent="0.2">
      <c r="A31" s="10" t="s">
        <v>70</v>
      </c>
      <c r="B31" s="8" t="s">
        <v>185</v>
      </c>
    </row>
    <row r="32" spans="1:8" x14ac:dyDescent="0.2">
      <c r="A32" t="s">
        <v>71</v>
      </c>
      <c r="B32" t="s">
        <v>94</v>
      </c>
    </row>
    <row r="33" spans="1:8" x14ac:dyDescent="0.2">
      <c r="A33" t="s">
        <v>72</v>
      </c>
      <c r="B33" t="str">
        <f>B31</f>
        <v>charging station, 3kW</v>
      </c>
    </row>
    <row r="34" spans="1:8" x14ac:dyDescent="0.2">
      <c r="A34" t="s">
        <v>73</v>
      </c>
      <c r="B34" t="s">
        <v>74</v>
      </c>
    </row>
    <row r="35" spans="1:8" x14ac:dyDescent="0.2">
      <c r="A35" t="s">
        <v>75</v>
      </c>
      <c r="B35" t="s">
        <v>75</v>
      </c>
    </row>
    <row r="36" spans="1:8" x14ac:dyDescent="0.2">
      <c r="A36" t="s">
        <v>77</v>
      </c>
      <c r="B36" t="s">
        <v>518</v>
      </c>
    </row>
    <row r="37" spans="1:8" x14ac:dyDescent="0.2">
      <c r="A37" t="s">
        <v>82</v>
      </c>
      <c r="B37" t="s">
        <v>171</v>
      </c>
    </row>
    <row r="38" spans="1:8" ht="16" x14ac:dyDescent="0.2">
      <c r="A38" s="10" t="s">
        <v>78</v>
      </c>
    </row>
    <row r="39" spans="1:8" x14ac:dyDescent="0.2">
      <c r="A39" t="s">
        <v>79</v>
      </c>
      <c r="B39" t="s">
        <v>80</v>
      </c>
      <c r="C39" t="s">
        <v>71</v>
      </c>
      <c r="D39" t="s">
        <v>75</v>
      </c>
      <c r="E39" t="s">
        <v>81</v>
      </c>
      <c r="F39" t="s">
        <v>73</v>
      </c>
      <c r="G39" t="s">
        <v>82</v>
      </c>
      <c r="H39" t="s">
        <v>72</v>
      </c>
    </row>
    <row r="40" spans="1:8" x14ac:dyDescent="0.2">
      <c r="A40" t="str">
        <f>B31</f>
        <v>charging station, 3kW</v>
      </c>
      <c r="B40">
        <v>1</v>
      </c>
      <c r="C40" t="str">
        <f>B32</f>
        <v>GLO</v>
      </c>
      <c r="D40" t="str">
        <f>B35</f>
        <v>unit</v>
      </c>
      <c r="F40" t="s">
        <v>83</v>
      </c>
      <c r="G40" t="s">
        <v>84</v>
      </c>
      <c r="H40" t="str">
        <f>B33</f>
        <v>charging station, 3kW</v>
      </c>
    </row>
    <row r="41" spans="1:8" x14ac:dyDescent="0.2">
      <c r="A41" s="13" t="s">
        <v>172</v>
      </c>
      <c r="B41" s="5">
        <v>3</v>
      </c>
      <c r="C41" t="s">
        <v>94</v>
      </c>
      <c r="D41" t="s">
        <v>76</v>
      </c>
      <c r="F41" t="s">
        <v>88</v>
      </c>
      <c r="H41" t="s">
        <v>173</v>
      </c>
    </row>
    <row r="42" spans="1:8" x14ac:dyDescent="0.2">
      <c r="A42" s="13" t="s">
        <v>214</v>
      </c>
      <c r="B42" s="5">
        <f>15900*(B41/1000)</f>
        <v>47.7</v>
      </c>
      <c r="C42" t="s">
        <v>94</v>
      </c>
      <c r="D42" t="s">
        <v>191</v>
      </c>
      <c r="F42" t="s">
        <v>88</v>
      </c>
      <c r="H42" t="s">
        <v>214</v>
      </c>
    </row>
    <row r="43" spans="1:8" x14ac:dyDescent="0.2">
      <c r="A43" s="13" t="s">
        <v>443</v>
      </c>
      <c r="B43" s="5">
        <f>1000*(B41/1000)</f>
        <v>3</v>
      </c>
      <c r="C43" t="s">
        <v>91</v>
      </c>
      <c r="D43" t="s">
        <v>191</v>
      </c>
      <c r="F43" t="s">
        <v>88</v>
      </c>
      <c r="H43" t="s">
        <v>444</v>
      </c>
    </row>
    <row r="44" spans="1:8" x14ac:dyDescent="0.2">
      <c r="A44" t="s">
        <v>174</v>
      </c>
      <c r="B44" s="5">
        <f>-1*B41</f>
        <v>-3</v>
      </c>
      <c r="C44" t="s">
        <v>94</v>
      </c>
      <c r="D44" t="s">
        <v>76</v>
      </c>
      <c r="F44" t="s">
        <v>88</v>
      </c>
      <c r="H44" t="s">
        <v>175</v>
      </c>
    </row>
    <row r="46" spans="1:8" ht="16" x14ac:dyDescent="0.2">
      <c r="A46" s="10" t="s">
        <v>70</v>
      </c>
      <c r="B46" s="10" t="s">
        <v>540</v>
      </c>
    </row>
    <row r="47" spans="1:8" x14ac:dyDescent="0.2">
      <c r="A47" t="s">
        <v>82</v>
      </c>
      <c r="B47" t="s">
        <v>539</v>
      </c>
    </row>
    <row r="48" spans="1:8" x14ac:dyDescent="0.2">
      <c r="A48" t="s">
        <v>71</v>
      </c>
      <c r="B48" t="s">
        <v>94</v>
      </c>
    </row>
    <row r="49" spans="1:7" x14ac:dyDescent="0.2">
      <c r="A49" t="s">
        <v>176</v>
      </c>
      <c r="B49">
        <v>1</v>
      </c>
    </row>
    <row r="50" spans="1:7" x14ac:dyDescent="0.2">
      <c r="A50" t="s">
        <v>72</v>
      </c>
      <c r="B50" t="s">
        <v>540</v>
      </c>
    </row>
    <row r="51" spans="1:7" x14ac:dyDescent="0.2">
      <c r="A51" t="s">
        <v>75</v>
      </c>
      <c r="B51" t="s">
        <v>76</v>
      </c>
    </row>
    <row r="52" spans="1:7" ht="16" x14ac:dyDescent="0.2">
      <c r="A52" s="10" t="s">
        <v>78</v>
      </c>
    </row>
    <row r="53" spans="1:7" x14ac:dyDescent="0.2">
      <c r="A53" t="s">
        <v>79</v>
      </c>
      <c r="B53" t="s">
        <v>80</v>
      </c>
      <c r="C53" t="s">
        <v>178</v>
      </c>
      <c r="D53" t="s">
        <v>71</v>
      </c>
      <c r="E53" t="s">
        <v>75</v>
      </c>
      <c r="F53" t="s">
        <v>73</v>
      </c>
      <c r="G53" t="s">
        <v>72</v>
      </c>
    </row>
    <row r="54" spans="1:7" x14ac:dyDescent="0.2">
      <c r="A54" t="s">
        <v>540</v>
      </c>
      <c r="B54">
        <v>1</v>
      </c>
      <c r="C54" t="s">
        <v>177</v>
      </c>
      <c r="D54" t="s">
        <v>94</v>
      </c>
      <c r="E54" t="s">
        <v>76</v>
      </c>
      <c r="F54" t="s">
        <v>83</v>
      </c>
      <c r="G54" t="s">
        <v>540</v>
      </c>
    </row>
    <row r="55" spans="1:7" x14ac:dyDescent="0.2">
      <c r="A55" t="s">
        <v>181</v>
      </c>
      <c r="B55">
        <v>1.77</v>
      </c>
      <c r="C55" t="s">
        <v>182</v>
      </c>
      <c r="D55" t="s">
        <v>94</v>
      </c>
      <c r="E55" t="s">
        <v>76</v>
      </c>
      <c r="F55" t="s">
        <v>88</v>
      </c>
      <c r="G55" t="s">
        <v>183</v>
      </c>
    </row>
    <row r="56" spans="1:7" x14ac:dyDescent="0.2">
      <c r="A56" t="s">
        <v>179</v>
      </c>
      <c r="B56">
        <v>0.8</v>
      </c>
      <c r="C56" t="s">
        <v>182</v>
      </c>
      <c r="D56" t="s">
        <v>94</v>
      </c>
      <c r="E56" t="s">
        <v>76</v>
      </c>
      <c r="F56" t="s">
        <v>88</v>
      </c>
      <c r="G56" t="s">
        <v>180</v>
      </c>
    </row>
    <row r="57" spans="1:7" x14ac:dyDescent="0.2">
      <c r="A57" t="s">
        <v>200</v>
      </c>
      <c r="B57">
        <v>0.8</v>
      </c>
      <c r="C57" t="s">
        <v>182</v>
      </c>
      <c r="D57" t="s">
        <v>91</v>
      </c>
      <c r="E57" t="s">
        <v>76</v>
      </c>
      <c r="F57" t="s">
        <v>88</v>
      </c>
      <c r="G57" t="s">
        <v>200</v>
      </c>
    </row>
    <row r="58" spans="1:7" x14ac:dyDescent="0.2">
      <c r="A58" t="s">
        <v>181</v>
      </c>
      <c r="B58">
        <v>-3.57</v>
      </c>
      <c r="C58" t="s">
        <v>182</v>
      </c>
      <c r="D58" t="s">
        <v>94</v>
      </c>
      <c r="E58" t="s">
        <v>76</v>
      </c>
      <c r="F58" t="s">
        <v>88</v>
      </c>
      <c r="G58" t="s">
        <v>183</v>
      </c>
    </row>
    <row r="61" spans="1:7" ht="16" x14ac:dyDescent="0.2">
      <c r="A61" s="10" t="s">
        <v>70</v>
      </c>
      <c r="B61" s="10" t="s">
        <v>247</v>
      </c>
    </row>
    <row r="62" spans="1:7" x14ac:dyDescent="0.2">
      <c r="A62" t="s">
        <v>82</v>
      </c>
      <c r="B62" t="s">
        <v>84</v>
      </c>
    </row>
    <row r="63" spans="1:7" x14ac:dyDescent="0.2">
      <c r="A63" t="s">
        <v>71</v>
      </c>
      <c r="B63" t="s">
        <v>91</v>
      </c>
    </row>
    <row r="64" spans="1:7" x14ac:dyDescent="0.2">
      <c r="A64" t="s">
        <v>176</v>
      </c>
      <c r="B64">
        <v>1</v>
      </c>
    </row>
    <row r="65" spans="1:8" x14ac:dyDescent="0.2">
      <c r="A65" t="s">
        <v>72</v>
      </c>
      <c r="B65" t="s">
        <v>246</v>
      </c>
    </row>
    <row r="66" spans="1:8" x14ac:dyDescent="0.2">
      <c r="A66" t="s">
        <v>75</v>
      </c>
      <c r="B66" t="s">
        <v>75</v>
      </c>
    </row>
    <row r="67" spans="1:8" x14ac:dyDescent="0.2">
      <c r="A67" t="s">
        <v>82</v>
      </c>
      <c r="B67" t="s">
        <v>245</v>
      </c>
    </row>
    <row r="68" spans="1:8" ht="16" x14ac:dyDescent="0.2">
      <c r="A68" s="10" t="s">
        <v>78</v>
      </c>
    </row>
    <row r="69" spans="1:8" x14ac:dyDescent="0.2">
      <c r="A69" t="s">
        <v>79</v>
      </c>
      <c r="B69" t="s">
        <v>80</v>
      </c>
      <c r="C69" t="s">
        <v>178</v>
      </c>
      <c r="D69" t="s">
        <v>71</v>
      </c>
      <c r="E69" t="s">
        <v>81</v>
      </c>
      <c r="F69" t="s">
        <v>75</v>
      </c>
      <c r="G69" t="s">
        <v>73</v>
      </c>
      <c r="H69" t="s">
        <v>72</v>
      </c>
    </row>
    <row r="70" spans="1:8" x14ac:dyDescent="0.2">
      <c r="A70" t="s">
        <v>247</v>
      </c>
      <c r="B70">
        <v>1</v>
      </c>
      <c r="C70" t="s">
        <v>177</v>
      </c>
      <c r="D70" t="s">
        <v>91</v>
      </c>
      <c r="F70" t="s">
        <v>75</v>
      </c>
      <c r="G70" t="s">
        <v>83</v>
      </c>
      <c r="H70" t="s">
        <v>246</v>
      </c>
    </row>
    <row r="71" spans="1:8" x14ac:dyDescent="0.2">
      <c r="A71" t="s">
        <v>198</v>
      </c>
      <c r="B71">
        <v>4.6000000000000001E-10</v>
      </c>
      <c r="C71" t="s">
        <v>182</v>
      </c>
      <c r="D71" t="s">
        <v>94</v>
      </c>
      <c r="F71" t="s">
        <v>75</v>
      </c>
      <c r="G71" t="s">
        <v>88</v>
      </c>
      <c r="H71" t="s">
        <v>199</v>
      </c>
    </row>
    <row r="72" spans="1:8" x14ac:dyDescent="0.2">
      <c r="A72" t="s">
        <v>201</v>
      </c>
      <c r="B72">
        <v>1</v>
      </c>
      <c r="C72" t="s">
        <v>182</v>
      </c>
      <c r="D72" t="s">
        <v>94</v>
      </c>
      <c r="F72" t="s">
        <v>76</v>
      </c>
      <c r="G72" t="s">
        <v>88</v>
      </c>
      <c r="H72" t="s">
        <v>202</v>
      </c>
    </row>
    <row r="73" spans="1:8" x14ac:dyDescent="0.2">
      <c r="A73" t="s">
        <v>203</v>
      </c>
      <c r="B73">
        <v>1</v>
      </c>
      <c r="C73" t="s">
        <v>182</v>
      </c>
      <c r="D73" t="s">
        <v>94</v>
      </c>
      <c r="F73" t="s">
        <v>76</v>
      </c>
      <c r="G73" t="s">
        <v>88</v>
      </c>
      <c r="H73" t="s">
        <v>204</v>
      </c>
    </row>
    <row r="74" spans="1:8" x14ac:dyDescent="0.2">
      <c r="A74" t="s">
        <v>215</v>
      </c>
      <c r="B74">
        <v>1.9575</v>
      </c>
      <c r="C74" t="s">
        <v>182</v>
      </c>
      <c r="D74" t="s">
        <v>94</v>
      </c>
      <c r="F74" t="s">
        <v>76</v>
      </c>
      <c r="G74" t="s">
        <v>88</v>
      </c>
      <c r="H74" t="s">
        <v>114</v>
      </c>
    </row>
    <row r="75" spans="1:8" x14ac:dyDescent="0.2">
      <c r="A75" t="s">
        <v>197</v>
      </c>
      <c r="B75">
        <v>1.9575</v>
      </c>
      <c r="C75" t="s">
        <v>182</v>
      </c>
      <c r="D75" t="s">
        <v>91</v>
      </c>
      <c r="F75" t="s">
        <v>76</v>
      </c>
      <c r="G75" t="s">
        <v>88</v>
      </c>
      <c r="H75" t="s">
        <v>197</v>
      </c>
    </row>
    <row r="76" spans="1:8" x14ac:dyDescent="0.2">
      <c r="A76" t="s">
        <v>217</v>
      </c>
      <c r="B76" s="7">
        <v>1.3227E-9</v>
      </c>
      <c r="C76" t="s">
        <v>182</v>
      </c>
      <c r="D76" t="s">
        <v>91</v>
      </c>
      <c r="F76" t="s">
        <v>75</v>
      </c>
      <c r="G76" t="s">
        <v>88</v>
      </c>
      <c r="H76" t="s">
        <v>216</v>
      </c>
    </row>
    <row r="77" spans="1:8" x14ac:dyDescent="0.2">
      <c r="A77" t="s">
        <v>219</v>
      </c>
      <c r="B77">
        <v>-4.5</v>
      </c>
      <c r="C77" t="s">
        <v>182</v>
      </c>
      <c r="D77" t="s">
        <v>91</v>
      </c>
      <c r="F77" t="s">
        <v>76</v>
      </c>
      <c r="G77" t="s">
        <v>88</v>
      </c>
      <c r="H77" t="s">
        <v>218</v>
      </c>
    </row>
    <row r="78" spans="1:8" x14ac:dyDescent="0.2">
      <c r="A78" t="s">
        <v>220</v>
      </c>
      <c r="B78">
        <v>13.580249999999999</v>
      </c>
      <c r="C78" t="s">
        <v>182</v>
      </c>
      <c r="D78" t="s">
        <v>91</v>
      </c>
      <c r="F78" t="s">
        <v>189</v>
      </c>
      <c r="G78" t="s">
        <v>88</v>
      </c>
      <c r="H78" t="s">
        <v>193</v>
      </c>
    </row>
    <row r="79" spans="1:8" x14ac:dyDescent="0.2">
      <c r="A79" t="s">
        <v>221</v>
      </c>
      <c r="B79">
        <v>5.1220999999999997</v>
      </c>
      <c r="C79" t="s">
        <v>182</v>
      </c>
      <c r="D79" t="s">
        <v>94</v>
      </c>
      <c r="F79" t="s">
        <v>76</v>
      </c>
      <c r="G79" t="s">
        <v>88</v>
      </c>
      <c r="H79" t="s">
        <v>190</v>
      </c>
    </row>
    <row r="80" spans="1:8" x14ac:dyDescent="0.2">
      <c r="A80" t="s">
        <v>222</v>
      </c>
      <c r="B80">
        <v>0.33750000000000002</v>
      </c>
      <c r="C80" t="s">
        <v>182</v>
      </c>
      <c r="D80" t="s">
        <v>91</v>
      </c>
      <c r="F80" t="s">
        <v>76</v>
      </c>
      <c r="G80" t="s">
        <v>88</v>
      </c>
      <c r="H80" t="s">
        <v>222</v>
      </c>
    </row>
    <row r="81" spans="1:8" x14ac:dyDescent="0.2">
      <c r="A81" t="s">
        <v>192</v>
      </c>
      <c r="B81">
        <v>6.8902000000000001</v>
      </c>
      <c r="C81" t="s">
        <v>182</v>
      </c>
      <c r="D81" t="s">
        <v>91</v>
      </c>
      <c r="F81" t="s">
        <v>95</v>
      </c>
      <c r="G81" t="s">
        <v>88</v>
      </c>
      <c r="H81" t="s">
        <v>121</v>
      </c>
    </row>
    <row r="82" spans="1:8" x14ac:dyDescent="0.2">
      <c r="A82" t="s">
        <v>181</v>
      </c>
      <c r="B82">
        <v>4.9024999999999999</v>
      </c>
      <c r="C82" t="s">
        <v>182</v>
      </c>
      <c r="D82" t="s">
        <v>94</v>
      </c>
      <c r="F82" t="s">
        <v>76</v>
      </c>
      <c r="G82" t="s">
        <v>88</v>
      </c>
      <c r="H82" t="s">
        <v>183</v>
      </c>
    </row>
    <row r="83" spans="1:8" x14ac:dyDescent="0.2">
      <c r="A83" t="s">
        <v>223</v>
      </c>
      <c r="B83">
        <v>3.7663000000000002</v>
      </c>
      <c r="C83" t="s">
        <v>182</v>
      </c>
      <c r="D83" t="s">
        <v>91</v>
      </c>
      <c r="F83" t="s">
        <v>76</v>
      </c>
      <c r="G83" t="s">
        <v>88</v>
      </c>
      <c r="H83" t="s">
        <v>223</v>
      </c>
    </row>
    <row r="84" spans="1:8" x14ac:dyDescent="0.2">
      <c r="A84" t="s">
        <v>227</v>
      </c>
      <c r="B84">
        <v>0.19269800000000001</v>
      </c>
      <c r="C84" t="s">
        <v>182</v>
      </c>
      <c r="D84" t="s">
        <v>91</v>
      </c>
      <c r="F84" t="s">
        <v>189</v>
      </c>
      <c r="G84" t="s">
        <v>88</v>
      </c>
      <c r="H84" t="s">
        <v>226</v>
      </c>
    </row>
    <row r="85" spans="1:8" x14ac:dyDescent="0.2">
      <c r="A85" t="s">
        <v>229</v>
      </c>
      <c r="B85">
        <v>0.74399999999999999</v>
      </c>
      <c r="C85" t="s">
        <v>182</v>
      </c>
      <c r="D85" t="s">
        <v>91</v>
      </c>
      <c r="F85" t="s">
        <v>76</v>
      </c>
      <c r="G85" t="s">
        <v>88</v>
      </c>
      <c r="H85" t="s">
        <v>228</v>
      </c>
    </row>
    <row r="86" spans="1:8" x14ac:dyDescent="0.2">
      <c r="A86" t="s">
        <v>231</v>
      </c>
      <c r="B86">
        <v>2.4104000000000001</v>
      </c>
      <c r="C86" t="s">
        <v>182</v>
      </c>
      <c r="D86" t="s">
        <v>94</v>
      </c>
      <c r="F86" t="s">
        <v>76</v>
      </c>
      <c r="G86" t="s">
        <v>88</v>
      </c>
      <c r="H86" t="s">
        <v>230</v>
      </c>
    </row>
    <row r="87" spans="1:8" x14ac:dyDescent="0.2">
      <c r="A87" t="s">
        <v>233</v>
      </c>
      <c r="B87">
        <v>0.03</v>
      </c>
      <c r="C87" t="s">
        <v>182</v>
      </c>
      <c r="D87" t="s">
        <v>91</v>
      </c>
      <c r="F87" t="s">
        <v>76</v>
      </c>
      <c r="G87" t="s">
        <v>88</v>
      </c>
      <c r="H87" t="s">
        <v>232</v>
      </c>
    </row>
    <row r="88" spans="1:8" x14ac:dyDescent="0.2">
      <c r="A88" t="s">
        <v>195</v>
      </c>
      <c r="B88">
        <v>0.5625</v>
      </c>
      <c r="C88" t="s">
        <v>182</v>
      </c>
      <c r="D88" t="s">
        <v>94</v>
      </c>
      <c r="F88" t="s">
        <v>76</v>
      </c>
      <c r="G88" t="s">
        <v>88</v>
      </c>
      <c r="H88" t="s">
        <v>196</v>
      </c>
    </row>
    <row r="89" spans="1:8" x14ac:dyDescent="0.2">
      <c r="A89" t="s">
        <v>235</v>
      </c>
      <c r="B89">
        <v>1.59</v>
      </c>
      <c r="C89" t="s">
        <v>182</v>
      </c>
      <c r="D89" t="s">
        <v>94</v>
      </c>
      <c r="F89" t="s">
        <v>76</v>
      </c>
      <c r="G89" t="s">
        <v>88</v>
      </c>
      <c r="H89" t="s">
        <v>234</v>
      </c>
    </row>
    <row r="90" spans="1:8" x14ac:dyDescent="0.2">
      <c r="A90" t="s">
        <v>237</v>
      </c>
      <c r="B90">
        <v>0.35</v>
      </c>
      <c r="C90" t="s">
        <v>182</v>
      </c>
      <c r="D90" t="s">
        <v>91</v>
      </c>
      <c r="F90" t="s">
        <v>209</v>
      </c>
      <c r="G90" t="s">
        <v>88</v>
      </c>
      <c r="H90" t="s">
        <v>236</v>
      </c>
    </row>
    <row r="91" spans="1:8" x14ac:dyDescent="0.2">
      <c r="A91" t="s">
        <v>239</v>
      </c>
      <c r="B91">
        <v>0.159</v>
      </c>
      <c r="C91" t="s">
        <v>182</v>
      </c>
      <c r="D91" t="s">
        <v>91</v>
      </c>
      <c r="F91" t="s">
        <v>76</v>
      </c>
      <c r="G91" t="s">
        <v>88</v>
      </c>
      <c r="H91" t="s">
        <v>238</v>
      </c>
    </row>
    <row r="92" spans="1:8" x14ac:dyDescent="0.2">
      <c r="A92" t="s">
        <v>241</v>
      </c>
      <c r="B92">
        <v>0.75</v>
      </c>
      <c r="C92" t="s">
        <v>182</v>
      </c>
      <c r="D92" t="s">
        <v>91</v>
      </c>
      <c r="F92" t="s">
        <v>240</v>
      </c>
      <c r="G92" t="s">
        <v>88</v>
      </c>
      <c r="H92" t="s">
        <v>241</v>
      </c>
    </row>
    <row r="93" spans="1:8" x14ac:dyDescent="0.2">
      <c r="A93" t="s">
        <v>243</v>
      </c>
      <c r="B93">
        <v>-6.7137031720422395E-4</v>
      </c>
      <c r="C93" t="s">
        <v>182</v>
      </c>
      <c r="D93" t="s">
        <v>194</v>
      </c>
      <c r="F93" t="s">
        <v>208</v>
      </c>
      <c r="G93" t="s">
        <v>88</v>
      </c>
      <c r="H93" t="s">
        <v>242</v>
      </c>
    </row>
    <row r="94" spans="1:8" x14ac:dyDescent="0.2">
      <c r="A94" t="s">
        <v>243</v>
      </c>
      <c r="B94" s="7">
        <v>-7.2629682795775403E-5</v>
      </c>
      <c r="C94" t="s">
        <v>182</v>
      </c>
      <c r="D94" t="s">
        <v>37</v>
      </c>
      <c r="F94" t="s">
        <v>208</v>
      </c>
      <c r="G94" t="s">
        <v>88</v>
      </c>
      <c r="H94" t="s">
        <v>242</v>
      </c>
    </row>
    <row r="95" spans="1:8" x14ac:dyDescent="0.2">
      <c r="A95" t="s">
        <v>244</v>
      </c>
      <c r="B95">
        <v>1.116E-4</v>
      </c>
      <c r="C95" t="s">
        <v>206</v>
      </c>
      <c r="E95" t="s">
        <v>161</v>
      </c>
      <c r="F95" t="s">
        <v>208</v>
      </c>
      <c r="G95" t="s">
        <v>163</v>
      </c>
    </row>
    <row r="98" spans="1:8" ht="16" x14ac:dyDescent="0.2">
      <c r="A98" s="10" t="s">
        <v>70</v>
      </c>
      <c r="B98" s="10" t="s">
        <v>248</v>
      </c>
    </row>
    <row r="99" spans="1:8" x14ac:dyDescent="0.2">
      <c r="A99" t="s">
        <v>82</v>
      </c>
      <c r="B99" t="s">
        <v>84</v>
      </c>
    </row>
    <row r="100" spans="1:8" x14ac:dyDescent="0.2">
      <c r="A100" t="s">
        <v>71</v>
      </c>
      <c r="B100" t="s">
        <v>37</v>
      </c>
    </row>
    <row r="101" spans="1:8" x14ac:dyDescent="0.2">
      <c r="A101" t="s">
        <v>176</v>
      </c>
      <c r="B101">
        <v>1</v>
      </c>
    </row>
    <row r="102" spans="1:8" x14ac:dyDescent="0.2">
      <c r="A102" t="s">
        <v>72</v>
      </c>
      <c r="B102" t="s">
        <v>248</v>
      </c>
    </row>
    <row r="103" spans="1:8" x14ac:dyDescent="0.2">
      <c r="A103" t="s">
        <v>75</v>
      </c>
      <c r="B103" t="s">
        <v>75</v>
      </c>
    </row>
    <row r="104" spans="1:8" x14ac:dyDescent="0.2">
      <c r="A104" t="s">
        <v>82</v>
      </c>
      <c r="B104" t="s">
        <v>257</v>
      </c>
    </row>
    <row r="105" spans="1:8" ht="16" x14ac:dyDescent="0.2">
      <c r="A105" s="10" t="s">
        <v>78</v>
      </c>
    </row>
    <row r="106" spans="1:8" x14ac:dyDescent="0.2">
      <c r="A106" t="s">
        <v>79</v>
      </c>
      <c r="B106" t="s">
        <v>80</v>
      </c>
      <c r="C106" t="s">
        <v>178</v>
      </c>
      <c r="D106" t="s">
        <v>71</v>
      </c>
      <c r="E106" t="s">
        <v>81</v>
      </c>
      <c r="F106" t="s">
        <v>75</v>
      </c>
      <c r="G106" t="s">
        <v>73</v>
      </c>
      <c r="H106" t="s">
        <v>72</v>
      </c>
    </row>
    <row r="107" spans="1:8" x14ac:dyDescent="0.2">
      <c r="A107" t="s">
        <v>248</v>
      </c>
      <c r="B107">
        <v>1</v>
      </c>
      <c r="C107" t="s">
        <v>177</v>
      </c>
      <c r="D107" t="s">
        <v>37</v>
      </c>
      <c r="F107" t="s">
        <v>75</v>
      </c>
      <c r="G107" t="s">
        <v>83</v>
      </c>
      <c r="H107" t="s">
        <v>248</v>
      </c>
    </row>
    <row r="108" spans="1:8" x14ac:dyDescent="0.2">
      <c r="A108" t="s">
        <v>250</v>
      </c>
      <c r="B108">
        <v>0.37662000000000001</v>
      </c>
      <c r="C108" t="s">
        <v>256</v>
      </c>
      <c r="D108" t="s">
        <v>94</v>
      </c>
      <c r="F108" t="s">
        <v>76</v>
      </c>
      <c r="G108" t="s">
        <v>88</v>
      </c>
      <c r="H108" t="s">
        <v>249</v>
      </c>
    </row>
    <row r="109" spans="1:8" x14ac:dyDescent="0.2">
      <c r="A109" t="s">
        <v>239</v>
      </c>
      <c r="B109">
        <v>0.22825000000000001</v>
      </c>
      <c r="C109" t="s">
        <v>256</v>
      </c>
      <c r="D109" t="s">
        <v>91</v>
      </c>
      <c r="F109" t="s">
        <v>76</v>
      </c>
      <c r="G109" t="s">
        <v>88</v>
      </c>
      <c r="H109" t="s">
        <v>238</v>
      </c>
    </row>
    <row r="110" spans="1:8" x14ac:dyDescent="0.2">
      <c r="A110" t="s">
        <v>252</v>
      </c>
      <c r="B110">
        <v>-1.0087999999999999</v>
      </c>
      <c r="C110" t="s">
        <v>256</v>
      </c>
      <c r="D110" t="s">
        <v>37</v>
      </c>
      <c r="F110" t="s">
        <v>76</v>
      </c>
      <c r="G110" t="s">
        <v>88</v>
      </c>
      <c r="H110" t="s">
        <v>251</v>
      </c>
    </row>
    <row r="111" spans="1:8" x14ac:dyDescent="0.2">
      <c r="A111" t="s">
        <v>197</v>
      </c>
      <c r="B111">
        <v>0.97875000000000001</v>
      </c>
      <c r="C111" t="s">
        <v>256</v>
      </c>
      <c r="D111" t="s">
        <v>91</v>
      </c>
      <c r="F111" t="s">
        <v>76</v>
      </c>
      <c r="G111" t="s">
        <v>88</v>
      </c>
      <c r="H111" t="s">
        <v>197</v>
      </c>
    </row>
    <row r="112" spans="1:8" x14ac:dyDescent="0.2">
      <c r="A112" t="s">
        <v>195</v>
      </c>
      <c r="B112">
        <v>1.6875</v>
      </c>
      <c r="C112" t="s">
        <v>256</v>
      </c>
      <c r="D112" t="s">
        <v>94</v>
      </c>
      <c r="F112" t="s">
        <v>76</v>
      </c>
      <c r="G112" t="s">
        <v>88</v>
      </c>
      <c r="H112" t="s">
        <v>196</v>
      </c>
    </row>
    <row r="113" spans="1:8" x14ac:dyDescent="0.2">
      <c r="A113" t="s">
        <v>233</v>
      </c>
      <c r="B113">
        <v>0.03</v>
      </c>
      <c r="C113" t="s">
        <v>256</v>
      </c>
      <c r="D113" t="s">
        <v>91</v>
      </c>
      <c r="F113" t="s">
        <v>76</v>
      </c>
      <c r="G113" t="s">
        <v>88</v>
      </c>
      <c r="H113" t="s">
        <v>232</v>
      </c>
    </row>
    <row r="114" spans="1:8" x14ac:dyDescent="0.2">
      <c r="A114" t="s">
        <v>215</v>
      </c>
      <c r="B114">
        <v>0.97875000000000001</v>
      </c>
      <c r="C114" t="s">
        <v>256</v>
      </c>
      <c r="D114" t="s">
        <v>94</v>
      </c>
      <c r="F114" t="s">
        <v>76</v>
      </c>
      <c r="G114" t="s">
        <v>88</v>
      </c>
      <c r="H114" t="s">
        <v>114</v>
      </c>
    </row>
    <row r="115" spans="1:8" x14ac:dyDescent="0.2">
      <c r="A115" t="s">
        <v>254</v>
      </c>
      <c r="B115">
        <v>-0.84375</v>
      </c>
      <c r="C115" t="s">
        <v>256</v>
      </c>
      <c r="D115" t="s">
        <v>37</v>
      </c>
      <c r="F115" t="s">
        <v>76</v>
      </c>
      <c r="G115" t="s">
        <v>88</v>
      </c>
      <c r="H115" t="s">
        <v>253</v>
      </c>
    </row>
    <row r="116" spans="1:8" x14ac:dyDescent="0.2">
      <c r="A116" t="s">
        <v>255</v>
      </c>
      <c r="B116">
        <v>7.4399999999999994E-2</v>
      </c>
      <c r="C116" t="s">
        <v>256</v>
      </c>
      <c r="D116" t="s">
        <v>37</v>
      </c>
      <c r="F116" t="s">
        <v>76</v>
      </c>
      <c r="G116" t="s">
        <v>88</v>
      </c>
      <c r="H116" t="s">
        <v>228</v>
      </c>
    </row>
    <row r="117" spans="1:8" x14ac:dyDescent="0.2">
      <c r="A117" t="s">
        <v>181</v>
      </c>
      <c r="B117">
        <v>0.22825000000000001</v>
      </c>
      <c r="C117" t="s">
        <v>256</v>
      </c>
      <c r="D117" t="s">
        <v>94</v>
      </c>
      <c r="F117" t="s">
        <v>76</v>
      </c>
      <c r="G117" t="s">
        <v>88</v>
      </c>
      <c r="H117" t="s">
        <v>183</v>
      </c>
    </row>
    <row r="118" spans="1:8" x14ac:dyDescent="0.2">
      <c r="A118" t="s">
        <v>223</v>
      </c>
      <c r="B118">
        <v>0.37662000000000001</v>
      </c>
      <c r="C118" t="s">
        <v>256</v>
      </c>
      <c r="D118" t="s">
        <v>91</v>
      </c>
      <c r="F118" t="s">
        <v>76</v>
      </c>
      <c r="G118" t="s">
        <v>88</v>
      </c>
      <c r="H118" t="s">
        <v>223</v>
      </c>
    </row>
    <row r="119" spans="1:8" x14ac:dyDescent="0.2">
      <c r="A119" t="s">
        <v>244</v>
      </c>
      <c r="B119" s="7">
        <v>6.3239999999999998E-5</v>
      </c>
      <c r="C119" t="s">
        <v>206</v>
      </c>
      <c r="E119" t="s">
        <v>205</v>
      </c>
      <c r="F119" t="s">
        <v>208</v>
      </c>
      <c r="G119" t="s">
        <v>163</v>
      </c>
    </row>
    <row r="120" spans="1:8" x14ac:dyDescent="0.2">
      <c r="A120" t="s">
        <v>244</v>
      </c>
      <c r="B120" s="7">
        <v>1.116E-5</v>
      </c>
      <c r="C120" t="s">
        <v>206</v>
      </c>
      <c r="E120" t="s">
        <v>161</v>
      </c>
      <c r="F120" t="s">
        <v>208</v>
      </c>
      <c r="G120" t="s">
        <v>163</v>
      </c>
    </row>
    <row r="122" spans="1:8" ht="16" x14ac:dyDescent="0.2">
      <c r="A122" s="10" t="s">
        <v>70</v>
      </c>
      <c r="B122" s="21" t="s">
        <v>451</v>
      </c>
    </row>
    <row r="123" spans="1:8" x14ac:dyDescent="0.2">
      <c r="A123" t="s">
        <v>71</v>
      </c>
      <c r="B123" s="7" t="s">
        <v>37</v>
      </c>
    </row>
    <row r="124" spans="1:8" x14ac:dyDescent="0.2">
      <c r="A124" t="s">
        <v>176</v>
      </c>
      <c r="B124" s="7">
        <v>1</v>
      </c>
    </row>
    <row r="125" spans="1:8" ht="16" x14ac:dyDescent="0.2">
      <c r="A125" t="s">
        <v>72</v>
      </c>
      <c r="B125" s="22" t="s">
        <v>452</v>
      </c>
    </row>
    <row r="126" spans="1:8" x14ac:dyDescent="0.2">
      <c r="A126" t="s">
        <v>77</v>
      </c>
      <c r="B126" s="7" t="s">
        <v>453</v>
      </c>
    </row>
    <row r="127" spans="1:8" x14ac:dyDescent="0.2">
      <c r="A127" t="s">
        <v>73</v>
      </c>
      <c r="B127" s="7" t="s">
        <v>74</v>
      </c>
    </row>
    <row r="128" spans="1:8" x14ac:dyDescent="0.2">
      <c r="A128" t="s">
        <v>75</v>
      </c>
      <c r="B128" s="7" t="s">
        <v>76</v>
      </c>
    </row>
    <row r="129" spans="1:7" ht="16" x14ac:dyDescent="0.2">
      <c r="A129" s="10" t="s">
        <v>78</v>
      </c>
      <c r="B129" s="7"/>
    </row>
    <row r="130" spans="1:7" x14ac:dyDescent="0.2">
      <c r="A130" t="s">
        <v>79</v>
      </c>
      <c r="B130" s="7" t="s">
        <v>80</v>
      </c>
      <c r="C130" t="s">
        <v>71</v>
      </c>
      <c r="D130" t="s">
        <v>75</v>
      </c>
      <c r="E130" t="s">
        <v>81</v>
      </c>
      <c r="F130" t="s">
        <v>73</v>
      </c>
      <c r="G130" t="s">
        <v>72</v>
      </c>
    </row>
    <row r="131" spans="1:7" x14ac:dyDescent="0.2">
      <c r="A131" t="s">
        <v>451</v>
      </c>
      <c r="B131" s="7">
        <v>1</v>
      </c>
      <c r="C131" t="s">
        <v>37</v>
      </c>
      <c r="D131" t="s">
        <v>76</v>
      </c>
      <c r="F131" t="s">
        <v>83</v>
      </c>
      <c r="G131" t="s">
        <v>452</v>
      </c>
    </row>
    <row r="132" spans="1:7" x14ac:dyDescent="0.2">
      <c r="A132" t="s">
        <v>449</v>
      </c>
      <c r="B132" s="7">
        <v>1.2E-2</v>
      </c>
      <c r="C132" t="s">
        <v>91</v>
      </c>
      <c r="D132" t="s">
        <v>76</v>
      </c>
      <c r="F132" t="s">
        <v>88</v>
      </c>
      <c r="G132" t="s">
        <v>450</v>
      </c>
    </row>
    <row r="133" spans="1:7" x14ac:dyDescent="0.2">
      <c r="A133" t="s">
        <v>96</v>
      </c>
      <c r="B133" s="7">
        <f>1-B132</f>
        <v>0.98799999999999999</v>
      </c>
      <c r="C133" t="s">
        <v>37</v>
      </c>
      <c r="D133" t="s">
        <v>76</v>
      </c>
      <c r="F133" t="s">
        <v>88</v>
      </c>
      <c r="G133" t="s">
        <v>98</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67</v>
      </c>
      <c r="L1" s="41" t="s">
        <v>458</v>
      </c>
      <c r="M1" s="41"/>
      <c r="N1" s="41"/>
      <c r="O1" s="41"/>
      <c r="P1" s="41"/>
      <c r="Q1" s="41"/>
      <c r="R1" s="41"/>
      <c r="S1" s="42" t="s">
        <v>457</v>
      </c>
      <c r="T1" s="42"/>
      <c r="U1" s="42"/>
      <c r="V1" s="42"/>
      <c r="W1" s="42"/>
      <c r="X1" s="42"/>
      <c r="Y1" s="42"/>
      <c r="Z1" s="43" t="s">
        <v>459</v>
      </c>
      <c r="AA1" s="43"/>
      <c r="AB1" s="43"/>
      <c r="AC1" s="43"/>
      <c r="AD1" s="43"/>
      <c r="AE1" s="43"/>
      <c r="AF1" s="43"/>
      <c r="AG1" s="44" t="s">
        <v>460</v>
      </c>
      <c r="AH1" s="44"/>
      <c r="AI1" s="44"/>
      <c r="AJ1" s="44"/>
      <c r="AK1" s="44"/>
      <c r="AL1" s="44"/>
      <c r="AM1" s="44"/>
      <c r="AN1" s="39" t="s">
        <v>461</v>
      </c>
      <c r="AO1" s="39"/>
      <c r="AP1" s="39"/>
      <c r="AQ1" s="39"/>
      <c r="AR1" s="39"/>
      <c r="AS1" s="39"/>
      <c r="AT1" s="39"/>
      <c r="AU1" s="40" t="s">
        <v>462</v>
      </c>
      <c r="AV1" s="40"/>
      <c r="AW1" s="40"/>
      <c r="AX1" s="40"/>
      <c r="AY1" s="40"/>
      <c r="AZ1" s="40"/>
      <c r="BA1" s="40"/>
      <c r="BB1" s="37"/>
      <c r="BC1" s="37"/>
      <c r="BD1" s="37"/>
      <c r="BE1" s="36" t="s">
        <v>467</v>
      </c>
      <c r="BF1" s="36" t="s">
        <v>468</v>
      </c>
      <c r="BG1" s="36"/>
      <c r="BH1" s="36" t="s">
        <v>469</v>
      </c>
    </row>
    <row r="2" spans="1:60" x14ac:dyDescent="0.2">
      <c r="A2" s="8" t="s">
        <v>122</v>
      </c>
      <c r="B2" s="8" t="s">
        <v>0</v>
      </c>
      <c r="C2" s="8" t="s">
        <v>1</v>
      </c>
      <c r="D2" s="8" t="s">
        <v>2</v>
      </c>
      <c r="E2" s="8" t="s">
        <v>36</v>
      </c>
      <c r="F2" s="8" t="s">
        <v>64</v>
      </c>
      <c r="G2" s="8" t="s">
        <v>38</v>
      </c>
      <c r="H2" s="8" t="s">
        <v>3</v>
      </c>
      <c r="I2" s="8" t="s">
        <v>41</v>
      </c>
      <c r="J2" s="8" t="s">
        <v>463</v>
      </c>
      <c r="L2" s="23" t="s">
        <v>454</v>
      </c>
      <c r="M2" s="23" t="s">
        <v>465</v>
      </c>
      <c r="N2" s="23" t="s">
        <v>456</v>
      </c>
      <c r="O2" s="23" t="s">
        <v>455</v>
      </c>
      <c r="P2" s="23" t="s">
        <v>107</v>
      </c>
      <c r="Q2" s="23" t="s">
        <v>85</v>
      </c>
      <c r="R2" s="23" t="s">
        <v>466</v>
      </c>
      <c r="S2" s="25" t="s">
        <v>454</v>
      </c>
      <c r="T2" s="25" t="s">
        <v>465</v>
      </c>
      <c r="U2" s="25" t="s">
        <v>456</v>
      </c>
      <c r="V2" s="25" t="s">
        <v>455</v>
      </c>
      <c r="W2" s="25" t="s">
        <v>107</v>
      </c>
      <c r="X2" s="25" t="s">
        <v>85</v>
      </c>
      <c r="Y2" s="25" t="s">
        <v>466</v>
      </c>
      <c r="Z2" s="27" t="s">
        <v>454</v>
      </c>
      <c r="AA2" s="27" t="s">
        <v>465</v>
      </c>
      <c r="AB2" s="27" t="s">
        <v>456</v>
      </c>
      <c r="AC2" s="27" t="s">
        <v>455</v>
      </c>
      <c r="AD2" s="27" t="s">
        <v>107</v>
      </c>
      <c r="AE2" s="27" t="s">
        <v>85</v>
      </c>
      <c r="AF2" s="27" t="s">
        <v>466</v>
      </c>
      <c r="AG2" s="29" t="s">
        <v>454</v>
      </c>
      <c r="AH2" s="29" t="s">
        <v>465</v>
      </c>
      <c r="AI2" s="29" t="s">
        <v>456</v>
      </c>
      <c r="AJ2" s="29" t="s">
        <v>455</v>
      </c>
      <c r="AK2" s="29" t="s">
        <v>107</v>
      </c>
      <c r="AL2" s="29" t="s">
        <v>85</v>
      </c>
      <c r="AM2" s="29" t="s">
        <v>466</v>
      </c>
      <c r="AN2" s="31" t="s">
        <v>454</v>
      </c>
      <c r="AO2" s="31" t="s">
        <v>465</v>
      </c>
      <c r="AP2" s="31" t="s">
        <v>456</v>
      </c>
      <c r="AQ2" s="31" t="s">
        <v>455</v>
      </c>
      <c r="AR2" s="31" t="s">
        <v>107</v>
      </c>
      <c r="AS2" s="31" t="s">
        <v>85</v>
      </c>
      <c r="AT2" s="31" t="s">
        <v>466</v>
      </c>
      <c r="AU2" s="33" t="s">
        <v>454</v>
      </c>
      <c r="AV2" s="33" t="s">
        <v>465</v>
      </c>
      <c r="AW2" s="33" t="s">
        <v>456</v>
      </c>
      <c r="AX2" s="33" t="s">
        <v>455</v>
      </c>
      <c r="AY2" s="33" t="s">
        <v>107</v>
      </c>
      <c r="AZ2" s="33" t="s">
        <v>85</v>
      </c>
      <c r="BA2" s="33" t="s">
        <v>466</v>
      </c>
      <c r="BB2" s="8"/>
      <c r="BC2" s="8"/>
      <c r="BD2" s="8"/>
      <c r="BE2" t="s">
        <v>470</v>
      </c>
      <c r="BF2" t="s">
        <v>471</v>
      </c>
      <c r="BH2" t="s">
        <v>472</v>
      </c>
    </row>
    <row r="3" spans="1:60" x14ac:dyDescent="0.2">
      <c r="A3" t="str">
        <f>B3&amp;" - "&amp;D3&amp;" - "&amp;IF(I3&lt;&gt;"",I3&amp;" - "&amp;E3,E3)</f>
        <v>Kick Scooter, battery electric, &lt;1kW - 2020 - NMC - CH</v>
      </c>
      <c r="B3" t="s">
        <v>651</v>
      </c>
      <c r="D3" s="18">
        <v>2020</v>
      </c>
      <c r="E3" t="s">
        <v>37</v>
      </c>
      <c r="F3" t="s">
        <v>136</v>
      </c>
      <c r="G3" t="s">
        <v>39</v>
      </c>
      <c r="H3" t="s">
        <v>32</v>
      </c>
      <c r="I3" t="s">
        <v>42</v>
      </c>
      <c r="J3" t="s">
        <v>136</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887</v>
      </c>
      <c r="BF3" s="5">
        <v>4.2757277000000003E-2</v>
      </c>
      <c r="BG3" s="5">
        <f>BF3-R3</f>
        <v>-2.0810112349553163E-2</v>
      </c>
      <c r="BH3" s="2">
        <v>111.64413</v>
      </c>
    </row>
    <row r="4" spans="1:60" x14ac:dyDescent="0.2">
      <c r="A4" t="str">
        <f t="shared" ref="A4:A175" si="0">B4&amp;" - "&amp;D4&amp;" - "&amp;IF(I4&lt;&gt;"",I4&amp;" - "&amp;E4,E4)</f>
        <v>Kick Scooter, battery electric, &lt;1kW - 2030 - NMC - CH</v>
      </c>
      <c r="B4" t="s">
        <v>651</v>
      </c>
      <c r="D4" s="18">
        <v>2030</v>
      </c>
      <c r="E4" t="s">
        <v>37</v>
      </c>
      <c r="F4" t="s">
        <v>136</v>
      </c>
      <c r="G4" t="s">
        <v>39</v>
      </c>
      <c r="H4" t="s">
        <v>32</v>
      </c>
      <c r="I4" t="s">
        <v>42</v>
      </c>
      <c r="J4" t="s">
        <v>136</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888</v>
      </c>
      <c r="BF4" s="5">
        <v>4.2392623000000004E-2</v>
      </c>
      <c r="BG4" s="5">
        <f t="shared" ref="BG4:BG67" si="1">BF4-R4</f>
        <v>-2.1946566347764873E-2</v>
      </c>
      <c r="BH4" s="2">
        <v>101.67288000000001</v>
      </c>
    </row>
    <row r="5" spans="1:60" x14ac:dyDescent="0.2">
      <c r="A5" t="str">
        <f t="shared" si="0"/>
        <v>Kick Scooter, battery electric, &lt;1kW - 2040 - NMC - CH</v>
      </c>
      <c r="B5" t="s">
        <v>651</v>
      </c>
      <c r="D5" s="18">
        <v>2040</v>
      </c>
      <c r="E5" t="s">
        <v>37</v>
      </c>
      <c r="F5" t="s">
        <v>136</v>
      </c>
      <c r="G5" t="s">
        <v>39</v>
      </c>
      <c r="H5" t="s">
        <v>32</v>
      </c>
      <c r="I5" t="s">
        <v>42</v>
      </c>
      <c r="J5" t="s">
        <v>136</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889</v>
      </c>
      <c r="BF5" s="5">
        <v>4.3270989000000003E-2</v>
      </c>
      <c r="BG5" s="5">
        <f t="shared" si="1"/>
        <v>-2.3394148102868266E-2</v>
      </c>
      <c r="BH5" s="2">
        <v>101.68076000000001</v>
      </c>
    </row>
    <row r="6" spans="1:60" x14ac:dyDescent="0.2">
      <c r="A6" t="str">
        <f t="shared" si="0"/>
        <v>Kick Scooter, battery electric, &lt;1kW - 2050 - NMC - CH</v>
      </c>
      <c r="B6" t="s">
        <v>651</v>
      </c>
      <c r="D6" s="18">
        <v>2050</v>
      </c>
      <c r="E6" t="s">
        <v>37</v>
      </c>
      <c r="F6" t="s">
        <v>136</v>
      </c>
      <c r="G6" t="s">
        <v>39</v>
      </c>
      <c r="H6" t="s">
        <v>32</v>
      </c>
      <c r="I6" t="s">
        <v>42</v>
      </c>
      <c r="J6" t="s">
        <v>136</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890</v>
      </c>
      <c r="BF6" s="5">
        <v>4.4148325000000002E-2</v>
      </c>
      <c r="BG6" s="5">
        <f t="shared" si="1"/>
        <v>-2.4842760632811725E-2</v>
      </c>
      <c r="BH6" s="2">
        <v>101.68783000000001</v>
      </c>
    </row>
    <row r="7" spans="1:60" x14ac:dyDescent="0.2">
      <c r="A7" t="str">
        <f>B7&amp;" - "&amp;D7&amp;" - "&amp;IF(I7&lt;&gt;"",I7&amp;" - "&amp;E7,E7)</f>
        <v>Kick Scooter, battery electric, &lt;1kW - 2020 - LFP - CH</v>
      </c>
      <c r="B7" t="s">
        <v>651</v>
      </c>
      <c r="D7" s="18">
        <v>2020</v>
      </c>
      <c r="E7" t="s">
        <v>37</v>
      </c>
      <c r="F7" t="s">
        <v>136</v>
      </c>
      <c r="G7" t="s">
        <v>39</v>
      </c>
      <c r="H7" t="s">
        <v>32</v>
      </c>
      <c r="I7" t="s">
        <v>43</v>
      </c>
      <c r="J7" t="s">
        <v>136</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659</v>
      </c>
      <c r="BF7" s="5">
        <v>5.141751E-2</v>
      </c>
      <c r="BG7" s="5">
        <f t="shared" si="1"/>
        <v>-2.1294829670496312E-2</v>
      </c>
      <c r="BH7" s="2">
        <v>136.42158000000001</v>
      </c>
    </row>
    <row r="8" spans="1:60" x14ac:dyDescent="0.2">
      <c r="A8" t="str">
        <f t="shared" ref="A8:A10" si="2">B8&amp;" - "&amp;D8&amp;" - "&amp;IF(I8&lt;&gt;"",I8&amp;" - "&amp;E8,E8)</f>
        <v>Kick Scooter, battery electric, &lt;1kW - 2030 - LFP - CH</v>
      </c>
      <c r="B8" t="s">
        <v>651</v>
      </c>
      <c r="D8" s="18">
        <v>2030</v>
      </c>
      <c r="E8" t="s">
        <v>37</v>
      </c>
      <c r="F8" t="s">
        <v>136</v>
      </c>
      <c r="G8" t="s">
        <v>39</v>
      </c>
      <c r="H8" t="s">
        <v>32</v>
      </c>
      <c r="I8" t="s">
        <v>43</v>
      </c>
      <c r="J8" t="s">
        <v>136</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660</v>
      </c>
      <c r="BF8" s="5">
        <v>5.2830629999999996E-2</v>
      </c>
      <c r="BG8" s="5">
        <f t="shared" si="1"/>
        <v>-2.3508124972618109E-2</v>
      </c>
      <c r="BH8" s="2">
        <v>136.71681000000001</v>
      </c>
    </row>
    <row r="9" spans="1:60" x14ac:dyDescent="0.2">
      <c r="A9" t="str">
        <f t="shared" si="2"/>
        <v>Kick Scooter, battery electric, &lt;1kW - 2040 - LFP - CH</v>
      </c>
      <c r="B9" t="s">
        <v>651</v>
      </c>
      <c r="D9" s="18">
        <v>2040</v>
      </c>
      <c r="E9" t="s">
        <v>37</v>
      </c>
      <c r="F9" t="s">
        <v>136</v>
      </c>
      <c r="G9" t="s">
        <v>39</v>
      </c>
      <c r="H9" t="s">
        <v>32</v>
      </c>
      <c r="I9" t="s">
        <v>43</v>
      </c>
      <c r="J9" t="s">
        <v>136</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661</v>
      </c>
      <c r="BF9" s="5">
        <v>5.4881872999999998E-2</v>
      </c>
      <c r="BG9" s="5">
        <f t="shared" si="1"/>
        <v>-2.5344032134830455E-2</v>
      </c>
      <c r="BH9" s="2">
        <v>141.80978999999999</v>
      </c>
    </row>
    <row r="10" spans="1:60" x14ac:dyDescent="0.2">
      <c r="A10" t="str">
        <f t="shared" si="2"/>
        <v>Kick Scooter, battery electric, &lt;1kW - 2050 - LFP - CH</v>
      </c>
      <c r="B10" t="s">
        <v>651</v>
      </c>
      <c r="D10" s="18">
        <v>2050</v>
      </c>
      <c r="E10" t="s">
        <v>37</v>
      </c>
      <c r="F10" t="s">
        <v>136</v>
      </c>
      <c r="G10" t="s">
        <v>39</v>
      </c>
      <c r="H10" t="s">
        <v>32</v>
      </c>
      <c r="I10" t="s">
        <v>43</v>
      </c>
      <c r="J10" t="s">
        <v>136</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662</v>
      </c>
      <c r="BF10" s="5">
        <v>5.4586436999999995E-2</v>
      </c>
      <c r="BG10" s="5">
        <f t="shared" si="1"/>
        <v>-2.6404214257664947E-2</v>
      </c>
      <c r="BH10" s="2">
        <v>136.73195000000001</v>
      </c>
    </row>
    <row r="11" spans="1:60" x14ac:dyDescent="0.2">
      <c r="A11" t="str">
        <f>B11&amp;" - "&amp;D11&amp;" - "&amp;IF(I11&lt;&gt;"",I11&amp;" - "&amp;E11,E11)</f>
        <v>Kick Scooter, battery electric, &lt;1kW - 2020 - NCA - CH</v>
      </c>
      <c r="B11" t="s">
        <v>651</v>
      </c>
      <c r="D11" s="18">
        <v>2020</v>
      </c>
      <c r="E11" t="s">
        <v>37</v>
      </c>
      <c r="F11" t="s">
        <v>136</v>
      </c>
      <c r="G11" t="s">
        <v>39</v>
      </c>
      <c r="H11" t="s">
        <v>32</v>
      </c>
      <c r="I11" t="s">
        <v>44</v>
      </c>
      <c r="J11" t="s">
        <v>136</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663</v>
      </c>
      <c r="BF11" s="5">
        <v>4.2527005E-2</v>
      </c>
      <c r="BG11" s="5">
        <f t="shared" si="1"/>
        <v>-1.7298509373129649E-2</v>
      </c>
      <c r="BH11" s="2">
        <v>104.41923</v>
      </c>
    </row>
    <row r="12" spans="1:60" x14ac:dyDescent="0.2">
      <c r="A12" t="str">
        <f t="shared" ref="A12:A14" si="3">B12&amp;" - "&amp;D12&amp;" - "&amp;IF(I12&lt;&gt;"",I12&amp;" - "&amp;E12,E12)</f>
        <v>Kick Scooter, battery electric, &lt;1kW - 2030 - NCA - CH</v>
      </c>
      <c r="B12" t="s">
        <v>651</v>
      </c>
      <c r="D12" s="18">
        <v>2030</v>
      </c>
      <c r="E12" t="s">
        <v>37</v>
      </c>
      <c r="F12" t="s">
        <v>136</v>
      </c>
      <c r="G12" t="s">
        <v>39</v>
      </c>
      <c r="H12" t="s">
        <v>32</v>
      </c>
      <c r="I12" t="s">
        <v>44</v>
      </c>
      <c r="J12" t="s">
        <v>136</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664</v>
      </c>
      <c r="BF12" s="5">
        <v>4.3247173E-2</v>
      </c>
      <c r="BG12" s="5">
        <f t="shared" si="1"/>
        <v>-1.9362260638304762E-2</v>
      </c>
      <c r="BH12" s="2">
        <v>101.18416000000001</v>
      </c>
    </row>
    <row r="13" spans="1:60" x14ac:dyDescent="0.2">
      <c r="A13" t="str">
        <f t="shared" si="3"/>
        <v>Kick Scooter, battery electric, &lt;1kW - 2040 - NCA - CH</v>
      </c>
      <c r="B13" t="s">
        <v>651</v>
      </c>
      <c r="D13" s="18">
        <v>2040</v>
      </c>
      <c r="E13" t="s">
        <v>37</v>
      </c>
      <c r="F13" t="s">
        <v>136</v>
      </c>
      <c r="G13" t="s">
        <v>39</v>
      </c>
      <c r="H13" t="s">
        <v>32</v>
      </c>
      <c r="I13" t="s">
        <v>44</v>
      </c>
      <c r="J13" t="s">
        <v>136</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665</v>
      </c>
      <c r="BF13" s="5">
        <v>4.4125539999999998E-2</v>
      </c>
      <c r="BG13" s="5">
        <f t="shared" si="1"/>
        <v>-2.0809841393408211E-2</v>
      </c>
      <c r="BH13" s="2">
        <v>101.19204000000001</v>
      </c>
    </row>
    <row r="14" spans="1:60" x14ac:dyDescent="0.2">
      <c r="A14" t="str">
        <f t="shared" si="3"/>
        <v>Kick Scooter, battery electric, &lt;1kW - 2050 - NCA - CH</v>
      </c>
      <c r="B14" t="s">
        <v>651</v>
      </c>
      <c r="D14" s="18">
        <v>2050</v>
      </c>
      <c r="E14" t="s">
        <v>37</v>
      </c>
      <c r="F14" t="s">
        <v>136</v>
      </c>
      <c r="G14" t="s">
        <v>39</v>
      </c>
      <c r="H14" t="s">
        <v>32</v>
      </c>
      <c r="I14" t="s">
        <v>44</v>
      </c>
      <c r="J14" t="s">
        <v>136</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666</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136</v>
      </c>
      <c r="G15" t="s">
        <v>39</v>
      </c>
      <c r="I15" t="s">
        <v>136</v>
      </c>
      <c r="J15" t="s">
        <v>136</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622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136</v>
      </c>
      <c r="G16" t="s">
        <v>39</v>
      </c>
      <c r="I16" t="s">
        <v>136</v>
      </c>
      <c r="J16" t="s">
        <v>136</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473</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136</v>
      </c>
      <c r="G17" t="s">
        <v>39</v>
      </c>
      <c r="I17" t="s">
        <v>136</v>
      </c>
      <c r="J17" t="s">
        <v>136</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474</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136</v>
      </c>
      <c r="G18" t="s">
        <v>39</v>
      </c>
      <c r="I18" t="s">
        <v>136</v>
      </c>
      <c r="J18" t="s">
        <v>136</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475</v>
      </c>
      <c r="BF18" s="5">
        <v>6.6970964000000006E-3</v>
      </c>
      <c r="BG18" s="5">
        <f t="shared" si="1"/>
        <v>-3.6584579062786593E-3</v>
      </c>
      <c r="BH18" s="2">
        <v>9.7334630000000004</v>
      </c>
    </row>
    <row r="19" spans="1:60" x14ac:dyDescent="0.2">
      <c r="A19" t="str">
        <f t="shared" si="0"/>
        <v>Bicycle, electric (&lt;25 km/h) - 2020 - NMC - CH</v>
      </c>
      <c r="B19" t="s">
        <v>262</v>
      </c>
      <c r="D19" s="18">
        <v>2020</v>
      </c>
      <c r="E19" t="s">
        <v>37</v>
      </c>
      <c r="F19" t="s">
        <v>136</v>
      </c>
      <c r="G19" t="s">
        <v>39</v>
      </c>
      <c r="H19" t="s">
        <v>32</v>
      </c>
      <c r="I19" t="s">
        <v>42</v>
      </c>
      <c r="J19" t="s">
        <v>136</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891</v>
      </c>
      <c r="BF19" s="5">
        <v>1.1042067000000001E-2</v>
      </c>
      <c r="BG19" s="5">
        <f t="shared" si="1"/>
        <v>-4.6766372733352216E-3</v>
      </c>
      <c r="BH19" s="2">
        <v>32.063935999999998</v>
      </c>
    </row>
    <row r="20" spans="1:60" x14ac:dyDescent="0.2">
      <c r="A20" t="str">
        <f t="shared" si="0"/>
        <v>Bicycle, electric (&lt;25 km/h) - 2030 - NMC - CH</v>
      </c>
      <c r="B20" t="s">
        <v>262</v>
      </c>
      <c r="D20" s="18">
        <v>2030</v>
      </c>
      <c r="E20" t="s">
        <v>37</v>
      </c>
      <c r="F20" t="s">
        <v>136</v>
      </c>
      <c r="G20" t="s">
        <v>39</v>
      </c>
      <c r="H20" t="s">
        <v>32</v>
      </c>
      <c r="I20" t="s">
        <v>42</v>
      </c>
      <c r="J20" t="s">
        <v>136</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892</v>
      </c>
      <c r="BF20" s="5">
        <v>1.0744254E-2</v>
      </c>
      <c r="BG20" s="5">
        <f t="shared" si="1"/>
        <v>-4.740788572264799E-3</v>
      </c>
      <c r="BH20" s="2">
        <v>28.577304999999999</v>
      </c>
    </row>
    <row r="21" spans="1:60" x14ac:dyDescent="0.2">
      <c r="A21" t="str">
        <f t="shared" si="0"/>
        <v>Bicycle, electric (&lt;25 km/h) - 2040 - NMC - CH</v>
      </c>
      <c r="B21" t="s">
        <v>262</v>
      </c>
      <c r="D21" s="18">
        <v>2040</v>
      </c>
      <c r="E21" t="s">
        <v>37</v>
      </c>
      <c r="F21" t="s">
        <v>136</v>
      </c>
      <c r="G21" t="s">
        <v>39</v>
      </c>
      <c r="H21" t="s">
        <v>32</v>
      </c>
      <c r="I21" t="s">
        <v>42</v>
      </c>
      <c r="J21" t="s">
        <v>136</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893</v>
      </c>
      <c r="BF21" s="5">
        <v>1.0403598E-2</v>
      </c>
      <c r="BG21" s="5">
        <f t="shared" si="1"/>
        <v>-4.7022423390324815E-3</v>
      </c>
      <c r="BH21" s="2">
        <v>25.464594999999999</v>
      </c>
    </row>
    <row r="22" spans="1:60" x14ac:dyDescent="0.2">
      <c r="A22" t="str">
        <f t="shared" si="0"/>
        <v>Bicycle, electric (&lt;25 km/h) - 2050 - NMC - CH</v>
      </c>
      <c r="B22" t="s">
        <v>262</v>
      </c>
      <c r="D22" s="18">
        <v>2050</v>
      </c>
      <c r="E22" t="s">
        <v>37</v>
      </c>
      <c r="F22" t="s">
        <v>136</v>
      </c>
      <c r="G22" t="s">
        <v>39</v>
      </c>
      <c r="H22" t="s">
        <v>32</v>
      </c>
      <c r="I22" t="s">
        <v>42</v>
      </c>
      <c r="J22" t="s">
        <v>136</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894</v>
      </c>
      <c r="BF22" s="5">
        <v>1.0541487E-2</v>
      </c>
      <c r="BG22" s="5">
        <f t="shared" si="1"/>
        <v>-4.9515079634217789E-3</v>
      </c>
      <c r="BH22" s="2">
        <v>25.105225999999998</v>
      </c>
    </row>
    <row r="23" spans="1:60" x14ac:dyDescent="0.2">
      <c r="A23" t="str">
        <f t="shared" si="0"/>
        <v>Bicycle, electric (&lt;45 km/h) - 2020 - NMC - CH</v>
      </c>
      <c r="B23" t="s">
        <v>263</v>
      </c>
      <c r="D23" s="18">
        <v>2020</v>
      </c>
      <c r="E23" t="s">
        <v>37</v>
      </c>
      <c r="F23" t="s">
        <v>136</v>
      </c>
      <c r="G23" t="s">
        <v>39</v>
      </c>
      <c r="H23" t="s">
        <v>32</v>
      </c>
      <c r="I23" t="s">
        <v>42</v>
      </c>
      <c r="J23" t="s">
        <v>136</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895</v>
      </c>
      <c r="BF23" s="5">
        <v>9.6879966999999997E-3</v>
      </c>
      <c r="BG23" s="5">
        <f t="shared" si="1"/>
        <v>-3.2477275852795789E-3</v>
      </c>
      <c r="BH23" s="2">
        <v>25.702192</v>
      </c>
    </row>
    <row r="24" spans="1:60" x14ac:dyDescent="0.2">
      <c r="A24" t="str">
        <f t="shared" si="0"/>
        <v>Bicycle, electric (&lt;45 km/h) - 2030 - NMC - CH</v>
      </c>
      <c r="B24" t="s">
        <v>263</v>
      </c>
      <c r="D24" s="18">
        <v>2030</v>
      </c>
      <c r="E24" t="s">
        <v>37</v>
      </c>
      <c r="F24" t="s">
        <v>136</v>
      </c>
      <c r="G24" t="s">
        <v>39</v>
      </c>
      <c r="H24" t="s">
        <v>32</v>
      </c>
      <c r="I24" t="s">
        <v>42</v>
      </c>
      <c r="J24" t="s">
        <v>136</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896</v>
      </c>
      <c r="BF24" s="5">
        <v>9.5288435000000001E-3</v>
      </c>
      <c r="BG24" s="5">
        <f t="shared" si="1"/>
        <v>-3.3488761879119835E-3</v>
      </c>
      <c r="BH24" s="2">
        <v>23.39725</v>
      </c>
    </row>
    <row r="25" spans="1:60" x14ac:dyDescent="0.2">
      <c r="A25" t="str">
        <f t="shared" si="0"/>
        <v>Bicycle, electric (&lt;45 km/h) - 2040 - NMC - CH</v>
      </c>
      <c r="B25" t="s">
        <v>263</v>
      </c>
      <c r="D25" s="18">
        <v>2040</v>
      </c>
      <c r="E25" t="s">
        <v>37</v>
      </c>
      <c r="F25" t="s">
        <v>136</v>
      </c>
      <c r="G25" t="s">
        <v>39</v>
      </c>
      <c r="H25" t="s">
        <v>32</v>
      </c>
      <c r="I25" t="s">
        <v>42</v>
      </c>
      <c r="J25" t="s">
        <v>136</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897</v>
      </c>
      <c r="BF25" s="5">
        <v>9.3150726E-3</v>
      </c>
      <c r="BG25" s="5">
        <f t="shared" si="1"/>
        <v>-3.3576371195615171E-3</v>
      </c>
      <c r="BH25" s="2">
        <v>21.298590999999998</v>
      </c>
    </row>
    <row r="26" spans="1:60" x14ac:dyDescent="0.2">
      <c r="A26" t="str">
        <f t="shared" si="0"/>
        <v>Bicycle, electric (&lt;45 km/h) - 2050 - NMC - CH</v>
      </c>
      <c r="B26" t="s">
        <v>263</v>
      </c>
      <c r="D26" s="18">
        <v>2050</v>
      </c>
      <c r="E26" t="s">
        <v>37</v>
      </c>
      <c r="F26" t="s">
        <v>136</v>
      </c>
      <c r="G26" t="s">
        <v>39</v>
      </c>
      <c r="H26" t="s">
        <v>32</v>
      </c>
      <c r="I26" t="s">
        <v>42</v>
      </c>
      <c r="J26" t="s">
        <v>136</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898</v>
      </c>
      <c r="BF26" s="5">
        <v>9.4342258999999991E-3</v>
      </c>
      <c r="BG26" s="5">
        <f t="shared" si="1"/>
        <v>-3.5624833776304338E-3</v>
      </c>
      <c r="BH26" s="2">
        <v>21.073778999999998</v>
      </c>
    </row>
    <row r="27" spans="1:60" x14ac:dyDescent="0.2">
      <c r="A27" t="str">
        <f t="shared" si="0"/>
        <v>Bicycle, battery electric, cargo bike - 2020 - NMC - CH</v>
      </c>
      <c r="B27" t="s">
        <v>652</v>
      </c>
      <c r="D27" s="18">
        <v>2020</v>
      </c>
      <c r="E27" t="s">
        <v>37</v>
      </c>
      <c r="F27" t="s">
        <v>136</v>
      </c>
      <c r="G27" t="s">
        <v>39</v>
      </c>
      <c r="H27" t="s">
        <v>32</v>
      </c>
      <c r="I27" t="s">
        <v>42</v>
      </c>
      <c r="J27" t="s">
        <v>136</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899</v>
      </c>
      <c r="BF27" s="5">
        <v>1.7454895000000002E-2</v>
      </c>
      <c r="BG27" s="5">
        <f t="shared" si="1"/>
        <v>-7.8241014636070173E-3</v>
      </c>
      <c r="BH27" s="2">
        <v>42.150226000000004</v>
      </c>
    </row>
    <row r="28" spans="1:60" x14ac:dyDescent="0.2">
      <c r="A28" t="str">
        <f t="shared" si="0"/>
        <v>Bicycle, battery electric, cargo bike - 2030 - NMC - CH</v>
      </c>
      <c r="B28" t="s">
        <v>652</v>
      </c>
      <c r="D28" s="18">
        <v>2030</v>
      </c>
      <c r="E28" t="s">
        <v>37</v>
      </c>
      <c r="F28" t="s">
        <v>136</v>
      </c>
      <c r="G28" t="s">
        <v>39</v>
      </c>
      <c r="H28" t="s">
        <v>32</v>
      </c>
      <c r="I28" t="s">
        <v>42</v>
      </c>
      <c r="J28" t="s">
        <v>136</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900</v>
      </c>
      <c r="BF28" s="5">
        <v>1.7284722000000002E-2</v>
      </c>
      <c r="BG28" s="5">
        <f t="shared" si="1"/>
        <v>-8.3354214058973287E-3</v>
      </c>
      <c r="BH28" s="2">
        <v>37.065052999999999</v>
      </c>
    </row>
    <row r="29" spans="1:60" x14ac:dyDescent="0.2">
      <c r="A29" t="str">
        <f t="shared" si="0"/>
        <v>Bicycle, battery electric, cargo bike - 2040 - NMC - CH</v>
      </c>
      <c r="B29" t="s">
        <v>652</v>
      </c>
      <c r="D29" s="18">
        <v>2040</v>
      </c>
      <c r="E29" t="s">
        <v>37</v>
      </c>
      <c r="F29" t="s">
        <v>136</v>
      </c>
      <c r="G29" t="s">
        <v>39</v>
      </c>
      <c r="H29" t="s">
        <v>32</v>
      </c>
      <c r="I29" t="s">
        <v>42</v>
      </c>
      <c r="J29" t="s">
        <v>136</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901</v>
      </c>
      <c r="BF29" s="5">
        <v>1.7157363000000002E-2</v>
      </c>
      <c r="BG29" s="5">
        <f t="shared" si="1"/>
        <v>-8.6765362786081698E-3</v>
      </c>
      <c r="BH29" s="2">
        <v>33.642775999999998</v>
      </c>
    </row>
    <row r="30" spans="1:60" x14ac:dyDescent="0.2">
      <c r="A30" t="str">
        <f t="shared" si="0"/>
        <v>Bicycle, battery electric, cargo bike - 2050 - NMC - CH</v>
      </c>
      <c r="B30" t="s">
        <v>652</v>
      </c>
      <c r="D30" s="18">
        <v>2050</v>
      </c>
      <c r="E30" t="s">
        <v>37</v>
      </c>
      <c r="F30" t="s">
        <v>136</v>
      </c>
      <c r="G30" t="s">
        <v>39</v>
      </c>
      <c r="H30" t="s">
        <v>32</v>
      </c>
      <c r="I30" t="s">
        <v>42</v>
      </c>
      <c r="J30" t="s">
        <v>136</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902</v>
      </c>
      <c r="BF30" s="5">
        <v>1.7345091E-2</v>
      </c>
      <c r="BG30" s="5">
        <f t="shared" si="1"/>
        <v>-9.2107906984360936E-3</v>
      </c>
      <c r="BH30" s="2">
        <v>32.048532000000002</v>
      </c>
    </row>
    <row r="31" spans="1:60" x14ac:dyDescent="0.2">
      <c r="A31" t="str">
        <f t="shared" si="0"/>
        <v>Bicycle, electric (&lt;25 km/h) - 2020 - LFP - CH</v>
      </c>
      <c r="B31" t="s">
        <v>262</v>
      </c>
      <c r="D31" s="18">
        <v>2020</v>
      </c>
      <c r="E31" t="s">
        <v>37</v>
      </c>
      <c r="F31" t="s">
        <v>136</v>
      </c>
      <c r="G31" t="s">
        <v>39</v>
      </c>
      <c r="H31" t="s">
        <v>32</v>
      </c>
      <c r="I31" t="s">
        <v>43</v>
      </c>
      <c r="J31" t="s">
        <v>136</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623</v>
      </c>
      <c r="BF31" s="5">
        <v>1.4080789000000002E-2</v>
      </c>
      <c r="BG31" s="5">
        <f t="shared" si="1"/>
        <v>-4.8693514817498684E-3</v>
      </c>
      <c r="BH31" s="2">
        <v>40.805840000000003</v>
      </c>
    </row>
    <row r="32" spans="1:60" x14ac:dyDescent="0.2">
      <c r="A32" t="str">
        <f t="shared" si="0"/>
        <v>Bicycle, electric (&lt;25 km/h) - 2030 - LFP - CH</v>
      </c>
      <c r="B32" t="s">
        <v>262</v>
      </c>
      <c r="D32" s="18">
        <v>2030</v>
      </c>
      <c r="E32" t="s">
        <v>37</v>
      </c>
      <c r="F32" t="s">
        <v>136</v>
      </c>
      <c r="G32" t="s">
        <v>39</v>
      </c>
      <c r="H32" t="s">
        <v>32</v>
      </c>
      <c r="I32" t="s">
        <v>43</v>
      </c>
      <c r="J32" t="s">
        <v>136</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476</v>
      </c>
      <c r="BF32" s="5">
        <v>1.4442080000000001E-2</v>
      </c>
      <c r="BG32" s="5">
        <f t="shared" si="1"/>
        <v>-5.3109378451511955E-3</v>
      </c>
      <c r="BH32" s="2">
        <v>41.031095000000001</v>
      </c>
    </row>
    <row r="33" spans="1:60" x14ac:dyDescent="0.2">
      <c r="A33" t="str">
        <f t="shared" si="0"/>
        <v>Bicycle, electric (&lt;25 km/h) - 2040 - LFP - CH</v>
      </c>
      <c r="B33" t="s">
        <v>262</v>
      </c>
      <c r="D33" s="18">
        <v>2040</v>
      </c>
      <c r="E33" t="s">
        <v>37</v>
      </c>
      <c r="F33" t="s">
        <v>136</v>
      </c>
      <c r="G33" t="s">
        <v>39</v>
      </c>
      <c r="H33" t="s">
        <v>32</v>
      </c>
      <c r="I33" t="s">
        <v>43</v>
      </c>
      <c r="J33" t="s">
        <v>136</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477</v>
      </c>
      <c r="BF33" s="5">
        <v>1.3640106999999999E-2</v>
      </c>
      <c r="BG33" s="5">
        <f t="shared" si="1"/>
        <v>-5.2508788401323218E-3</v>
      </c>
      <c r="BH33" s="2">
        <v>36.649625999999998</v>
      </c>
    </row>
    <row r="34" spans="1:60" x14ac:dyDescent="0.2">
      <c r="A34" t="str">
        <f t="shared" si="0"/>
        <v>Bicycle, electric (&lt;25 km/h) - 2050 - LFP - CH</v>
      </c>
      <c r="B34" t="s">
        <v>262</v>
      </c>
      <c r="D34" s="18">
        <v>2050</v>
      </c>
      <c r="E34" t="s">
        <v>37</v>
      </c>
      <c r="F34" t="s">
        <v>136</v>
      </c>
      <c r="G34" t="s">
        <v>39</v>
      </c>
      <c r="H34" t="s">
        <v>32</v>
      </c>
      <c r="I34" t="s">
        <v>43</v>
      </c>
      <c r="J34" t="s">
        <v>136</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478</v>
      </c>
      <c r="BF34" s="5">
        <v>1.3366602E-2</v>
      </c>
      <c r="BG34" s="5">
        <f t="shared" si="1"/>
        <v>-5.3635298703223356E-3</v>
      </c>
      <c r="BH34" s="2">
        <v>34.545076000000002</v>
      </c>
    </row>
    <row r="35" spans="1:60" x14ac:dyDescent="0.2">
      <c r="A35" t="str">
        <f t="shared" si="0"/>
        <v>Bicycle, electric (&lt;45 km/h) - 2020 - LFP - CH</v>
      </c>
      <c r="B35" t="s">
        <v>263</v>
      </c>
      <c r="D35" s="18">
        <v>2020</v>
      </c>
      <c r="E35" t="s">
        <v>37</v>
      </c>
      <c r="F35" t="s">
        <v>136</v>
      </c>
      <c r="G35" t="s">
        <v>39</v>
      </c>
      <c r="H35" t="s">
        <v>32</v>
      </c>
      <c r="I35" t="s">
        <v>43</v>
      </c>
      <c r="J35" t="s">
        <v>136</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624</v>
      </c>
      <c r="BF35" s="5">
        <v>1.1719714000000001E-2</v>
      </c>
      <c r="BG35" s="5">
        <f t="shared" si="1"/>
        <v>-3.3752325566930187E-3</v>
      </c>
      <c r="BH35" s="2">
        <v>31.540946000000002</v>
      </c>
    </row>
    <row r="36" spans="1:60" x14ac:dyDescent="0.2">
      <c r="A36" t="str">
        <f t="shared" si="0"/>
        <v>Bicycle, electric (&lt;45 km/h) - 2030 - LFP - CH</v>
      </c>
      <c r="B36" t="s">
        <v>263</v>
      </c>
      <c r="D36" s="18">
        <v>2030</v>
      </c>
      <c r="E36" t="s">
        <v>37</v>
      </c>
      <c r="F36" t="s">
        <v>136</v>
      </c>
      <c r="G36" t="s">
        <v>39</v>
      </c>
      <c r="H36" t="s">
        <v>32</v>
      </c>
      <c r="I36" t="s">
        <v>43</v>
      </c>
      <c r="J36" t="s">
        <v>136</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479</v>
      </c>
      <c r="BF36" s="5">
        <v>1.2003552000000001E-2</v>
      </c>
      <c r="BG36" s="5">
        <f t="shared" si="1"/>
        <v>-3.7273748913085498E-3</v>
      </c>
      <c r="BH36" s="2">
        <v>31.717109000000001</v>
      </c>
    </row>
    <row r="37" spans="1:60" x14ac:dyDescent="0.2">
      <c r="A37" t="str">
        <f t="shared" si="0"/>
        <v>Bicycle, electric (&lt;45 km/h) - 2040 - LFP - CH</v>
      </c>
      <c r="B37" t="s">
        <v>263</v>
      </c>
      <c r="D37" s="18">
        <v>2040</v>
      </c>
      <c r="E37" t="s">
        <v>37</v>
      </c>
      <c r="F37" t="s">
        <v>136</v>
      </c>
      <c r="G37" t="s">
        <v>39</v>
      </c>
      <c r="H37" t="s">
        <v>32</v>
      </c>
      <c r="I37" t="s">
        <v>43</v>
      </c>
      <c r="J37" t="s">
        <v>136</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480</v>
      </c>
      <c r="BF37" s="5">
        <v>1.1482738999999999E-2</v>
      </c>
      <c r="BG37" s="5">
        <f t="shared" si="1"/>
        <v>-3.7216201633008435E-3</v>
      </c>
      <c r="BH37" s="2">
        <v>28.773599999999998</v>
      </c>
    </row>
    <row r="38" spans="1:60" x14ac:dyDescent="0.2">
      <c r="A38" t="str">
        <f t="shared" si="0"/>
        <v>Bicycle, electric (&lt;45 km/h) - 2050 - LFP - CH</v>
      </c>
      <c r="B38" t="s">
        <v>263</v>
      </c>
      <c r="D38" s="18">
        <v>2050</v>
      </c>
      <c r="E38" t="s">
        <v>37</v>
      </c>
      <c r="F38" t="s">
        <v>136</v>
      </c>
      <c r="G38" t="s">
        <v>39</v>
      </c>
      <c r="H38" t="s">
        <v>32</v>
      </c>
      <c r="I38" t="s">
        <v>43</v>
      </c>
      <c r="J38" t="s">
        <v>136</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481</v>
      </c>
      <c r="BF38" s="5">
        <v>1.1328394E-2</v>
      </c>
      <c r="BG38" s="5">
        <f t="shared" si="1"/>
        <v>-3.8352831968638396E-3</v>
      </c>
      <c r="BH38" s="2">
        <v>27.386825999999999</v>
      </c>
    </row>
    <row r="39" spans="1:60" x14ac:dyDescent="0.2">
      <c r="A39" t="str">
        <f t="shared" si="0"/>
        <v>Bicycle, battery electric, cargo bike - 2020 - LFP - CH</v>
      </c>
      <c r="B39" t="s">
        <v>652</v>
      </c>
      <c r="D39" s="18">
        <v>2020</v>
      </c>
      <c r="E39" t="s">
        <v>37</v>
      </c>
      <c r="F39" t="s">
        <v>136</v>
      </c>
      <c r="G39" t="s">
        <v>39</v>
      </c>
      <c r="H39" t="s">
        <v>32</v>
      </c>
      <c r="I39" t="s">
        <v>43</v>
      </c>
      <c r="J39" t="s">
        <v>136</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667</v>
      </c>
      <c r="BF39" s="5">
        <v>2.0493721999999999E-2</v>
      </c>
      <c r="BG39" s="5">
        <f t="shared" si="1"/>
        <v>-8.0167106863013454E-3</v>
      </c>
      <c r="BH39" s="2">
        <v>50.892327000000002</v>
      </c>
    </row>
    <row r="40" spans="1:60" x14ac:dyDescent="0.2">
      <c r="A40" t="str">
        <f t="shared" si="0"/>
        <v>Bicycle, battery electric, cargo bike - 2030 - LFP - CH</v>
      </c>
      <c r="B40" t="s">
        <v>652</v>
      </c>
      <c r="D40" s="18">
        <v>2030</v>
      </c>
      <c r="E40" t="s">
        <v>37</v>
      </c>
      <c r="F40" t="s">
        <v>136</v>
      </c>
      <c r="G40" t="s">
        <v>39</v>
      </c>
      <c r="H40" t="s">
        <v>32</v>
      </c>
      <c r="I40" t="s">
        <v>43</v>
      </c>
      <c r="J40" t="s">
        <v>136</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668</v>
      </c>
      <c r="BF40" s="5">
        <v>2.0520664000000001E-2</v>
      </c>
      <c r="BG40" s="5">
        <f t="shared" si="1"/>
        <v>-8.8339577957510171E-3</v>
      </c>
      <c r="BH40" s="2">
        <v>47.962609</v>
      </c>
    </row>
    <row r="41" spans="1:60" x14ac:dyDescent="0.2">
      <c r="A41" t="str">
        <f t="shared" si="0"/>
        <v>Bicycle, battery electric, cargo bike - 2040 - LFP - CH</v>
      </c>
      <c r="B41" t="s">
        <v>652</v>
      </c>
      <c r="D41" s="18">
        <v>2040</v>
      </c>
      <c r="E41" t="s">
        <v>37</v>
      </c>
      <c r="F41" t="s">
        <v>136</v>
      </c>
      <c r="G41" t="s">
        <v>39</v>
      </c>
      <c r="H41" t="s">
        <v>32</v>
      </c>
      <c r="I41" t="s">
        <v>43</v>
      </c>
      <c r="J41" t="s">
        <v>136</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669</v>
      </c>
      <c r="BF41" s="5">
        <v>1.9746751E-2</v>
      </c>
      <c r="BG41" s="5">
        <f t="shared" si="1"/>
        <v>-9.1152647724806503E-3</v>
      </c>
      <c r="BH41" s="2">
        <v>42.591959000000003</v>
      </c>
    </row>
    <row r="42" spans="1:60" x14ac:dyDescent="0.2">
      <c r="A42" t="str">
        <f t="shared" si="0"/>
        <v>Bicycle, battery electric, cargo bike - 2050 - LFP - CH</v>
      </c>
      <c r="B42" t="s">
        <v>652</v>
      </c>
      <c r="D42" s="18">
        <v>2050</v>
      </c>
      <c r="E42" t="s">
        <v>37</v>
      </c>
      <c r="F42" t="s">
        <v>136</v>
      </c>
      <c r="G42" t="s">
        <v>39</v>
      </c>
      <c r="H42" t="s">
        <v>32</v>
      </c>
      <c r="I42" t="s">
        <v>43</v>
      </c>
      <c r="J42" t="s">
        <v>136</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670</v>
      </c>
      <c r="BF42" s="5">
        <v>1.9228395999999998E-2</v>
      </c>
      <c r="BG42" s="5">
        <f t="shared" si="1"/>
        <v>-9.4855769718945465E-3</v>
      </c>
      <c r="BH42" s="2">
        <v>38.341568000000002</v>
      </c>
    </row>
    <row r="43" spans="1:60" x14ac:dyDescent="0.2">
      <c r="A43" t="str">
        <f t="shared" si="0"/>
        <v>Bicycle, electric (&lt;25 km/h) - 2020 - NCA - CH</v>
      </c>
      <c r="B43" t="s">
        <v>262</v>
      </c>
      <c r="D43" s="18">
        <v>2020</v>
      </c>
      <c r="E43" t="s">
        <v>37</v>
      </c>
      <c r="F43" t="s">
        <v>136</v>
      </c>
      <c r="G43" t="s">
        <v>39</v>
      </c>
      <c r="H43" t="s">
        <v>32</v>
      </c>
      <c r="I43" t="s">
        <v>44</v>
      </c>
      <c r="J43" t="s">
        <v>136</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625</v>
      </c>
      <c r="BF43" s="5">
        <v>1.0966287E-2</v>
      </c>
      <c r="BG43" s="5">
        <f t="shared" si="1"/>
        <v>-3.4209128256450453E-3</v>
      </c>
      <c r="BH43" s="2">
        <v>29.496977999999999</v>
      </c>
    </row>
    <row r="44" spans="1:60" x14ac:dyDescent="0.2">
      <c r="A44" t="str">
        <f t="shared" si="0"/>
        <v>Bicycle, electric (&lt;25 km/h) - 2030 - NCA - CH</v>
      </c>
      <c r="B44" t="s">
        <v>262</v>
      </c>
      <c r="D44" s="18">
        <v>2030</v>
      </c>
      <c r="E44" t="s">
        <v>37</v>
      </c>
      <c r="F44" t="s">
        <v>136</v>
      </c>
      <c r="G44" t="s">
        <v>39</v>
      </c>
      <c r="H44" t="s">
        <v>32</v>
      </c>
      <c r="I44" t="s">
        <v>44</v>
      </c>
      <c r="J44" t="s">
        <v>136</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482</v>
      </c>
      <c r="BF44" s="5">
        <v>1.1049341999999998E-2</v>
      </c>
      <c r="BG44" s="5">
        <f t="shared" si="1"/>
        <v>-3.8181777839875718E-3</v>
      </c>
      <c r="BH44" s="2">
        <v>28.402825</v>
      </c>
    </row>
    <row r="45" spans="1:60" x14ac:dyDescent="0.2">
      <c r="A45" t="str">
        <f t="shared" si="0"/>
        <v>Bicycle, electric (&lt;25 km/h) - 2040 - NCA - CH</v>
      </c>
      <c r="B45" t="s">
        <v>262</v>
      </c>
      <c r="D45" s="18">
        <v>2040</v>
      </c>
      <c r="E45" t="s">
        <v>37</v>
      </c>
      <c r="F45" t="s">
        <v>136</v>
      </c>
      <c r="G45" t="s">
        <v>39</v>
      </c>
      <c r="H45" t="s">
        <v>32</v>
      </c>
      <c r="I45" t="s">
        <v>44</v>
      </c>
      <c r="J45" t="s">
        <v>136</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483</v>
      </c>
      <c r="BF45" s="5">
        <v>1.0641948E-2</v>
      </c>
      <c r="BG45" s="5">
        <f t="shared" si="1"/>
        <v>-3.9814526606908995E-3</v>
      </c>
      <c r="BH45" s="2">
        <v>25.328282999999999</v>
      </c>
    </row>
    <row r="46" spans="1:60" x14ac:dyDescent="0.2">
      <c r="A46" t="str">
        <f t="shared" si="0"/>
        <v>Bicycle, electric (&lt;25 km/h) - 2050 - NCA - CH</v>
      </c>
      <c r="B46" t="s">
        <v>262</v>
      </c>
      <c r="D46" s="18">
        <v>2050</v>
      </c>
      <c r="E46" t="s">
        <v>37</v>
      </c>
      <c r="F46" t="s">
        <v>136</v>
      </c>
      <c r="G46" t="s">
        <v>39</v>
      </c>
      <c r="H46" t="s">
        <v>32</v>
      </c>
      <c r="I46" t="s">
        <v>44</v>
      </c>
      <c r="J46" t="s">
        <v>136</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484</v>
      </c>
      <c r="BF46" s="5">
        <v>1.0770303E-2</v>
      </c>
      <c r="BG46" s="5">
        <f t="shared" si="1"/>
        <v>-4.259549872213839E-3</v>
      </c>
      <c r="BH46" s="2">
        <v>24.974366</v>
      </c>
    </row>
    <row r="47" spans="1:60" x14ac:dyDescent="0.2">
      <c r="A47" t="str">
        <f t="shared" si="0"/>
        <v>Bicycle, electric (&lt;45 km/h) - 2020 - NCA - CH</v>
      </c>
      <c r="B47" t="s">
        <v>263</v>
      </c>
      <c r="D47" s="18">
        <v>2020</v>
      </c>
      <c r="E47" t="s">
        <v>37</v>
      </c>
      <c r="F47" t="s">
        <v>136</v>
      </c>
      <c r="G47" t="s">
        <v>39</v>
      </c>
      <c r="H47" t="s">
        <v>32</v>
      </c>
      <c r="I47" t="s">
        <v>44</v>
      </c>
      <c r="J47" t="s">
        <v>136</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626</v>
      </c>
      <c r="BF47" s="5">
        <v>9.6366752999999996E-3</v>
      </c>
      <c r="BG47" s="5">
        <f t="shared" si="1"/>
        <v>-2.4107361188160942E-3</v>
      </c>
      <c r="BH47" s="2">
        <v>23.989550000000001</v>
      </c>
    </row>
    <row r="48" spans="1:60" x14ac:dyDescent="0.2">
      <c r="A48" t="str">
        <f t="shared" si="0"/>
        <v>Bicycle, electric (&lt;45 km/h) - 2030 - NCA - CH</v>
      </c>
      <c r="B48" t="s">
        <v>263</v>
      </c>
      <c r="D48" s="18">
        <v>2030</v>
      </c>
      <c r="E48" t="s">
        <v>37</v>
      </c>
      <c r="F48" t="s">
        <v>136</v>
      </c>
      <c r="G48" t="s">
        <v>39</v>
      </c>
      <c r="H48" t="s">
        <v>32</v>
      </c>
      <c r="I48" t="s">
        <v>44</v>
      </c>
      <c r="J48" t="s">
        <v>136</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485</v>
      </c>
      <c r="BF48" s="5">
        <v>9.7322148999999993E-3</v>
      </c>
      <c r="BG48" s="5">
        <f t="shared" si="1"/>
        <v>-2.7338229290604903E-3</v>
      </c>
      <c r="BH48" s="2">
        <v>23.280940999999999</v>
      </c>
    </row>
    <row r="49" spans="1:60" x14ac:dyDescent="0.2">
      <c r="A49" t="str">
        <f t="shared" si="0"/>
        <v>Bicycle, electric (&lt;45 km/h) - 2040 - NCA - CH</v>
      </c>
      <c r="B49" t="s">
        <v>263</v>
      </c>
      <c r="D49" s="18">
        <v>2040</v>
      </c>
      <c r="E49" t="s">
        <v>37</v>
      </c>
      <c r="F49" t="s">
        <v>136</v>
      </c>
      <c r="G49" t="s">
        <v>39</v>
      </c>
      <c r="H49" t="s">
        <v>32</v>
      </c>
      <c r="I49" t="s">
        <v>44</v>
      </c>
      <c r="J49" t="s">
        <v>136</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486</v>
      </c>
      <c r="BF49" s="5">
        <v>9.4739565000000001E-3</v>
      </c>
      <c r="BG49" s="5">
        <f t="shared" si="1"/>
        <v>-2.8771267673337909E-3</v>
      </c>
      <c r="BH49" s="2">
        <v>21.207725</v>
      </c>
    </row>
    <row r="50" spans="1:60" x14ac:dyDescent="0.2">
      <c r="A50" t="str">
        <f t="shared" si="0"/>
        <v>Bicycle, electric (&lt;45 km/h) - 2050 - NCA - CH</v>
      </c>
      <c r="B50" t="s">
        <v>263</v>
      </c>
      <c r="D50" s="18">
        <v>2050</v>
      </c>
      <c r="E50" t="s">
        <v>37</v>
      </c>
      <c r="F50" t="s">
        <v>136</v>
      </c>
      <c r="G50" t="s">
        <v>39</v>
      </c>
      <c r="H50" t="s">
        <v>32</v>
      </c>
      <c r="I50" t="s">
        <v>44</v>
      </c>
      <c r="J50" t="s">
        <v>136</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487</v>
      </c>
      <c r="BF50" s="5">
        <v>9.5867544999999992E-3</v>
      </c>
      <c r="BG50" s="5">
        <f t="shared" si="1"/>
        <v>-3.1011933834918081E-3</v>
      </c>
      <c r="BH50" s="2">
        <v>20.986547999999999</v>
      </c>
    </row>
    <row r="51" spans="1:60" x14ac:dyDescent="0.2">
      <c r="A51" t="str">
        <f t="shared" si="0"/>
        <v>Bicycle, battery electric, cargo bike - 2020 - NCA - CH</v>
      </c>
      <c r="B51" t="s">
        <v>652</v>
      </c>
      <c r="D51" s="18">
        <v>2020</v>
      </c>
      <c r="E51" t="s">
        <v>37</v>
      </c>
      <c r="F51" t="s">
        <v>136</v>
      </c>
      <c r="G51" t="s">
        <v>39</v>
      </c>
      <c r="H51" t="s">
        <v>32</v>
      </c>
      <c r="I51" t="s">
        <v>44</v>
      </c>
      <c r="J51" t="s">
        <v>136</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671</v>
      </c>
      <c r="BF51" s="5">
        <v>1.7379221E-2</v>
      </c>
      <c r="BG51" s="5">
        <f t="shared" si="1"/>
        <v>-6.5682710426882215E-3</v>
      </c>
      <c r="BH51" s="2">
        <v>39.583464999999997</v>
      </c>
    </row>
    <row r="52" spans="1:60" x14ac:dyDescent="0.2">
      <c r="A52" t="str">
        <f t="shared" si="0"/>
        <v>Bicycle, battery electric, cargo bike - 2030 - NCA - CH</v>
      </c>
      <c r="B52" t="s">
        <v>652</v>
      </c>
      <c r="D52" s="18">
        <v>2030</v>
      </c>
      <c r="E52" t="s">
        <v>37</v>
      </c>
      <c r="F52" t="s">
        <v>136</v>
      </c>
      <c r="G52" t="s">
        <v>39</v>
      </c>
      <c r="H52" t="s">
        <v>32</v>
      </c>
      <c r="I52" t="s">
        <v>44</v>
      </c>
      <c r="J52" t="s">
        <v>136</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672</v>
      </c>
      <c r="BF52" s="5">
        <v>1.7551673E-2</v>
      </c>
      <c r="BG52" s="5">
        <f t="shared" si="1"/>
        <v>-7.5281379661547611E-3</v>
      </c>
      <c r="BH52" s="2">
        <v>36.912382999999998</v>
      </c>
    </row>
    <row r="53" spans="1:60" x14ac:dyDescent="0.2">
      <c r="A53" t="str">
        <f t="shared" si="0"/>
        <v>Bicycle, battery electric, cargo bike - 2040 - NCA - CH</v>
      </c>
      <c r="B53" t="s">
        <v>652</v>
      </c>
      <c r="D53" s="18">
        <v>2040</v>
      </c>
      <c r="E53" t="s">
        <v>37</v>
      </c>
      <c r="F53" t="s">
        <v>136</v>
      </c>
      <c r="G53" t="s">
        <v>39</v>
      </c>
      <c r="H53" t="s">
        <v>32</v>
      </c>
      <c r="I53" t="s">
        <v>44</v>
      </c>
      <c r="J53" t="s">
        <v>136</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673</v>
      </c>
      <c r="BF53" s="5">
        <v>1.7348043E-2</v>
      </c>
      <c r="BG53" s="5">
        <f t="shared" si="1"/>
        <v>-8.099904535934864E-3</v>
      </c>
      <c r="BH53" s="2">
        <v>33.533726000000001</v>
      </c>
    </row>
    <row r="54" spans="1:60" x14ac:dyDescent="0.2">
      <c r="A54" t="str">
        <f t="shared" si="0"/>
        <v>Bicycle, battery electric, cargo bike - 2050 - NCA - CH</v>
      </c>
      <c r="B54" t="s">
        <v>652</v>
      </c>
      <c r="D54" s="18">
        <v>2050</v>
      </c>
      <c r="E54" t="s">
        <v>37</v>
      </c>
      <c r="F54" t="s">
        <v>136</v>
      </c>
      <c r="G54" t="s">
        <v>39</v>
      </c>
      <c r="H54" t="s">
        <v>32</v>
      </c>
      <c r="I54" t="s">
        <v>44</v>
      </c>
      <c r="J54" t="s">
        <v>136</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674</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262</v>
      </c>
      <c r="D55" s="18">
        <v>2020</v>
      </c>
      <c r="E55" t="s">
        <v>37</v>
      </c>
      <c r="F55" t="s">
        <v>136</v>
      </c>
      <c r="G55" t="s">
        <v>39</v>
      </c>
      <c r="H55" t="s">
        <v>32</v>
      </c>
      <c r="I55" t="s">
        <v>42</v>
      </c>
      <c r="J55" t="s">
        <v>464</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903</v>
      </c>
      <c r="BF55" s="5">
        <v>1.0108142000000001E-2</v>
      </c>
      <c r="BG55" s="5">
        <f t="shared" si="1"/>
        <v>-4.9801263907998505E-3</v>
      </c>
      <c r="BH55" s="2">
        <v>30.324580000000001</v>
      </c>
    </row>
    <row r="56" spans="1:60" x14ac:dyDescent="0.2">
      <c r="A56" t="str">
        <f t="shared" si="4"/>
        <v>Bicycle, electric (&lt;25 km/h) - 2030 - NMC - CH</v>
      </c>
      <c r="B56" t="s">
        <v>262</v>
      </c>
      <c r="D56" s="18">
        <v>2030</v>
      </c>
      <c r="E56" t="s">
        <v>37</v>
      </c>
      <c r="F56" t="s">
        <v>136</v>
      </c>
      <c r="G56" t="s">
        <v>39</v>
      </c>
      <c r="H56" t="s">
        <v>32</v>
      </c>
      <c r="I56" t="s">
        <v>42</v>
      </c>
      <c r="J56" t="s">
        <v>464</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904</v>
      </c>
      <c r="BF56" s="5">
        <v>9.8103290999999992E-3</v>
      </c>
      <c r="BG56" s="5">
        <f t="shared" si="1"/>
        <v>-5.0442775897294283E-3</v>
      </c>
      <c r="BH56" s="2">
        <v>26.837948999999998</v>
      </c>
    </row>
    <row r="57" spans="1:60" x14ac:dyDescent="0.2">
      <c r="A57" t="str">
        <f t="shared" si="4"/>
        <v>Bicycle, electric (&lt;25 km/h) - 2040 - NMC - CH</v>
      </c>
      <c r="B57" t="s">
        <v>262</v>
      </c>
      <c r="D57" s="18">
        <v>2040</v>
      </c>
      <c r="E57" t="s">
        <v>37</v>
      </c>
      <c r="F57" t="s">
        <v>136</v>
      </c>
      <c r="G57" t="s">
        <v>39</v>
      </c>
      <c r="H57" t="s">
        <v>32</v>
      </c>
      <c r="I57" t="s">
        <v>42</v>
      </c>
      <c r="J57" t="s">
        <v>464</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905</v>
      </c>
      <c r="BF57" s="5">
        <v>9.4696734999999994E-3</v>
      </c>
      <c r="BG57" s="5">
        <f t="shared" si="1"/>
        <v>-5.0057309564971106E-3</v>
      </c>
      <c r="BH57" s="2">
        <v>23.725239999999999</v>
      </c>
    </row>
    <row r="58" spans="1:60" x14ac:dyDescent="0.2">
      <c r="A58" t="str">
        <f t="shared" si="4"/>
        <v>Bicycle, electric (&lt;25 km/h) - 2050 - NMC - CH</v>
      </c>
      <c r="B58" t="s">
        <v>262</v>
      </c>
      <c r="D58" s="18">
        <v>2050</v>
      </c>
      <c r="E58" t="s">
        <v>37</v>
      </c>
      <c r="F58" t="s">
        <v>136</v>
      </c>
      <c r="G58" t="s">
        <v>39</v>
      </c>
      <c r="H58" t="s">
        <v>32</v>
      </c>
      <c r="I58" t="s">
        <v>42</v>
      </c>
      <c r="J58" t="s">
        <v>464</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906</v>
      </c>
      <c r="BF58" s="5">
        <v>9.6075623000000006E-3</v>
      </c>
      <c r="BG58" s="5">
        <f t="shared" si="1"/>
        <v>-5.2549967808864072E-3</v>
      </c>
      <c r="BH58" s="2">
        <v>23.365870999999999</v>
      </c>
    </row>
    <row r="59" spans="1:60" x14ac:dyDescent="0.2">
      <c r="A59" t="str">
        <f t="shared" si="4"/>
        <v>Bicycle, electric (&lt;45 km/h) - 2020 - NMC - CH</v>
      </c>
      <c r="B59" t="s">
        <v>263</v>
      </c>
      <c r="D59" s="18">
        <v>2020</v>
      </c>
      <c r="E59" t="s">
        <v>37</v>
      </c>
      <c r="F59" t="s">
        <v>136</v>
      </c>
      <c r="G59" t="s">
        <v>39</v>
      </c>
      <c r="H59" t="s">
        <v>32</v>
      </c>
      <c r="I59" t="s">
        <v>42</v>
      </c>
      <c r="J59" t="s">
        <v>464</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907</v>
      </c>
      <c r="BF59" s="5">
        <v>7.9732819999999999E-3</v>
      </c>
      <c r="BG59" s="5">
        <f t="shared" si="1"/>
        <v>-3.8046132584792537E-3</v>
      </c>
      <c r="BH59" s="2">
        <v>22.508680999999999</v>
      </c>
    </row>
    <row r="60" spans="1:60" x14ac:dyDescent="0.2">
      <c r="A60" t="str">
        <f t="shared" si="4"/>
        <v>Bicycle, electric (&lt;45 km/h) - 2030 - NMC - CH</v>
      </c>
      <c r="B60" t="s">
        <v>263</v>
      </c>
      <c r="D60" s="18">
        <v>2030</v>
      </c>
      <c r="E60" t="s">
        <v>37</v>
      </c>
      <c r="F60" t="s">
        <v>136</v>
      </c>
      <c r="G60" t="s">
        <v>39</v>
      </c>
      <c r="H60" t="s">
        <v>32</v>
      </c>
      <c r="I60" t="s">
        <v>42</v>
      </c>
      <c r="J60" t="s">
        <v>464</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908</v>
      </c>
      <c r="BF60" s="5">
        <v>7.814128699999999E-3</v>
      </c>
      <c r="BG60" s="5">
        <f t="shared" si="1"/>
        <v>-3.9057619611116597E-3</v>
      </c>
      <c r="BH60" s="2">
        <v>20.203738999999999</v>
      </c>
    </row>
    <row r="61" spans="1:60" x14ac:dyDescent="0.2">
      <c r="A61" t="str">
        <f t="shared" si="4"/>
        <v>Bicycle, electric (&lt;45 km/h) - 2040 - NMC - CH</v>
      </c>
      <c r="B61" t="s">
        <v>263</v>
      </c>
      <c r="D61" s="18">
        <v>2040</v>
      </c>
      <c r="E61" t="s">
        <v>37</v>
      </c>
      <c r="F61" t="s">
        <v>136</v>
      </c>
      <c r="G61" t="s">
        <v>39</v>
      </c>
      <c r="H61" t="s">
        <v>32</v>
      </c>
      <c r="I61" t="s">
        <v>42</v>
      </c>
      <c r="J61" t="s">
        <v>464</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909</v>
      </c>
      <c r="BF61" s="5">
        <v>7.6003578000000006E-3</v>
      </c>
      <c r="BG61" s="5">
        <f t="shared" si="1"/>
        <v>-3.9145228927611915E-3</v>
      </c>
      <c r="BH61" s="2">
        <v>18.105080000000001</v>
      </c>
    </row>
    <row r="62" spans="1:60" x14ac:dyDescent="0.2">
      <c r="A62" t="str">
        <f t="shared" si="4"/>
        <v>Bicycle, electric (&lt;45 km/h) - 2050 - NMC - CH</v>
      </c>
      <c r="B62" t="s">
        <v>263</v>
      </c>
      <c r="D62" s="18">
        <v>2050</v>
      </c>
      <c r="E62" t="s">
        <v>37</v>
      </c>
      <c r="F62" t="s">
        <v>136</v>
      </c>
      <c r="G62" t="s">
        <v>39</v>
      </c>
      <c r="H62" t="s">
        <v>32</v>
      </c>
      <c r="I62" t="s">
        <v>42</v>
      </c>
      <c r="J62" t="s">
        <v>464</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910</v>
      </c>
      <c r="BF62" s="5">
        <v>7.7195110999999997E-3</v>
      </c>
      <c r="BG62" s="5">
        <f t="shared" si="1"/>
        <v>-4.1193691508301083E-3</v>
      </c>
      <c r="BH62" s="2">
        <v>17.880268000000001</v>
      </c>
    </row>
    <row r="63" spans="1:60" x14ac:dyDescent="0.2">
      <c r="A63" t="str">
        <f t="shared" si="4"/>
        <v>Bicycle, battery electric, cargo bike - 2020 - NMC - CH</v>
      </c>
      <c r="B63" t="s">
        <v>652</v>
      </c>
      <c r="D63" s="18">
        <v>2020</v>
      </c>
      <c r="E63" t="s">
        <v>37</v>
      </c>
      <c r="F63" t="s">
        <v>136</v>
      </c>
      <c r="G63" t="s">
        <v>39</v>
      </c>
      <c r="H63" t="s">
        <v>32</v>
      </c>
      <c r="I63" t="s">
        <v>42</v>
      </c>
      <c r="J63" t="s">
        <v>464</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911</v>
      </c>
      <c r="BF63" s="5">
        <v>1.6140363000000001E-2</v>
      </c>
      <c r="BG63" s="5">
        <f t="shared" si="1"/>
        <v>-8.2516936396384195E-3</v>
      </c>
      <c r="BH63" s="2">
        <v>39.702021999999999</v>
      </c>
    </row>
    <row r="64" spans="1:60" x14ac:dyDescent="0.2">
      <c r="A64" t="str">
        <f t="shared" si="4"/>
        <v>Bicycle, battery electric, cargo bike - 2030 - NMC - CH</v>
      </c>
      <c r="B64" t="s">
        <v>652</v>
      </c>
      <c r="D64" s="18">
        <v>2030</v>
      </c>
      <c r="E64" t="s">
        <v>37</v>
      </c>
      <c r="F64" t="s">
        <v>136</v>
      </c>
      <c r="G64" t="s">
        <v>39</v>
      </c>
      <c r="H64" t="s">
        <v>32</v>
      </c>
      <c r="I64" t="s">
        <v>42</v>
      </c>
      <c r="J64" t="s">
        <v>464</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912</v>
      </c>
      <c r="BF64" s="5">
        <v>1.5970189000000003E-2</v>
      </c>
      <c r="BG64" s="5">
        <f t="shared" si="1"/>
        <v>-8.7630145819287304E-3</v>
      </c>
      <c r="BH64" s="2">
        <v>34.616849000000002</v>
      </c>
    </row>
    <row r="65" spans="1:60" x14ac:dyDescent="0.2">
      <c r="A65" t="str">
        <f t="shared" si="4"/>
        <v>Bicycle, battery electric, cargo bike - 2040 - NMC - CH</v>
      </c>
      <c r="B65" t="s">
        <v>652</v>
      </c>
      <c r="D65" s="18">
        <v>2040</v>
      </c>
      <c r="E65" t="s">
        <v>37</v>
      </c>
      <c r="F65" t="s">
        <v>136</v>
      </c>
      <c r="G65" t="s">
        <v>39</v>
      </c>
      <c r="H65" t="s">
        <v>32</v>
      </c>
      <c r="I65" t="s">
        <v>42</v>
      </c>
      <c r="J65" t="s">
        <v>464</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913</v>
      </c>
      <c r="BF65" s="5">
        <v>1.5842831000000002E-2</v>
      </c>
      <c r="BG65" s="5">
        <f t="shared" si="1"/>
        <v>-9.104128454639572E-3</v>
      </c>
      <c r="BH65" s="2">
        <v>31.194571</v>
      </c>
    </row>
    <row r="66" spans="1:60" x14ac:dyDescent="0.2">
      <c r="A66" t="str">
        <f t="shared" si="4"/>
        <v>Bicycle, battery electric, cargo bike - 2050 - NMC - CH</v>
      </c>
      <c r="B66" t="s">
        <v>652</v>
      </c>
      <c r="D66" s="18">
        <v>2050</v>
      </c>
      <c r="E66" t="s">
        <v>37</v>
      </c>
      <c r="F66" t="s">
        <v>136</v>
      </c>
      <c r="G66" t="s">
        <v>39</v>
      </c>
      <c r="H66" t="s">
        <v>32</v>
      </c>
      <c r="I66" t="s">
        <v>42</v>
      </c>
      <c r="J66" t="s">
        <v>464</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914</v>
      </c>
      <c r="BF66" s="5">
        <v>1.6030559E-2</v>
      </c>
      <c r="BG66" s="5">
        <f t="shared" si="1"/>
        <v>-9.6383828744674958E-3</v>
      </c>
      <c r="BH66" s="2">
        <v>29.600327</v>
      </c>
    </row>
    <row r="67" spans="1:60" x14ac:dyDescent="0.2">
      <c r="A67" t="str">
        <f t="shared" si="4"/>
        <v>Bicycle, electric (&lt;25 km/h) - 2020 - LFP - CH</v>
      </c>
      <c r="B67" t="s">
        <v>262</v>
      </c>
      <c r="D67" s="18">
        <v>2020</v>
      </c>
      <c r="E67" t="s">
        <v>37</v>
      </c>
      <c r="F67" t="s">
        <v>136</v>
      </c>
      <c r="G67" t="s">
        <v>39</v>
      </c>
      <c r="H67" t="s">
        <v>32</v>
      </c>
      <c r="I67" t="s">
        <v>43</v>
      </c>
      <c r="J67" t="s">
        <v>464</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627</v>
      </c>
      <c r="BF67" s="5">
        <v>1.3146863999999999E-2</v>
      </c>
      <c r="BG67" s="5">
        <f t="shared" si="1"/>
        <v>-5.1728405992144972E-3</v>
      </c>
      <c r="BH67" s="2">
        <v>39.066484000000003</v>
      </c>
    </row>
    <row r="68" spans="1:60" x14ac:dyDescent="0.2">
      <c r="A68" t="str">
        <f t="shared" si="4"/>
        <v>Bicycle, electric (&lt;25 km/h) - 2030 - LFP - CH</v>
      </c>
      <c r="B68" t="s">
        <v>262</v>
      </c>
      <c r="D68" s="18">
        <v>2030</v>
      </c>
      <c r="E68" t="s">
        <v>37</v>
      </c>
      <c r="F68" t="s">
        <v>136</v>
      </c>
      <c r="G68" t="s">
        <v>39</v>
      </c>
      <c r="H68" t="s">
        <v>32</v>
      </c>
      <c r="I68" t="s">
        <v>43</v>
      </c>
      <c r="J68" t="s">
        <v>464</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488</v>
      </c>
      <c r="BF68" s="5">
        <v>1.3508155000000001E-2</v>
      </c>
      <c r="BG68" s="5">
        <f t="shared" ref="BG68:BG131" si="5">BF68-R68</f>
        <v>-5.6144269626158226E-3</v>
      </c>
      <c r="BH68" s="2">
        <v>39.291739</v>
      </c>
    </row>
    <row r="69" spans="1:60" x14ac:dyDescent="0.2">
      <c r="A69" t="str">
        <f t="shared" si="4"/>
        <v>Bicycle, electric (&lt;25 km/h) - 2040 - LFP - CH</v>
      </c>
      <c r="B69" t="s">
        <v>262</v>
      </c>
      <c r="D69" s="18">
        <v>2040</v>
      </c>
      <c r="E69" t="s">
        <v>37</v>
      </c>
      <c r="F69" t="s">
        <v>136</v>
      </c>
      <c r="G69" t="s">
        <v>39</v>
      </c>
      <c r="H69" t="s">
        <v>32</v>
      </c>
      <c r="I69" t="s">
        <v>43</v>
      </c>
      <c r="J69" t="s">
        <v>464</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489</v>
      </c>
      <c r="BF69" s="5">
        <v>1.2706182E-2</v>
      </c>
      <c r="BG69" s="5">
        <f t="shared" si="5"/>
        <v>-5.5543679575969472E-3</v>
      </c>
      <c r="BH69" s="2">
        <v>34.910271000000002</v>
      </c>
    </row>
    <row r="70" spans="1:60" x14ac:dyDescent="0.2">
      <c r="A70" t="str">
        <f t="shared" si="4"/>
        <v>Bicycle, electric (&lt;25 km/h) - 2050 - LFP - CH</v>
      </c>
      <c r="B70" t="s">
        <v>262</v>
      </c>
      <c r="D70" s="18">
        <v>2050</v>
      </c>
      <c r="E70" t="s">
        <v>37</v>
      </c>
      <c r="F70" t="s">
        <v>136</v>
      </c>
      <c r="G70" t="s">
        <v>39</v>
      </c>
      <c r="H70" t="s">
        <v>32</v>
      </c>
      <c r="I70" t="s">
        <v>43</v>
      </c>
      <c r="J70" t="s">
        <v>464</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490</v>
      </c>
      <c r="BF70" s="5">
        <v>1.2432677000000001E-2</v>
      </c>
      <c r="BG70" s="5">
        <f t="shared" si="5"/>
        <v>-5.667018987786961E-3</v>
      </c>
      <c r="BH70" s="2">
        <v>32.805720000000001</v>
      </c>
    </row>
    <row r="71" spans="1:60" x14ac:dyDescent="0.2">
      <c r="A71" t="str">
        <f t="shared" si="4"/>
        <v>Bicycle, electric (&lt;45 km/h) - 2020 - LFP - CH</v>
      </c>
      <c r="B71" t="s">
        <v>263</v>
      </c>
      <c r="D71" s="18">
        <v>2020</v>
      </c>
      <c r="E71" t="s">
        <v>37</v>
      </c>
      <c r="F71" t="s">
        <v>136</v>
      </c>
      <c r="G71" t="s">
        <v>39</v>
      </c>
      <c r="H71" t="s">
        <v>32</v>
      </c>
      <c r="I71" t="s">
        <v>43</v>
      </c>
      <c r="J71" t="s">
        <v>464</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628</v>
      </c>
      <c r="BF71" s="5">
        <v>1.0004999000000001E-2</v>
      </c>
      <c r="BG71" s="5">
        <f t="shared" si="5"/>
        <v>-3.9321185298926923E-3</v>
      </c>
      <c r="BH71" s="2">
        <v>28.347435000000001</v>
      </c>
    </row>
    <row r="72" spans="1:60" x14ac:dyDescent="0.2">
      <c r="A72" t="str">
        <f t="shared" si="4"/>
        <v>Bicycle, electric (&lt;45 km/h) - 2030 - LFP - CH</v>
      </c>
      <c r="B72" t="s">
        <v>263</v>
      </c>
      <c r="D72" s="18">
        <v>2030</v>
      </c>
      <c r="E72" t="s">
        <v>37</v>
      </c>
      <c r="F72" t="s">
        <v>136</v>
      </c>
      <c r="G72" t="s">
        <v>39</v>
      </c>
      <c r="H72" t="s">
        <v>32</v>
      </c>
      <c r="I72" t="s">
        <v>43</v>
      </c>
      <c r="J72" t="s">
        <v>464</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491</v>
      </c>
      <c r="BF72" s="5">
        <v>1.0288837E-2</v>
      </c>
      <c r="BG72" s="5">
        <f t="shared" si="5"/>
        <v>-4.2842608645082235E-3</v>
      </c>
      <c r="BH72" s="2">
        <v>28.523598</v>
      </c>
    </row>
    <row r="73" spans="1:60" x14ac:dyDescent="0.2">
      <c r="A73" t="str">
        <f t="shared" si="4"/>
        <v>Bicycle, electric (&lt;45 km/h) - 2040 - LFP - CH</v>
      </c>
      <c r="B73" t="s">
        <v>263</v>
      </c>
      <c r="D73" s="18">
        <v>2040</v>
      </c>
      <c r="E73" t="s">
        <v>37</v>
      </c>
      <c r="F73" t="s">
        <v>136</v>
      </c>
      <c r="G73" t="s">
        <v>39</v>
      </c>
      <c r="H73" t="s">
        <v>32</v>
      </c>
      <c r="I73" t="s">
        <v>43</v>
      </c>
      <c r="J73" t="s">
        <v>464</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492</v>
      </c>
      <c r="BF73" s="5">
        <v>9.7680244999999999E-3</v>
      </c>
      <c r="BG73" s="5">
        <f t="shared" si="5"/>
        <v>-4.2785056365005174E-3</v>
      </c>
      <c r="BH73" s="2">
        <v>25.580089000000001</v>
      </c>
    </row>
    <row r="74" spans="1:60" x14ac:dyDescent="0.2">
      <c r="A74" t="str">
        <f t="shared" si="4"/>
        <v>Bicycle, electric (&lt;45 km/h) - 2050 - LFP - CH</v>
      </c>
      <c r="B74" t="s">
        <v>263</v>
      </c>
      <c r="D74" s="18">
        <v>2050</v>
      </c>
      <c r="E74" t="s">
        <v>37</v>
      </c>
      <c r="F74" t="s">
        <v>136</v>
      </c>
      <c r="G74" t="s">
        <v>39</v>
      </c>
      <c r="H74" t="s">
        <v>32</v>
      </c>
      <c r="I74" t="s">
        <v>43</v>
      </c>
      <c r="J74" t="s">
        <v>464</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493</v>
      </c>
      <c r="BF74" s="5">
        <v>9.6136794999999997E-3</v>
      </c>
      <c r="BG74" s="5">
        <f t="shared" si="5"/>
        <v>-4.3921686700635152E-3</v>
      </c>
      <c r="BH74" s="2">
        <v>24.193314999999998</v>
      </c>
    </row>
    <row r="75" spans="1:60" x14ac:dyDescent="0.2">
      <c r="A75" t="str">
        <f t="shared" si="4"/>
        <v>Bicycle, battery electric, cargo bike - 2020 - LFP - CH</v>
      </c>
      <c r="B75" t="s">
        <v>652</v>
      </c>
      <c r="D75" s="18">
        <v>2020</v>
      </c>
      <c r="E75" t="s">
        <v>37</v>
      </c>
      <c r="F75" t="s">
        <v>136</v>
      </c>
      <c r="G75" t="s">
        <v>39</v>
      </c>
      <c r="H75" t="s">
        <v>32</v>
      </c>
      <c r="I75" t="s">
        <v>43</v>
      </c>
      <c r="J75" t="s">
        <v>464</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675</v>
      </c>
      <c r="BF75" s="5">
        <v>1.9179189999999999E-2</v>
      </c>
      <c r="BG75" s="5">
        <f t="shared" si="5"/>
        <v>-8.4443028623327476E-3</v>
      </c>
      <c r="BH75" s="2">
        <v>48.444122</v>
      </c>
    </row>
    <row r="76" spans="1:60" x14ac:dyDescent="0.2">
      <c r="A76" t="str">
        <f t="shared" si="4"/>
        <v>Bicycle, battery electric, cargo bike - 2030 - LFP - CH</v>
      </c>
      <c r="B76" t="s">
        <v>652</v>
      </c>
      <c r="D76" s="18">
        <v>2030</v>
      </c>
      <c r="E76" t="s">
        <v>37</v>
      </c>
      <c r="F76" t="s">
        <v>136</v>
      </c>
      <c r="G76" t="s">
        <v>39</v>
      </c>
      <c r="H76" t="s">
        <v>32</v>
      </c>
      <c r="I76" t="s">
        <v>43</v>
      </c>
      <c r="J76" t="s">
        <v>464</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676</v>
      </c>
      <c r="BF76" s="5">
        <v>1.9206132000000001E-2</v>
      </c>
      <c r="BG76" s="5">
        <f t="shared" si="5"/>
        <v>-9.2615499717824193E-3</v>
      </c>
      <c r="BH76" s="2">
        <v>45.514404999999996</v>
      </c>
    </row>
    <row r="77" spans="1:60" x14ac:dyDescent="0.2">
      <c r="A77" t="str">
        <f t="shared" si="4"/>
        <v>Bicycle, battery electric, cargo bike - 2040 - LFP - CH</v>
      </c>
      <c r="B77" t="s">
        <v>652</v>
      </c>
      <c r="D77" s="18">
        <v>2040</v>
      </c>
      <c r="E77" t="s">
        <v>37</v>
      </c>
      <c r="F77" t="s">
        <v>136</v>
      </c>
      <c r="G77" t="s">
        <v>39</v>
      </c>
      <c r="H77" t="s">
        <v>32</v>
      </c>
      <c r="I77" t="s">
        <v>43</v>
      </c>
      <c r="J77" t="s">
        <v>464</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677</v>
      </c>
      <c r="BF77" s="5">
        <v>1.8432219000000003E-2</v>
      </c>
      <c r="BG77" s="5">
        <f t="shared" si="5"/>
        <v>-9.542856948512049E-3</v>
      </c>
      <c r="BH77" s="2">
        <v>40.143754999999999</v>
      </c>
    </row>
    <row r="78" spans="1:60" x14ac:dyDescent="0.2">
      <c r="A78" t="str">
        <f t="shared" si="4"/>
        <v>Bicycle, battery electric, cargo bike - 2050 - LFP - CH</v>
      </c>
      <c r="B78" t="s">
        <v>652</v>
      </c>
      <c r="D78" s="18">
        <v>2050</v>
      </c>
      <c r="E78" t="s">
        <v>37</v>
      </c>
      <c r="F78" t="s">
        <v>136</v>
      </c>
      <c r="G78" t="s">
        <v>39</v>
      </c>
      <c r="H78" t="s">
        <v>32</v>
      </c>
      <c r="I78" t="s">
        <v>43</v>
      </c>
      <c r="J78" t="s">
        <v>464</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678</v>
      </c>
      <c r="BF78" s="5">
        <v>1.7913862999999999E-2</v>
      </c>
      <c r="BG78" s="5">
        <f t="shared" si="5"/>
        <v>-9.9131701479259482E-3</v>
      </c>
      <c r="BH78" s="2">
        <v>35.893363999999998</v>
      </c>
    </row>
    <row r="79" spans="1:60" x14ac:dyDescent="0.2">
      <c r="A79" t="str">
        <f t="shared" si="4"/>
        <v>Bicycle, electric (&lt;25 km/h) - 2020 - NCA - CH</v>
      </c>
      <c r="B79" t="s">
        <v>262</v>
      </c>
      <c r="D79" s="18">
        <v>2020</v>
      </c>
      <c r="E79" t="s">
        <v>37</v>
      </c>
      <c r="F79" t="s">
        <v>136</v>
      </c>
      <c r="G79" t="s">
        <v>39</v>
      </c>
      <c r="H79" t="s">
        <v>32</v>
      </c>
      <c r="I79" t="s">
        <v>44</v>
      </c>
      <c r="J79" t="s">
        <v>464</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629</v>
      </c>
      <c r="BF79" s="5">
        <v>1.0032362E-2</v>
      </c>
      <c r="BG79" s="5">
        <f t="shared" si="5"/>
        <v>-3.7244019431096741E-3</v>
      </c>
      <c r="BH79" s="2">
        <v>27.757622000000001</v>
      </c>
    </row>
    <row r="80" spans="1:60" x14ac:dyDescent="0.2">
      <c r="A80" t="str">
        <f t="shared" si="4"/>
        <v>Bicycle, electric (&lt;25 km/h) - 2030 - NCA - CH</v>
      </c>
      <c r="B80" t="s">
        <v>262</v>
      </c>
      <c r="D80" s="18">
        <v>2030</v>
      </c>
      <c r="E80" t="s">
        <v>37</v>
      </c>
      <c r="F80" t="s">
        <v>136</v>
      </c>
      <c r="G80" t="s">
        <v>39</v>
      </c>
      <c r="H80" t="s">
        <v>32</v>
      </c>
      <c r="I80" t="s">
        <v>44</v>
      </c>
      <c r="J80" t="s">
        <v>464</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494</v>
      </c>
      <c r="BF80" s="5">
        <v>1.0115417E-2</v>
      </c>
      <c r="BG80" s="5">
        <f t="shared" si="5"/>
        <v>-4.1216669014521989E-3</v>
      </c>
      <c r="BH80" s="2">
        <v>26.663468999999999</v>
      </c>
    </row>
    <row r="81" spans="1:60" x14ac:dyDescent="0.2">
      <c r="A81" t="str">
        <f t="shared" si="4"/>
        <v>Bicycle, electric (&lt;25 km/h) - 2040 - NCA - CH</v>
      </c>
      <c r="B81" t="s">
        <v>262</v>
      </c>
      <c r="D81" s="18">
        <v>2040</v>
      </c>
      <c r="E81" t="s">
        <v>37</v>
      </c>
      <c r="F81" t="s">
        <v>136</v>
      </c>
      <c r="G81" t="s">
        <v>39</v>
      </c>
      <c r="H81" t="s">
        <v>32</v>
      </c>
      <c r="I81" t="s">
        <v>44</v>
      </c>
      <c r="J81" t="s">
        <v>464</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495</v>
      </c>
      <c r="BF81" s="5">
        <v>9.7080232000000006E-3</v>
      </c>
      <c r="BG81" s="5">
        <f t="shared" si="5"/>
        <v>-4.2849415781555291E-3</v>
      </c>
      <c r="BH81" s="2">
        <v>23.588927000000002</v>
      </c>
    </row>
    <row r="82" spans="1:60" x14ac:dyDescent="0.2">
      <c r="A82" t="str">
        <f t="shared" si="4"/>
        <v>Bicycle, electric (&lt;25 km/h) - 2050 - NCA - CH</v>
      </c>
      <c r="B82" t="s">
        <v>262</v>
      </c>
      <c r="D82" s="18">
        <v>2050</v>
      </c>
      <c r="E82" t="s">
        <v>37</v>
      </c>
      <c r="F82" t="s">
        <v>136</v>
      </c>
      <c r="G82" t="s">
        <v>39</v>
      </c>
      <c r="H82" t="s">
        <v>32</v>
      </c>
      <c r="I82" t="s">
        <v>44</v>
      </c>
      <c r="J82" t="s">
        <v>464</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496</v>
      </c>
      <c r="BF82" s="5">
        <v>9.8363779999999998E-3</v>
      </c>
      <c r="BG82" s="5">
        <f t="shared" si="5"/>
        <v>-4.5630389896784678E-3</v>
      </c>
      <c r="BH82" s="2">
        <v>23.235011</v>
      </c>
    </row>
    <row r="83" spans="1:60" x14ac:dyDescent="0.2">
      <c r="A83" t="str">
        <f t="shared" si="4"/>
        <v>Bicycle, electric (&lt;45 km/h) - 2020 - NCA - CH</v>
      </c>
      <c r="B83" t="s">
        <v>263</v>
      </c>
      <c r="D83" s="18">
        <v>2020</v>
      </c>
      <c r="E83" t="s">
        <v>37</v>
      </c>
      <c r="F83" t="s">
        <v>136</v>
      </c>
      <c r="G83" t="s">
        <v>39</v>
      </c>
      <c r="H83" t="s">
        <v>32</v>
      </c>
      <c r="I83" t="s">
        <v>44</v>
      </c>
      <c r="J83" t="s">
        <v>464</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630</v>
      </c>
      <c r="BF83" s="5">
        <v>7.9219604000000006E-3</v>
      </c>
      <c r="BG83" s="5">
        <f t="shared" si="5"/>
        <v>-2.9676219920157683E-3</v>
      </c>
      <c r="BH83" s="2">
        <v>20.796040000000001</v>
      </c>
    </row>
    <row r="84" spans="1:60" x14ac:dyDescent="0.2">
      <c r="A84" t="str">
        <f t="shared" si="4"/>
        <v>Bicycle, electric (&lt;45 km/h) - 2030 - NCA - CH</v>
      </c>
      <c r="B84" t="s">
        <v>263</v>
      </c>
      <c r="D84" s="18">
        <v>2030</v>
      </c>
      <c r="E84" t="s">
        <v>37</v>
      </c>
      <c r="F84" t="s">
        <v>136</v>
      </c>
      <c r="G84" t="s">
        <v>39</v>
      </c>
      <c r="H84" t="s">
        <v>32</v>
      </c>
      <c r="I84" t="s">
        <v>44</v>
      </c>
      <c r="J84" t="s">
        <v>464</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497</v>
      </c>
      <c r="BF84" s="5">
        <v>8.0175000999999999E-3</v>
      </c>
      <c r="BG84" s="5">
        <f t="shared" si="5"/>
        <v>-3.2907087022601648E-3</v>
      </c>
      <c r="BH84" s="2">
        <v>20.087430000000001</v>
      </c>
    </row>
    <row r="85" spans="1:60" x14ac:dyDescent="0.2">
      <c r="A85" t="str">
        <f t="shared" si="4"/>
        <v>Bicycle, electric (&lt;45 km/h) - 2040 - NCA - CH</v>
      </c>
      <c r="B85" t="s">
        <v>263</v>
      </c>
      <c r="D85" s="18">
        <v>2040</v>
      </c>
      <c r="E85" t="s">
        <v>37</v>
      </c>
      <c r="F85" t="s">
        <v>136</v>
      </c>
      <c r="G85" t="s">
        <v>39</v>
      </c>
      <c r="H85" t="s">
        <v>32</v>
      </c>
      <c r="I85" t="s">
        <v>44</v>
      </c>
      <c r="J85" t="s">
        <v>464</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498</v>
      </c>
      <c r="BF85" s="5">
        <v>7.7592416999999999E-3</v>
      </c>
      <c r="BG85" s="5">
        <f t="shared" si="5"/>
        <v>-3.4340125405334663E-3</v>
      </c>
      <c r="BH85" s="2">
        <v>18.014213999999999</v>
      </c>
    </row>
    <row r="86" spans="1:60" x14ac:dyDescent="0.2">
      <c r="A86" t="str">
        <f t="shared" si="4"/>
        <v>Bicycle, electric (&lt;45 km/h) - 2050 - NCA - CH</v>
      </c>
      <c r="B86" t="s">
        <v>263</v>
      </c>
      <c r="D86" s="18">
        <v>2050</v>
      </c>
      <c r="E86" t="s">
        <v>37</v>
      </c>
      <c r="F86" t="s">
        <v>136</v>
      </c>
      <c r="G86" t="s">
        <v>39</v>
      </c>
      <c r="H86" t="s">
        <v>32</v>
      </c>
      <c r="I86" t="s">
        <v>44</v>
      </c>
      <c r="J86" t="s">
        <v>464</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499</v>
      </c>
      <c r="BF86" s="5">
        <v>7.8720396999999998E-3</v>
      </c>
      <c r="BG86" s="5">
        <f t="shared" si="5"/>
        <v>-3.6580791566914826E-3</v>
      </c>
      <c r="BH86" s="2">
        <v>17.793037000000002</v>
      </c>
    </row>
    <row r="87" spans="1:60" x14ac:dyDescent="0.2">
      <c r="A87" t="str">
        <f t="shared" si="4"/>
        <v>Bicycle, battery electric, cargo bike - 2020 - NCA - CH</v>
      </c>
      <c r="B87" t="s">
        <v>652</v>
      </c>
      <c r="D87" s="18">
        <v>2020</v>
      </c>
      <c r="E87" t="s">
        <v>37</v>
      </c>
      <c r="F87" t="s">
        <v>136</v>
      </c>
      <c r="G87" t="s">
        <v>39</v>
      </c>
      <c r="H87" t="s">
        <v>32</v>
      </c>
      <c r="I87" t="s">
        <v>44</v>
      </c>
      <c r="J87" t="s">
        <v>464</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679</v>
      </c>
      <c r="BF87" s="5">
        <v>1.6064688000000001E-2</v>
      </c>
      <c r="BG87" s="5">
        <f t="shared" si="5"/>
        <v>-6.9958642187196232E-3</v>
      </c>
      <c r="BH87" s="2">
        <v>37.135261</v>
      </c>
    </row>
    <row r="88" spans="1:60" x14ac:dyDescent="0.2">
      <c r="A88" t="str">
        <f t="shared" si="4"/>
        <v>Bicycle, battery electric, cargo bike - 2030 - NCA - CH</v>
      </c>
      <c r="B88" t="s">
        <v>652</v>
      </c>
      <c r="D88" s="18">
        <v>2030</v>
      </c>
      <c r="E88" t="s">
        <v>37</v>
      </c>
      <c r="F88" t="s">
        <v>136</v>
      </c>
      <c r="G88" t="s">
        <v>39</v>
      </c>
      <c r="H88" t="s">
        <v>32</v>
      </c>
      <c r="I88" t="s">
        <v>44</v>
      </c>
      <c r="J88" t="s">
        <v>464</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680</v>
      </c>
      <c r="BF88" s="5">
        <v>1.6237141E-2</v>
      </c>
      <c r="BG88" s="5">
        <f t="shared" si="5"/>
        <v>-7.9557301421861633E-3</v>
      </c>
      <c r="BH88" s="2">
        <v>34.464179000000001</v>
      </c>
    </row>
    <row r="89" spans="1:60" x14ac:dyDescent="0.2">
      <c r="A89" t="str">
        <f t="shared" si="4"/>
        <v>Bicycle, battery electric, cargo bike - 2040 - NCA - CH</v>
      </c>
      <c r="B89" t="s">
        <v>652</v>
      </c>
      <c r="D89" s="18">
        <v>2040</v>
      </c>
      <c r="E89" t="s">
        <v>37</v>
      </c>
      <c r="F89" t="s">
        <v>136</v>
      </c>
      <c r="G89" t="s">
        <v>39</v>
      </c>
      <c r="H89" t="s">
        <v>32</v>
      </c>
      <c r="I89" t="s">
        <v>44</v>
      </c>
      <c r="J89" t="s">
        <v>464</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681</v>
      </c>
      <c r="BF89" s="5">
        <v>1.6033511E-2</v>
      </c>
      <c r="BG89" s="5">
        <f t="shared" si="5"/>
        <v>-8.5274967119662662E-3</v>
      </c>
      <c r="BH89" s="2">
        <v>31.085521</v>
      </c>
    </row>
    <row r="90" spans="1:60" x14ac:dyDescent="0.2">
      <c r="A90" t="str">
        <f t="shared" si="4"/>
        <v>Bicycle, battery electric, cargo bike - 2050 - NCA - CH</v>
      </c>
      <c r="B90" t="s">
        <v>652</v>
      </c>
      <c r="D90" s="18">
        <v>2050</v>
      </c>
      <c r="E90" t="s">
        <v>37</v>
      </c>
      <c r="F90" t="s">
        <v>136</v>
      </c>
      <c r="G90" t="s">
        <v>39</v>
      </c>
      <c r="H90" t="s">
        <v>32</v>
      </c>
      <c r="I90" t="s">
        <v>44</v>
      </c>
      <c r="J90" t="s">
        <v>464</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682</v>
      </c>
      <c r="BF90" s="5">
        <v>1.6183102000000001E-2</v>
      </c>
      <c r="BG90" s="5">
        <f t="shared" si="5"/>
        <v>-9.177078480328834E-3</v>
      </c>
      <c r="BH90" s="2">
        <v>29.513086999999999</v>
      </c>
    </row>
    <row r="91" spans="1:60" x14ac:dyDescent="0.2">
      <c r="A91" t="str">
        <f t="shared" si="0"/>
        <v>Tram, electric - 2020 - None - CH</v>
      </c>
      <c r="B91" t="s">
        <v>264</v>
      </c>
      <c r="C91" t="s">
        <v>34</v>
      </c>
      <c r="D91" s="18">
        <v>2020</v>
      </c>
      <c r="E91" t="s">
        <v>37</v>
      </c>
      <c r="F91" t="s">
        <v>136</v>
      </c>
      <c r="G91" t="s">
        <v>40</v>
      </c>
      <c r="H91" t="s">
        <v>32</v>
      </c>
      <c r="I91" t="s">
        <v>136</v>
      </c>
      <c r="J91" t="s">
        <v>136</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631</v>
      </c>
      <c r="BF91" s="5">
        <f>19.126506/1000</f>
        <v>1.9126505999999998E-2</v>
      </c>
      <c r="BG91" s="5">
        <f t="shared" si="5"/>
        <v>7.4165115489197488E-3</v>
      </c>
      <c r="BH91" s="2">
        <f>36.08469/1000</f>
        <v>3.6084690000000003E-2</v>
      </c>
    </row>
    <row r="92" spans="1:60" x14ac:dyDescent="0.2">
      <c r="A92" t="str">
        <f t="shared" si="0"/>
        <v>Tram, electric - 2030 - None - CH</v>
      </c>
      <c r="B92" t="s">
        <v>264</v>
      </c>
      <c r="C92" t="s">
        <v>34</v>
      </c>
      <c r="D92" s="18">
        <v>2030</v>
      </c>
      <c r="E92" t="s">
        <v>37</v>
      </c>
      <c r="F92" t="s">
        <v>136</v>
      </c>
      <c r="G92" t="s">
        <v>40</v>
      </c>
      <c r="H92" t="s">
        <v>32</v>
      </c>
      <c r="I92" t="s">
        <v>136</v>
      </c>
      <c r="J92" t="s">
        <v>136</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683</v>
      </c>
      <c r="BF92" s="5">
        <f>19.437868/1000</f>
        <v>1.9437868000000001E-2</v>
      </c>
      <c r="BG92" s="5">
        <f t="shared" si="5"/>
        <v>7.1906122163082238E-3</v>
      </c>
      <c r="BH92" s="2">
        <f>36.248877/1000</f>
        <v>3.6248876999999999E-2</v>
      </c>
    </row>
    <row r="93" spans="1:60" x14ac:dyDescent="0.2">
      <c r="A93" t="str">
        <f t="shared" si="0"/>
        <v>Tram, electric - 2040 - None - CH</v>
      </c>
      <c r="B93" t="s">
        <v>264</v>
      </c>
      <c r="C93" t="s">
        <v>34</v>
      </c>
      <c r="D93" s="18">
        <v>2040</v>
      </c>
      <c r="E93" t="s">
        <v>37</v>
      </c>
      <c r="F93" t="s">
        <v>136</v>
      </c>
      <c r="G93" t="s">
        <v>40</v>
      </c>
      <c r="H93" t="s">
        <v>32</v>
      </c>
      <c r="I93" t="s">
        <v>136</v>
      </c>
      <c r="J93" t="s">
        <v>136</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684</v>
      </c>
      <c r="BF93" s="5">
        <f>19.544804/1000</f>
        <v>1.9544803999999999E-2</v>
      </c>
      <c r="BG93" s="5">
        <f t="shared" si="5"/>
        <v>7.0349831029646523E-3</v>
      </c>
      <c r="BH93" s="2">
        <f>36.292762/1000</f>
        <v>3.6292762000000006E-2</v>
      </c>
    </row>
    <row r="94" spans="1:60" x14ac:dyDescent="0.2">
      <c r="A94" t="str">
        <f t="shared" si="0"/>
        <v>Tram, electric - 2050 - None - CH</v>
      </c>
      <c r="B94" t="s">
        <v>264</v>
      </c>
      <c r="C94" t="s">
        <v>34</v>
      </c>
      <c r="D94" s="18">
        <v>2050</v>
      </c>
      <c r="E94" t="s">
        <v>37</v>
      </c>
      <c r="F94" t="s">
        <v>136</v>
      </c>
      <c r="G94" t="s">
        <v>40</v>
      </c>
      <c r="H94" t="s">
        <v>32</v>
      </c>
      <c r="I94" t="s">
        <v>136</v>
      </c>
      <c r="J94" t="s">
        <v>136</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685</v>
      </c>
      <c r="BF94" s="5">
        <f>19.651928/1000</f>
        <v>1.9651928000000003E-2</v>
      </c>
      <c r="BG94" s="5">
        <f t="shared" si="5"/>
        <v>6.8792365738437992E-3</v>
      </c>
      <c r="BH94" s="2">
        <f>36.337108/1000</f>
        <v>3.6337108E-2</v>
      </c>
    </row>
    <row r="95" spans="1:60" x14ac:dyDescent="0.2">
      <c r="A95" t="str">
        <f t="shared" si="0"/>
        <v>Moped, gasoline, &lt;4kW, EURO-3 - 2006 - None - CH</v>
      </c>
      <c r="B95" t="s">
        <v>346</v>
      </c>
      <c r="D95" s="18">
        <v>2006</v>
      </c>
      <c r="E95" t="s">
        <v>37</v>
      </c>
      <c r="F95" t="s">
        <v>137</v>
      </c>
      <c r="G95" t="s">
        <v>39</v>
      </c>
      <c r="H95" t="s">
        <v>35</v>
      </c>
      <c r="I95" t="s">
        <v>136</v>
      </c>
      <c r="J95" t="s">
        <v>136</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639</v>
      </c>
      <c r="BF95" s="5">
        <v>0.11010976</v>
      </c>
      <c r="BG95" s="5">
        <f t="shared" si="5"/>
        <v>-3.7685274882192921E-3</v>
      </c>
      <c r="BH95" s="2">
        <v>239.49606</v>
      </c>
    </row>
    <row r="96" spans="1:60" x14ac:dyDescent="0.2">
      <c r="A96" t="str">
        <f t="shared" si="0"/>
        <v>Moped, gasoline, &lt;4kW, EURO-4 - 2016 - None - CH</v>
      </c>
      <c r="B96" t="s">
        <v>347</v>
      </c>
      <c r="D96" s="18">
        <v>2016</v>
      </c>
      <c r="E96" t="s">
        <v>37</v>
      </c>
      <c r="F96" t="s">
        <v>138</v>
      </c>
      <c r="G96" t="s">
        <v>39</v>
      </c>
      <c r="H96" t="s">
        <v>35</v>
      </c>
      <c r="I96" t="s">
        <v>136</v>
      </c>
      <c r="J96" t="s">
        <v>136</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645</v>
      </c>
      <c r="BF96" s="5">
        <v>0.10933002999999999</v>
      </c>
      <c r="BG96" s="5">
        <f t="shared" si="5"/>
        <v>-3.4679374806426133E-4</v>
      </c>
      <c r="BH96" s="2">
        <v>171.39883</v>
      </c>
    </row>
    <row r="97" spans="1:60" x14ac:dyDescent="0.2">
      <c r="A97" t="str">
        <f t="shared" si="0"/>
        <v>Moped, gasoline, &lt;4kW, EURO-5 - 2020 - None - CH</v>
      </c>
      <c r="B97" t="s">
        <v>348</v>
      </c>
      <c r="D97" s="18">
        <v>2020</v>
      </c>
      <c r="E97" t="s">
        <v>37</v>
      </c>
      <c r="F97" t="s">
        <v>139</v>
      </c>
      <c r="G97" t="s">
        <v>39</v>
      </c>
      <c r="H97" t="s">
        <v>35</v>
      </c>
      <c r="I97" t="s">
        <v>136</v>
      </c>
      <c r="J97" t="s">
        <v>136</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632</v>
      </c>
      <c r="BF97" s="5">
        <v>0.10852245000000001</v>
      </c>
      <c r="BG97" s="5">
        <f t="shared" si="5"/>
        <v>-2.9922446234321998E-4</v>
      </c>
      <c r="BH97" s="2">
        <v>170.18522999999999</v>
      </c>
    </row>
    <row r="98" spans="1:60" x14ac:dyDescent="0.2">
      <c r="A98" t="str">
        <f t="shared" si="0"/>
        <v>Moped, gasoline, &lt;4kW, EURO-5 - 2030 - None - CH</v>
      </c>
      <c r="B98" t="s">
        <v>348</v>
      </c>
      <c r="D98" s="18">
        <v>2030</v>
      </c>
      <c r="E98" t="s">
        <v>37</v>
      </c>
      <c r="F98" t="s">
        <v>139</v>
      </c>
      <c r="G98" t="s">
        <v>39</v>
      </c>
      <c r="H98" t="s">
        <v>35</v>
      </c>
      <c r="I98" t="s">
        <v>136</v>
      </c>
      <c r="J98" t="s">
        <v>136</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500</v>
      </c>
      <c r="BF98" s="5">
        <v>0.10845150000000001</v>
      </c>
      <c r="BG98" s="5">
        <f t="shared" si="5"/>
        <v>-1.2337317821919797E-3</v>
      </c>
      <c r="BH98" s="2">
        <v>169.38229000000001</v>
      </c>
    </row>
    <row r="99" spans="1:60" x14ac:dyDescent="0.2">
      <c r="A99" t="str">
        <f t="shared" si="0"/>
        <v>Moped, gasoline, &lt;4kW, EURO-5 - 2040 - None - CH</v>
      </c>
      <c r="B99" t="s">
        <v>348</v>
      </c>
      <c r="D99" s="18">
        <v>2040</v>
      </c>
      <c r="E99" t="s">
        <v>37</v>
      </c>
      <c r="F99" t="s">
        <v>139</v>
      </c>
      <c r="G99" t="s">
        <v>39</v>
      </c>
      <c r="H99" t="s">
        <v>35</v>
      </c>
      <c r="I99" t="s">
        <v>136</v>
      </c>
      <c r="J99" t="s">
        <v>136</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501</v>
      </c>
      <c r="BF99" s="5">
        <v>0.10816863</v>
      </c>
      <c r="BG99" s="5">
        <f t="shared" si="5"/>
        <v>-1.8561865958176549E-3</v>
      </c>
      <c r="BH99" s="2">
        <v>168.49018000000001</v>
      </c>
    </row>
    <row r="100" spans="1:60" x14ac:dyDescent="0.2">
      <c r="A100" t="str">
        <f t="shared" si="0"/>
        <v>Moped, gasoline, &lt;4kW, EURO-5 - 2050 - None - CH</v>
      </c>
      <c r="B100" t="s">
        <v>348</v>
      </c>
      <c r="D100" s="18">
        <v>2050</v>
      </c>
      <c r="E100" t="s">
        <v>37</v>
      </c>
      <c r="F100" t="s">
        <v>139</v>
      </c>
      <c r="G100" t="s">
        <v>39</v>
      </c>
      <c r="H100" t="s">
        <v>35</v>
      </c>
      <c r="I100" t="s">
        <v>136</v>
      </c>
      <c r="J100" t="s">
        <v>136</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502</v>
      </c>
      <c r="BF100" s="5">
        <v>0.1078909</v>
      </c>
      <c r="BG100" s="5">
        <f t="shared" si="5"/>
        <v>-2.4991128369367399E-3</v>
      </c>
      <c r="BH100" s="2">
        <v>167.60146</v>
      </c>
    </row>
    <row r="101" spans="1:60" x14ac:dyDescent="0.2">
      <c r="A101" t="str">
        <f t="shared" si="0"/>
        <v>Scooter, gasoline, &lt;4kW, EURO-3 - 2006 - None - CH</v>
      </c>
      <c r="B101" t="s">
        <v>375</v>
      </c>
      <c r="D101" s="18">
        <v>2006</v>
      </c>
      <c r="E101" t="s">
        <v>37</v>
      </c>
      <c r="F101" t="s">
        <v>139</v>
      </c>
      <c r="G101" t="s">
        <v>39</v>
      </c>
      <c r="H101" t="s">
        <v>35</v>
      </c>
      <c r="I101" t="s">
        <v>136</v>
      </c>
      <c r="J101" t="s">
        <v>136</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640</v>
      </c>
      <c r="BF101" s="5">
        <v>0.16551129000000001</v>
      </c>
      <c r="BG101" s="5">
        <f t="shared" si="5"/>
        <v>0.16551129000000001</v>
      </c>
      <c r="BH101" s="2">
        <v>257.89483999999999</v>
      </c>
    </row>
    <row r="102" spans="1:60" x14ac:dyDescent="0.2">
      <c r="A102" t="str">
        <f t="shared" si="0"/>
        <v>Scooter, gasoline, &lt;4kW, EURO-4 - 2016 - None - CH</v>
      </c>
      <c r="B102" t="s">
        <v>376</v>
      </c>
      <c r="D102" s="18">
        <v>2016</v>
      </c>
      <c r="E102" t="s">
        <v>37</v>
      </c>
      <c r="F102" t="s">
        <v>138</v>
      </c>
      <c r="G102" t="s">
        <v>39</v>
      </c>
      <c r="H102" t="s">
        <v>35</v>
      </c>
      <c r="I102" t="s">
        <v>136</v>
      </c>
      <c r="J102" t="s">
        <v>136</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646</v>
      </c>
      <c r="BF102" s="5">
        <v>0.15808216</v>
      </c>
      <c r="BG102" s="5">
        <f t="shared" si="5"/>
        <v>-5.0744917515780918E-3</v>
      </c>
      <c r="BH102" s="2">
        <v>246.73308999999998</v>
      </c>
    </row>
    <row r="103" spans="1:60" x14ac:dyDescent="0.2">
      <c r="A103" t="str">
        <f t="shared" si="0"/>
        <v>Scooter, gasoline, &lt;4kW, EURO-5 - 2020 - None - CH</v>
      </c>
      <c r="B103" t="s">
        <v>377</v>
      </c>
      <c r="D103" s="18">
        <v>2020</v>
      </c>
      <c r="E103" t="s">
        <v>37</v>
      </c>
      <c r="F103" t="s">
        <v>139</v>
      </c>
      <c r="G103" t="s">
        <v>39</v>
      </c>
      <c r="H103" t="s">
        <v>35</v>
      </c>
      <c r="I103" t="s">
        <v>136</v>
      </c>
      <c r="J103" t="s">
        <v>136</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633</v>
      </c>
      <c r="BF103" s="5">
        <v>0.15683154999999999</v>
      </c>
      <c r="BG103" s="5">
        <f t="shared" si="5"/>
        <v>-4.9900423886263812E-3</v>
      </c>
      <c r="BH103" s="2">
        <v>244.84818999999999</v>
      </c>
    </row>
    <row r="104" spans="1:60" x14ac:dyDescent="0.2">
      <c r="A104" t="str">
        <f t="shared" si="0"/>
        <v>Scooter, gasoline, &lt;4kW, EURO-5 - 2030 - None - CH</v>
      </c>
      <c r="B104" t="s">
        <v>377</v>
      </c>
      <c r="D104" s="18">
        <v>2030</v>
      </c>
      <c r="E104" t="s">
        <v>37</v>
      </c>
      <c r="F104" t="s">
        <v>139</v>
      </c>
      <c r="G104" t="s">
        <v>39</v>
      </c>
      <c r="H104" t="s">
        <v>35</v>
      </c>
      <c r="I104" t="s">
        <v>136</v>
      </c>
      <c r="J104" t="s">
        <v>136</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503</v>
      </c>
      <c r="BF104" s="5">
        <v>0.15633928999999999</v>
      </c>
      <c r="BG104" s="5">
        <f t="shared" si="5"/>
        <v>-6.0936930126274103E-3</v>
      </c>
      <c r="BH104" s="2">
        <v>243.20273</v>
      </c>
    </row>
    <row r="105" spans="1:60" x14ac:dyDescent="0.2">
      <c r="A105" t="str">
        <f t="shared" si="0"/>
        <v>Scooter, gasoline, &lt;4kW, EURO-5 - 2040 - None - CH</v>
      </c>
      <c r="B105" t="s">
        <v>377</v>
      </c>
      <c r="D105" s="18">
        <v>2040</v>
      </c>
      <c r="E105" t="s">
        <v>37</v>
      </c>
      <c r="F105" t="s">
        <v>139</v>
      </c>
      <c r="G105" t="s">
        <v>39</v>
      </c>
      <c r="H105" t="s">
        <v>35</v>
      </c>
      <c r="I105" t="s">
        <v>136</v>
      </c>
      <c r="J105" t="s">
        <v>136</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504</v>
      </c>
      <c r="BF105" s="5">
        <v>0.15559520000000002</v>
      </c>
      <c r="BG105" s="5">
        <f t="shared" si="5"/>
        <v>-6.7751490481811338E-3</v>
      </c>
      <c r="BH105" s="2">
        <v>241.48463000000001</v>
      </c>
    </row>
    <row r="106" spans="1:60" x14ac:dyDescent="0.2">
      <c r="A106" t="str">
        <f t="shared" si="0"/>
        <v>Scooter, gasoline, &lt;4kW, EURO-5 - 2050 - None - CH</v>
      </c>
      <c r="B106" t="s">
        <v>377</v>
      </c>
      <c r="D106" s="18">
        <v>2050</v>
      </c>
      <c r="E106" t="s">
        <v>37</v>
      </c>
      <c r="F106" t="s">
        <v>139</v>
      </c>
      <c r="G106" t="s">
        <v>39</v>
      </c>
      <c r="H106" t="s">
        <v>35</v>
      </c>
      <c r="I106" t="s">
        <v>136</v>
      </c>
      <c r="J106" t="s">
        <v>136</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505</v>
      </c>
      <c r="BF106" s="5">
        <v>0.15485291000000001</v>
      </c>
      <c r="BG106" s="5">
        <f t="shared" si="5"/>
        <v>-7.4677267976304973E-3</v>
      </c>
      <c r="BH106" s="2">
        <v>239.7551</v>
      </c>
    </row>
    <row r="107" spans="1:60" x14ac:dyDescent="0.2">
      <c r="A107" t="str">
        <f t="shared" si="0"/>
        <v>Scooter, gasoline, 4-11kW, EURO-3 - 2006 - None - CH</v>
      </c>
      <c r="B107" t="s">
        <v>337</v>
      </c>
      <c r="D107" s="18">
        <v>2006</v>
      </c>
      <c r="E107" t="s">
        <v>37</v>
      </c>
      <c r="F107" t="s">
        <v>139</v>
      </c>
      <c r="G107" t="s">
        <v>39</v>
      </c>
      <c r="H107" t="s">
        <v>35</v>
      </c>
      <c r="I107" t="s">
        <v>136</v>
      </c>
      <c r="J107" t="s">
        <v>136</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641</v>
      </c>
      <c r="BF107" s="5">
        <v>0.13600822999999998</v>
      </c>
      <c r="BG107" s="5">
        <f t="shared" si="5"/>
        <v>0.13600822999999998</v>
      </c>
      <c r="BH107" s="2">
        <v>182.66535000000002</v>
      </c>
    </row>
    <row r="108" spans="1:60" x14ac:dyDescent="0.2">
      <c r="A108" t="str">
        <f t="shared" si="0"/>
        <v>Scooter, gasoline, 4-11kW, EURO-4 - 2016 - None - CH</v>
      </c>
      <c r="B108" t="s">
        <v>338</v>
      </c>
      <c r="D108" s="18">
        <v>2016</v>
      </c>
      <c r="E108" t="s">
        <v>37</v>
      </c>
      <c r="F108" t="s">
        <v>138</v>
      </c>
      <c r="G108" t="s">
        <v>39</v>
      </c>
      <c r="H108" t="s">
        <v>35</v>
      </c>
      <c r="I108" t="s">
        <v>136</v>
      </c>
      <c r="J108" t="s">
        <v>136</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647</v>
      </c>
      <c r="BF108" s="5">
        <v>0.13499356000000001</v>
      </c>
      <c r="BG108" s="5">
        <f t="shared" si="5"/>
        <v>-4.5729400454512514E-3</v>
      </c>
      <c r="BH108" s="2">
        <v>181.43334999999999</v>
      </c>
    </row>
    <row r="109" spans="1:60" x14ac:dyDescent="0.2">
      <c r="A109" t="str">
        <f t="shared" si="0"/>
        <v>Scooter, gasoline, 4-11kW, EURO-5 - 2020 - None - CH</v>
      </c>
      <c r="B109" t="s">
        <v>339</v>
      </c>
      <c r="D109" s="18">
        <v>2020</v>
      </c>
      <c r="E109" t="s">
        <v>37</v>
      </c>
      <c r="F109" t="s">
        <v>139</v>
      </c>
      <c r="G109" t="s">
        <v>39</v>
      </c>
      <c r="H109" t="s">
        <v>35</v>
      </c>
      <c r="I109" t="s">
        <v>136</v>
      </c>
      <c r="J109" t="s">
        <v>136</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634</v>
      </c>
      <c r="BF109" s="5">
        <v>0.13399080999999999</v>
      </c>
      <c r="BG109" s="5">
        <f t="shared" si="5"/>
        <v>-4.5093758658373562E-3</v>
      </c>
      <c r="BH109" s="2">
        <v>180.24235999999999</v>
      </c>
    </row>
    <row r="110" spans="1:60" x14ac:dyDescent="0.2">
      <c r="A110" t="str">
        <f t="shared" si="0"/>
        <v>Scooter, gasoline, 4-11kW, EURO-5 - 2030 - None - CH</v>
      </c>
      <c r="B110" t="s">
        <v>339</v>
      </c>
      <c r="D110" s="18">
        <v>2030</v>
      </c>
      <c r="E110" t="s">
        <v>37</v>
      </c>
      <c r="F110" t="s">
        <v>139</v>
      </c>
      <c r="G110" t="s">
        <v>39</v>
      </c>
      <c r="H110" t="s">
        <v>35</v>
      </c>
      <c r="I110" t="s">
        <v>136</v>
      </c>
      <c r="J110" t="s">
        <v>136</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506</v>
      </c>
      <c r="BF110" s="5">
        <v>0.13387144000000001</v>
      </c>
      <c r="BG110" s="5">
        <f t="shared" si="5"/>
        <v>-5.754653720628361E-3</v>
      </c>
      <c r="BH110" s="2">
        <v>179.38314</v>
      </c>
    </row>
    <row r="111" spans="1:60" x14ac:dyDescent="0.2">
      <c r="A111" t="str">
        <f t="shared" si="0"/>
        <v>Scooter, gasoline, 4-11kW, EURO-5 - 2040 - None - CH</v>
      </c>
      <c r="B111" t="s">
        <v>339</v>
      </c>
      <c r="D111" s="18">
        <v>2040</v>
      </c>
      <c r="E111" t="s">
        <v>37</v>
      </c>
      <c r="F111" t="s">
        <v>139</v>
      </c>
      <c r="G111" t="s">
        <v>39</v>
      </c>
      <c r="H111" t="s">
        <v>35</v>
      </c>
      <c r="I111" t="s">
        <v>136</v>
      </c>
      <c r="J111" t="s">
        <v>136</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507</v>
      </c>
      <c r="BF111" s="5">
        <v>0.13343828999999999</v>
      </c>
      <c r="BG111" s="5">
        <f t="shared" si="5"/>
        <v>-6.5456483419561451E-3</v>
      </c>
      <c r="BH111" s="2">
        <v>178.37691999999998</v>
      </c>
    </row>
    <row r="112" spans="1:60" x14ac:dyDescent="0.2">
      <c r="A112" t="str">
        <f t="shared" si="0"/>
        <v>Scooter, gasoline, 4-11kW, EURO-5 - 2050 - None - CH</v>
      </c>
      <c r="B112" t="s">
        <v>339</v>
      </c>
      <c r="D112" s="18">
        <v>2050</v>
      </c>
      <c r="E112" t="s">
        <v>37</v>
      </c>
      <c r="F112" t="s">
        <v>139</v>
      </c>
      <c r="G112" t="s">
        <v>39</v>
      </c>
      <c r="H112" t="s">
        <v>35</v>
      </c>
      <c r="I112" t="s">
        <v>136</v>
      </c>
      <c r="J112" t="s">
        <v>136</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508</v>
      </c>
      <c r="BF112" s="5">
        <v>0.13314013000000002</v>
      </c>
      <c r="BG112" s="5">
        <f t="shared" si="5"/>
        <v>-7.3848742377475574E-3</v>
      </c>
      <c r="BH112" s="2">
        <v>177.60272999999998</v>
      </c>
    </row>
    <row r="113" spans="1:60" x14ac:dyDescent="0.2">
      <c r="A113" t="str">
        <f t="shared" si="0"/>
        <v>Scooter, battery electric, &lt;4kW - 2020 - NMC - CH</v>
      </c>
      <c r="B113" t="s">
        <v>653</v>
      </c>
      <c r="D113" s="18">
        <v>2020</v>
      </c>
      <c r="E113" t="s">
        <v>37</v>
      </c>
      <c r="F113" t="s">
        <v>136</v>
      </c>
      <c r="G113" t="s">
        <v>39</v>
      </c>
      <c r="H113" t="s">
        <v>32</v>
      </c>
      <c r="I113" t="s">
        <v>42</v>
      </c>
      <c r="J113" t="s">
        <v>136</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915</v>
      </c>
      <c r="BF113" s="5">
        <v>6.2149102999999997E-2</v>
      </c>
      <c r="BG113" s="5">
        <f t="shared" si="5"/>
        <v>-5.8486841998185018E-3</v>
      </c>
      <c r="BH113" s="2">
        <v>152.50899000000001</v>
      </c>
    </row>
    <row r="114" spans="1:60" x14ac:dyDescent="0.2">
      <c r="A114" t="str">
        <f t="shared" si="0"/>
        <v>Scooter, battery electric, &lt;4kW - 2030 - NMC - CH</v>
      </c>
      <c r="B114" t="s">
        <v>653</v>
      </c>
      <c r="D114" s="18">
        <v>2030</v>
      </c>
      <c r="E114" t="s">
        <v>37</v>
      </c>
      <c r="F114" t="s">
        <v>136</v>
      </c>
      <c r="G114" t="s">
        <v>39</v>
      </c>
      <c r="H114" t="s">
        <v>32</v>
      </c>
      <c r="I114" t="s">
        <v>42</v>
      </c>
      <c r="J114" t="s">
        <v>136</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916</v>
      </c>
      <c r="BF114" s="5">
        <v>6.1961607999999994E-2</v>
      </c>
      <c r="BG114" s="5">
        <f t="shared" si="5"/>
        <v>-6.596440045352113E-3</v>
      </c>
      <c r="BH114" s="2">
        <v>144.58496000000002</v>
      </c>
    </row>
    <row r="115" spans="1:60" x14ac:dyDescent="0.2">
      <c r="A115" t="str">
        <f t="shared" si="0"/>
        <v>Scooter, battery electric, &lt;4kW - 2040 - NMC - CH</v>
      </c>
      <c r="B115" t="s">
        <v>653</v>
      </c>
      <c r="D115" s="18">
        <v>2040</v>
      </c>
      <c r="E115" t="s">
        <v>37</v>
      </c>
      <c r="F115" t="s">
        <v>136</v>
      </c>
      <c r="G115" t="s">
        <v>39</v>
      </c>
      <c r="H115" t="s">
        <v>32</v>
      </c>
      <c r="I115" t="s">
        <v>42</v>
      </c>
      <c r="J115" t="s">
        <v>136</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917</v>
      </c>
      <c r="BF115" s="5">
        <v>6.1894770000000002E-2</v>
      </c>
      <c r="BG115" s="5">
        <f t="shared" si="5"/>
        <v>-7.1356866187968077E-3</v>
      </c>
      <c r="BH115" s="2">
        <v>139.64867999999998</v>
      </c>
    </row>
    <row r="116" spans="1:60" x14ac:dyDescent="0.2">
      <c r="A116" t="str">
        <f t="shared" si="0"/>
        <v>Scooter, battery electric, &lt;4kW - 2050 - NMC - CH</v>
      </c>
      <c r="B116" t="s">
        <v>653</v>
      </c>
      <c r="D116" s="18">
        <v>2050</v>
      </c>
      <c r="E116" t="s">
        <v>37</v>
      </c>
      <c r="F116" t="s">
        <v>136</v>
      </c>
      <c r="G116" t="s">
        <v>39</v>
      </c>
      <c r="H116" t="s">
        <v>32</v>
      </c>
      <c r="I116" t="s">
        <v>42</v>
      </c>
      <c r="J116" t="s">
        <v>136</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918</v>
      </c>
      <c r="BF116" s="5">
        <v>6.1719412000000001E-2</v>
      </c>
      <c r="BG116" s="5">
        <f t="shared" si="5"/>
        <v>-7.5901987161574314E-3</v>
      </c>
      <c r="BH116" s="2">
        <v>134.03406000000001</v>
      </c>
    </row>
    <row r="117" spans="1:60" x14ac:dyDescent="0.2">
      <c r="A117" t="str">
        <f t="shared" si="0"/>
        <v>Scooter, battery electric, 4-11kW - 2020 - NMC - CH</v>
      </c>
      <c r="B117" t="s">
        <v>654</v>
      </c>
      <c r="D117" s="18">
        <v>2020</v>
      </c>
      <c r="E117" t="s">
        <v>37</v>
      </c>
      <c r="F117" t="s">
        <v>136</v>
      </c>
      <c r="G117" t="s">
        <v>39</v>
      </c>
      <c r="H117" t="s">
        <v>32</v>
      </c>
      <c r="I117" t="s">
        <v>42</v>
      </c>
      <c r="J117" t="s">
        <v>136</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919</v>
      </c>
      <c r="BF117" s="5">
        <v>7.7684466000000008E-2</v>
      </c>
      <c r="BG117" s="5">
        <f t="shared" si="5"/>
        <v>-1.0487192224180181E-2</v>
      </c>
      <c r="BH117" s="2">
        <v>200.99196000000001</v>
      </c>
    </row>
    <row r="118" spans="1:60" x14ac:dyDescent="0.2">
      <c r="A118" t="str">
        <f t="shared" si="0"/>
        <v>Scooter, battery electric, 4-11kW - 2030 - NMC - CH</v>
      </c>
      <c r="B118" t="s">
        <v>654</v>
      </c>
      <c r="D118" s="18">
        <v>2030</v>
      </c>
      <c r="E118" t="s">
        <v>37</v>
      </c>
      <c r="F118" t="s">
        <v>136</v>
      </c>
      <c r="G118" t="s">
        <v>39</v>
      </c>
      <c r="H118" t="s">
        <v>32</v>
      </c>
      <c r="I118" t="s">
        <v>42</v>
      </c>
      <c r="J118" t="s">
        <v>136</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920</v>
      </c>
      <c r="BF118" s="5">
        <v>7.6972405000000008E-2</v>
      </c>
      <c r="BG118" s="5">
        <f t="shared" si="5"/>
        <v>-1.1013249577312506E-2</v>
      </c>
      <c r="BH118" s="2">
        <v>188.86969999999999</v>
      </c>
    </row>
    <row r="119" spans="1:60" x14ac:dyDescent="0.2">
      <c r="A119" t="str">
        <f t="shared" si="0"/>
        <v>Scooter, battery electric, 4-11kW - 2040 - NMC - CH</v>
      </c>
      <c r="B119" t="s">
        <v>654</v>
      </c>
      <c r="D119" s="18">
        <v>2040</v>
      </c>
      <c r="E119" t="s">
        <v>37</v>
      </c>
      <c r="F119" t="s">
        <v>136</v>
      </c>
      <c r="G119" t="s">
        <v>39</v>
      </c>
      <c r="H119" t="s">
        <v>32</v>
      </c>
      <c r="I119" t="s">
        <v>42</v>
      </c>
      <c r="J119" t="s">
        <v>136</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921</v>
      </c>
      <c r="BF119" s="5">
        <v>7.6549911999999998E-2</v>
      </c>
      <c r="BG119" s="5">
        <f t="shared" si="5"/>
        <v>-1.1408367024805577E-2</v>
      </c>
      <c r="BH119" s="2">
        <v>181.12362000000002</v>
      </c>
    </row>
    <row r="120" spans="1:60" x14ac:dyDescent="0.2">
      <c r="A120" t="str">
        <f t="shared" si="0"/>
        <v>Scooter, battery electric, 4-11kW - 2050 - NMC - CH</v>
      </c>
      <c r="B120" t="s">
        <v>654</v>
      </c>
      <c r="D120" s="18">
        <v>2050</v>
      </c>
      <c r="E120" t="s">
        <v>37</v>
      </c>
      <c r="F120" t="s">
        <v>136</v>
      </c>
      <c r="G120" t="s">
        <v>39</v>
      </c>
      <c r="H120" t="s">
        <v>32</v>
      </c>
      <c r="I120" t="s">
        <v>42</v>
      </c>
      <c r="J120" t="s">
        <v>136</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922</v>
      </c>
      <c r="BF120" s="5">
        <v>7.5562900000000002E-2</v>
      </c>
      <c r="BG120" s="5">
        <f t="shared" si="5"/>
        <v>-1.1439464797958224E-2</v>
      </c>
      <c r="BH120" s="2">
        <v>170.06222</v>
      </c>
    </row>
    <row r="121" spans="1:60" x14ac:dyDescent="0.2">
      <c r="A121" t="str">
        <f t="shared" si="0"/>
        <v>Scooter, battery electric, &lt;4kW - 2020 - LFP - CH</v>
      </c>
      <c r="B121" t="s">
        <v>653</v>
      </c>
      <c r="D121" s="18">
        <v>2020</v>
      </c>
      <c r="E121" t="s">
        <v>37</v>
      </c>
      <c r="F121" t="s">
        <v>136</v>
      </c>
      <c r="G121" t="s">
        <v>39</v>
      </c>
      <c r="H121" t="s">
        <v>32</v>
      </c>
      <c r="I121" t="s">
        <v>43</v>
      </c>
      <c r="J121" t="s">
        <v>136</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686</v>
      </c>
      <c r="BF121" s="5">
        <v>7.3349193000000007E-2</v>
      </c>
      <c r="BG121" s="5">
        <f t="shared" si="5"/>
        <v>-6.5538903441617474E-3</v>
      </c>
      <c r="BH121" s="2">
        <v>184.71236999999999</v>
      </c>
    </row>
    <row r="122" spans="1:60" x14ac:dyDescent="0.2">
      <c r="A122" t="str">
        <f t="shared" si="0"/>
        <v>Scooter, battery electric, &lt;4kW - 2030 - LFP - CH</v>
      </c>
      <c r="B122" t="s">
        <v>653</v>
      </c>
      <c r="D122" s="18">
        <v>2030</v>
      </c>
      <c r="E122" t="s">
        <v>37</v>
      </c>
      <c r="F122" t="s">
        <v>136</v>
      </c>
      <c r="G122" t="s">
        <v>39</v>
      </c>
      <c r="H122" t="s">
        <v>32</v>
      </c>
      <c r="I122" t="s">
        <v>43</v>
      </c>
      <c r="J122" t="s">
        <v>136</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687</v>
      </c>
      <c r="BF122" s="5">
        <v>7.6782684000000004E-2</v>
      </c>
      <c r="BG122" s="5">
        <f t="shared" si="5"/>
        <v>-8.8709363007322545E-3</v>
      </c>
      <c r="BH122" s="2">
        <v>194.45586</v>
      </c>
    </row>
    <row r="123" spans="1:60" x14ac:dyDescent="0.2">
      <c r="A123" t="str">
        <f t="shared" si="0"/>
        <v>Scooter, battery electric, &lt;4kW - 2040 - LFP - CH</v>
      </c>
      <c r="B123" t="s">
        <v>653</v>
      </c>
      <c r="D123" s="18">
        <v>2040</v>
      </c>
      <c r="E123" t="s">
        <v>37</v>
      </c>
      <c r="F123" t="s">
        <v>136</v>
      </c>
      <c r="G123" t="s">
        <v>39</v>
      </c>
      <c r="H123" t="s">
        <v>32</v>
      </c>
      <c r="I123" t="s">
        <v>43</v>
      </c>
      <c r="J123" t="s">
        <v>136</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688</v>
      </c>
      <c r="BF123" s="5">
        <v>7.6949035999999998E-2</v>
      </c>
      <c r="BG123" s="5">
        <f t="shared" si="5"/>
        <v>-9.6730985797733593E-3</v>
      </c>
      <c r="BH123" s="2">
        <v>191.62394</v>
      </c>
    </row>
    <row r="124" spans="1:60" x14ac:dyDescent="0.2">
      <c r="A124" t="str">
        <f t="shared" si="0"/>
        <v>Scooter, battery electric, &lt;4kW - 2050 - LFP - CH</v>
      </c>
      <c r="B124" t="s">
        <v>653</v>
      </c>
      <c r="D124" s="18">
        <v>2050</v>
      </c>
      <c r="E124" t="s">
        <v>37</v>
      </c>
      <c r="F124" t="s">
        <v>136</v>
      </c>
      <c r="G124" t="s">
        <v>39</v>
      </c>
      <c r="H124" t="s">
        <v>32</v>
      </c>
      <c r="I124" t="s">
        <v>43</v>
      </c>
      <c r="J124" t="s">
        <v>136</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689</v>
      </c>
      <c r="BF124" s="5">
        <v>7.3808280000000004E-2</v>
      </c>
      <c r="BG124" s="5">
        <f t="shared" si="5"/>
        <v>-9.3415199836789226E-3</v>
      </c>
      <c r="BH124" s="2">
        <v>174.37620000000001</v>
      </c>
    </row>
    <row r="125" spans="1:60" x14ac:dyDescent="0.2">
      <c r="A125" t="str">
        <f t="shared" si="0"/>
        <v>Scooter, battery electric, 4-11kW - 2020 - LFP - CH</v>
      </c>
      <c r="B125" t="s">
        <v>654</v>
      </c>
      <c r="D125" s="18">
        <v>2020</v>
      </c>
      <c r="E125" t="s">
        <v>37</v>
      </c>
      <c r="F125" t="s">
        <v>136</v>
      </c>
      <c r="G125" t="s">
        <v>39</v>
      </c>
      <c r="H125" t="s">
        <v>32</v>
      </c>
      <c r="I125" t="s">
        <v>43</v>
      </c>
      <c r="J125" t="s">
        <v>136</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690</v>
      </c>
      <c r="BF125" s="5">
        <v>8.5098207000000009E-2</v>
      </c>
      <c r="BG125" s="5">
        <f t="shared" si="5"/>
        <v>-8.9154840413480235E-3</v>
      </c>
      <c r="BH125" s="2">
        <v>216.7672</v>
      </c>
    </row>
    <row r="126" spans="1:60" x14ac:dyDescent="0.2">
      <c r="A126" t="str">
        <f t="shared" si="0"/>
        <v>Scooter, battery electric, 4-11kW - 2030 - LFP - CH</v>
      </c>
      <c r="B126" t="s">
        <v>654</v>
      </c>
      <c r="D126" s="18">
        <v>2030</v>
      </c>
      <c r="E126" t="s">
        <v>37</v>
      </c>
      <c r="F126" t="s">
        <v>136</v>
      </c>
      <c r="G126" t="s">
        <v>39</v>
      </c>
      <c r="H126" t="s">
        <v>32</v>
      </c>
      <c r="I126" t="s">
        <v>43</v>
      </c>
      <c r="J126" t="s">
        <v>136</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691</v>
      </c>
      <c r="BF126" s="5">
        <v>8.8570040000000003E-2</v>
      </c>
      <c r="BG126" s="5">
        <f t="shared" si="5"/>
        <v>-1.0995883168146967E-2</v>
      </c>
      <c r="BH126" s="2">
        <v>227.32026999999999</v>
      </c>
    </row>
    <row r="127" spans="1:60" x14ac:dyDescent="0.2">
      <c r="A127" t="str">
        <f t="shared" si="0"/>
        <v>Scooter, battery electric, 4-11kW - 2040 - LFP - CH</v>
      </c>
      <c r="B127" t="s">
        <v>654</v>
      </c>
      <c r="D127" s="18">
        <v>2040</v>
      </c>
      <c r="E127" t="s">
        <v>37</v>
      </c>
      <c r="F127" t="s">
        <v>136</v>
      </c>
      <c r="G127" t="s">
        <v>39</v>
      </c>
      <c r="H127" t="s">
        <v>32</v>
      </c>
      <c r="I127" t="s">
        <v>43</v>
      </c>
      <c r="J127" t="s">
        <v>136</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692</v>
      </c>
      <c r="BF127" s="5">
        <v>8.8256354999999995E-2</v>
      </c>
      <c r="BG127" s="5">
        <f t="shared" si="5"/>
        <v>-1.1469684323605497E-2</v>
      </c>
      <c r="BH127" s="2">
        <v>222.82937000000001</v>
      </c>
    </row>
    <row r="128" spans="1:60" x14ac:dyDescent="0.2">
      <c r="A128" t="str">
        <f t="shared" si="0"/>
        <v>Scooter, battery electric, 4-11kW - 2050 - LFP - CH</v>
      </c>
      <c r="B128" t="s">
        <v>654</v>
      </c>
      <c r="D128" s="18">
        <v>2050</v>
      </c>
      <c r="E128" t="s">
        <v>37</v>
      </c>
      <c r="F128" t="s">
        <v>136</v>
      </c>
      <c r="G128" t="s">
        <v>39</v>
      </c>
      <c r="H128" t="s">
        <v>32</v>
      </c>
      <c r="I128" t="s">
        <v>43</v>
      </c>
      <c r="J128" t="s">
        <v>136</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693</v>
      </c>
      <c r="BF128" s="5">
        <v>8.3188095000000004E-2</v>
      </c>
      <c r="BG128" s="5">
        <f t="shared" si="5"/>
        <v>-1.033609847062085E-2</v>
      </c>
      <c r="BH128" s="2">
        <v>197.69712999999999</v>
      </c>
    </row>
    <row r="129" spans="1:60" x14ac:dyDescent="0.2">
      <c r="A129" t="str">
        <f t="shared" si="0"/>
        <v>Scooter, battery electric, &lt;4kW - 2020 - NCA - CH</v>
      </c>
      <c r="B129" t="s">
        <v>653</v>
      </c>
      <c r="D129" s="18">
        <v>2020</v>
      </c>
      <c r="E129" t="s">
        <v>37</v>
      </c>
      <c r="F129" t="s">
        <v>136</v>
      </c>
      <c r="G129" t="s">
        <v>39</v>
      </c>
      <c r="H129" t="s">
        <v>32</v>
      </c>
      <c r="I129" t="s">
        <v>44</v>
      </c>
      <c r="J129" t="s">
        <v>136</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694</v>
      </c>
      <c r="BF129" s="5">
        <v>6.1868040999999999E-2</v>
      </c>
      <c r="BG129" s="5">
        <f t="shared" si="5"/>
        <v>-1.2280345373034546E-3</v>
      </c>
      <c r="BH129" s="2">
        <v>143.05759</v>
      </c>
    </row>
    <row r="130" spans="1:60" x14ac:dyDescent="0.2">
      <c r="A130" t="str">
        <f t="shared" si="0"/>
        <v>Scooter, battery electric, &lt;4kW - 2030 - NCA - CH</v>
      </c>
      <c r="B130" t="s">
        <v>653</v>
      </c>
      <c r="D130" s="18">
        <v>2030</v>
      </c>
      <c r="E130" t="s">
        <v>37</v>
      </c>
      <c r="F130" t="s">
        <v>136</v>
      </c>
      <c r="G130" t="s">
        <v>39</v>
      </c>
      <c r="H130" t="s">
        <v>32</v>
      </c>
      <c r="I130" t="s">
        <v>44</v>
      </c>
      <c r="J130" t="s">
        <v>136</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695</v>
      </c>
      <c r="BF130" s="5">
        <v>6.3372790999999998E-2</v>
      </c>
      <c r="BG130" s="5">
        <f t="shared" si="5"/>
        <v>-3.1610296510351382E-3</v>
      </c>
      <c r="BH130" s="2">
        <v>143.99825999999999</v>
      </c>
    </row>
    <row r="131" spans="1:60" x14ac:dyDescent="0.2">
      <c r="A131" t="str">
        <f t="shared" si="0"/>
        <v>Scooter, battery electric, &lt;4kW - 2040 - NCA - CH</v>
      </c>
      <c r="B131" t="s">
        <v>653</v>
      </c>
      <c r="D131" s="18">
        <v>2040</v>
      </c>
      <c r="E131" t="s">
        <v>37</v>
      </c>
      <c r="F131" t="s">
        <v>136</v>
      </c>
      <c r="G131" t="s">
        <v>39</v>
      </c>
      <c r="H131" t="s">
        <v>32</v>
      </c>
      <c r="I131" t="s">
        <v>44</v>
      </c>
      <c r="J131" t="s">
        <v>136</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696</v>
      </c>
      <c r="BF131" s="5">
        <v>6.3318459999999993E-2</v>
      </c>
      <c r="BG131" s="5">
        <f t="shared" si="5"/>
        <v>-4.2165825611935187E-3</v>
      </c>
      <c r="BH131" s="2">
        <v>139.20174</v>
      </c>
    </row>
    <row r="132" spans="1:60" x14ac:dyDescent="0.2">
      <c r="A132" t="str">
        <f t="shared" si="0"/>
        <v>Scooter, battery electric, &lt;4kW - 2050 - NCA - CH</v>
      </c>
      <c r="B132" t="s">
        <v>653</v>
      </c>
      <c r="D132" s="18">
        <v>2050</v>
      </c>
      <c r="E132" t="s">
        <v>37</v>
      </c>
      <c r="F132" t="s">
        <v>136</v>
      </c>
      <c r="G132" t="s">
        <v>39</v>
      </c>
      <c r="H132" t="s">
        <v>32</v>
      </c>
      <c r="I132" t="s">
        <v>44</v>
      </c>
      <c r="J132" t="s">
        <v>136</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697</v>
      </c>
      <c r="BF132" s="5">
        <v>6.3140966999999992E-2</v>
      </c>
      <c r="BG132" s="5">
        <f t="shared" ref="BG132:BG195" si="6">BF132-R132</f>
        <v>-5.2329197789373755E-3</v>
      </c>
      <c r="BH132" s="2">
        <v>133.73525000000001</v>
      </c>
    </row>
    <row r="133" spans="1:60" x14ac:dyDescent="0.2">
      <c r="A133" t="str">
        <f t="shared" si="0"/>
        <v>Scooter, battery electric, 4-11kW - 2020 - NCA - CH</v>
      </c>
      <c r="B133" t="s">
        <v>654</v>
      </c>
      <c r="D133" s="18">
        <v>2020</v>
      </c>
      <c r="E133" t="s">
        <v>37</v>
      </c>
      <c r="F133" t="s">
        <v>136</v>
      </c>
      <c r="G133" t="s">
        <v>39</v>
      </c>
      <c r="H133" t="s">
        <v>32</v>
      </c>
      <c r="I133" t="s">
        <v>44</v>
      </c>
      <c r="J133" t="s">
        <v>136</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698</v>
      </c>
      <c r="BF133" s="5">
        <v>6.9419079000000009E-2</v>
      </c>
      <c r="BG133" s="5">
        <f t="shared" si="6"/>
        <v>-2.019562177986628E-3</v>
      </c>
      <c r="BH133" s="2">
        <v>164.95419000000001</v>
      </c>
    </row>
    <row r="134" spans="1:60" x14ac:dyDescent="0.2">
      <c r="A134" t="str">
        <f t="shared" si="0"/>
        <v>Scooter, battery electric, 4-11kW - 2030 - NCA - CH</v>
      </c>
      <c r="B134" t="s">
        <v>654</v>
      </c>
      <c r="D134" s="18">
        <v>2030</v>
      </c>
      <c r="E134" t="s">
        <v>37</v>
      </c>
      <c r="F134" t="s">
        <v>136</v>
      </c>
      <c r="G134" t="s">
        <v>39</v>
      </c>
      <c r="H134" t="s">
        <v>32</v>
      </c>
      <c r="I134" t="s">
        <v>44</v>
      </c>
      <c r="J134" t="s">
        <v>136</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699</v>
      </c>
      <c r="BF134" s="5">
        <v>7.0611529000000006E-2</v>
      </c>
      <c r="BG134" s="5">
        <f t="shared" si="6"/>
        <v>-3.6022943661271345E-3</v>
      </c>
      <c r="BH134" s="2">
        <v>165.31905</v>
      </c>
    </row>
    <row r="135" spans="1:60" x14ac:dyDescent="0.2">
      <c r="A135" t="str">
        <f t="shared" si="0"/>
        <v>Scooter, battery electric, 4-11kW - 2040 - NCA - CH</v>
      </c>
      <c r="B135" t="s">
        <v>654</v>
      </c>
      <c r="D135" s="18">
        <v>2040</v>
      </c>
      <c r="E135" t="s">
        <v>37</v>
      </c>
      <c r="F135" t="s">
        <v>136</v>
      </c>
      <c r="G135" t="s">
        <v>39</v>
      </c>
      <c r="H135" t="s">
        <v>32</v>
      </c>
      <c r="I135" t="s">
        <v>44</v>
      </c>
      <c r="J135" t="s">
        <v>136</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700</v>
      </c>
      <c r="BF135" s="5">
        <v>7.0113233999999997E-2</v>
      </c>
      <c r="BG135" s="5">
        <f t="shared" si="6"/>
        <v>-4.3738775872568664E-3</v>
      </c>
      <c r="BH135" s="2">
        <v>158.9487</v>
      </c>
    </row>
    <row r="136" spans="1:60" x14ac:dyDescent="0.2">
      <c r="A136" t="str">
        <f t="shared" si="0"/>
        <v>Scooter, battery electric, 4-11kW - 2050 - NCA - CH</v>
      </c>
      <c r="B136" t="s">
        <v>654</v>
      </c>
      <c r="D136" s="18">
        <v>2050</v>
      </c>
      <c r="E136" t="s">
        <v>37</v>
      </c>
      <c r="F136" t="s">
        <v>136</v>
      </c>
      <c r="G136" t="s">
        <v>39</v>
      </c>
      <c r="H136" t="s">
        <v>32</v>
      </c>
      <c r="I136" t="s">
        <v>44</v>
      </c>
      <c r="J136" t="s">
        <v>136</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701</v>
      </c>
      <c r="BF136" s="5">
        <v>6.9086243000000006E-2</v>
      </c>
      <c r="BG136" s="5">
        <f t="shared" si="6"/>
        <v>-5.0183385576639677E-3</v>
      </c>
      <c r="BH136" s="2">
        <v>149.84834999999998</v>
      </c>
    </row>
    <row r="137" spans="1:60" x14ac:dyDescent="0.2">
      <c r="A137" t="str">
        <f t="shared" ref="A137:A160" si="7">B137&amp;" - "&amp;D137&amp;" - "&amp;IF(I137&lt;&gt;"",I137&amp;" - "&amp;E137,E137)</f>
        <v>Scooter, battery electric, &lt;4kW - 2020 - NMC - CH</v>
      </c>
      <c r="B137" t="s">
        <v>653</v>
      </c>
      <c r="D137" s="18">
        <v>2020</v>
      </c>
      <c r="E137" t="s">
        <v>37</v>
      </c>
      <c r="F137" t="s">
        <v>136</v>
      </c>
      <c r="G137" t="s">
        <v>39</v>
      </c>
      <c r="H137" t="s">
        <v>32</v>
      </c>
      <c r="I137" t="s">
        <v>42</v>
      </c>
      <c r="J137" t="s">
        <v>464</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923</v>
      </c>
      <c r="BF137" s="5">
        <v>5.7097881000000003E-2</v>
      </c>
      <c r="BG137" s="5">
        <f t="shared" si="6"/>
        <v>-7.4900671017796155E-3</v>
      </c>
      <c r="BH137" s="2">
        <v>143.10150999999999</v>
      </c>
    </row>
    <row r="138" spans="1:60" x14ac:dyDescent="0.2">
      <c r="A138" t="str">
        <f t="shared" si="7"/>
        <v>Scooter, battery electric, &lt;4kW - 2030 - NMC - CH</v>
      </c>
      <c r="B138" t="s">
        <v>653</v>
      </c>
      <c r="D138" s="18">
        <v>2030</v>
      </c>
      <c r="E138" t="s">
        <v>37</v>
      </c>
      <c r="F138" t="s">
        <v>136</v>
      </c>
      <c r="G138" t="s">
        <v>39</v>
      </c>
      <c r="H138" t="s">
        <v>32</v>
      </c>
      <c r="I138" t="s">
        <v>42</v>
      </c>
      <c r="J138" t="s">
        <v>464</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924</v>
      </c>
      <c r="BF138" s="5">
        <v>5.6910385000000001E-2</v>
      </c>
      <c r="BG138" s="5">
        <f t="shared" si="6"/>
        <v>-8.23782394731324E-3</v>
      </c>
      <c r="BH138" s="2">
        <v>135.17749000000001</v>
      </c>
    </row>
    <row r="139" spans="1:60" x14ac:dyDescent="0.2">
      <c r="A139" t="str">
        <f t="shared" si="7"/>
        <v>Scooter, battery electric, &lt;4kW - 2040 - NMC - CH</v>
      </c>
      <c r="B139" t="s">
        <v>653</v>
      </c>
      <c r="D139" s="18">
        <v>2040</v>
      </c>
      <c r="E139" t="s">
        <v>37</v>
      </c>
      <c r="F139" t="s">
        <v>136</v>
      </c>
      <c r="G139" t="s">
        <v>39</v>
      </c>
      <c r="H139" t="s">
        <v>32</v>
      </c>
      <c r="I139" t="s">
        <v>42</v>
      </c>
      <c r="J139" t="s">
        <v>464</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925</v>
      </c>
      <c r="BF139" s="5">
        <v>5.6843547000000001E-2</v>
      </c>
      <c r="BG139" s="5">
        <f t="shared" si="6"/>
        <v>-8.7770705207579416E-3</v>
      </c>
      <c r="BH139" s="2">
        <v>130.24121</v>
      </c>
    </row>
    <row r="140" spans="1:60" x14ac:dyDescent="0.2">
      <c r="A140" t="str">
        <f t="shared" si="7"/>
        <v>Scooter, battery electric, &lt;4kW - 2050 - NMC - CH</v>
      </c>
      <c r="B140" t="s">
        <v>653</v>
      </c>
      <c r="D140" s="18">
        <v>2050</v>
      </c>
      <c r="E140" t="s">
        <v>37</v>
      </c>
      <c r="F140" t="s">
        <v>136</v>
      </c>
      <c r="G140" t="s">
        <v>39</v>
      </c>
      <c r="H140" t="s">
        <v>32</v>
      </c>
      <c r="I140" t="s">
        <v>42</v>
      </c>
      <c r="J140" t="s">
        <v>464</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926</v>
      </c>
      <c r="BF140" s="5">
        <v>5.666819E-2</v>
      </c>
      <c r="BG140" s="5">
        <f t="shared" si="6"/>
        <v>-9.2315816181185797E-3</v>
      </c>
      <c r="BH140" s="2">
        <v>124.62658999999999</v>
      </c>
    </row>
    <row r="141" spans="1:60" x14ac:dyDescent="0.2">
      <c r="A141" t="str">
        <f t="shared" si="7"/>
        <v>Scooter, battery electric, 4-11kW - 2020 - NMC - CH</v>
      </c>
      <c r="B141" t="s">
        <v>654</v>
      </c>
      <c r="D141" s="18">
        <v>2020</v>
      </c>
      <c r="E141" t="s">
        <v>37</v>
      </c>
      <c r="F141" t="s">
        <v>136</v>
      </c>
      <c r="G141" t="s">
        <v>39</v>
      </c>
      <c r="H141" t="s">
        <v>32</v>
      </c>
      <c r="I141" t="s">
        <v>42</v>
      </c>
      <c r="J141" t="s">
        <v>464</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927</v>
      </c>
      <c r="BF141" s="5">
        <v>7.0513389999999995E-2</v>
      </c>
      <c r="BG141" s="5">
        <f t="shared" si="6"/>
        <v>-1.2817940102599776E-2</v>
      </c>
      <c r="BH141" s="2">
        <v>187.63643999999999</v>
      </c>
    </row>
    <row r="142" spans="1:60" x14ac:dyDescent="0.2">
      <c r="A142" t="str">
        <f t="shared" si="7"/>
        <v>Scooter, battery electric, 4-11kW - 2030 - NMC - CH</v>
      </c>
      <c r="B142" t="s">
        <v>654</v>
      </c>
      <c r="D142" s="18">
        <v>2030</v>
      </c>
      <c r="E142" t="s">
        <v>37</v>
      </c>
      <c r="F142" t="s">
        <v>136</v>
      </c>
      <c r="G142" t="s">
        <v>39</v>
      </c>
      <c r="H142" t="s">
        <v>32</v>
      </c>
      <c r="I142" t="s">
        <v>42</v>
      </c>
      <c r="J142" t="s">
        <v>464</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928</v>
      </c>
      <c r="BF142" s="5">
        <v>6.9801329000000009E-2</v>
      </c>
      <c r="BG142" s="5">
        <f t="shared" si="6"/>
        <v>-1.3343997455732101E-2</v>
      </c>
      <c r="BH142" s="2">
        <v>175.51417999999998</v>
      </c>
    </row>
    <row r="143" spans="1:60" x14ac:dyDescent="0.2">
      <c r="A143" t="str">
        <f t="shared" si="7"/>
        <v>Scooter, battery electric, 4-11kW - 2040 - NMC - CH</v>
      </c>
      <c r="B143" t="s">
        <v>654</v>
      </c>
      <c r="D143" s="18">
        <v>2040</v>
      </c>
      <c r="E143" t="s">
        <v>37</v>
      </c>
      <c r="F143" t="s">
        <v>136</v>
      </c>
      <c r="G143" t="s">
        <v>39</v>
      </c>
      <c r="H143" t="s">
        <v>32</v>
      </c>
      <c r="I143" t="s">
        <v>42</v>
      </c>
      <c r="J143" t="s">
        <v>464</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929</v>
      </c>
      <c r="BF143" s="5">
        <v>6.9378835999999999E-2</v>
      </c>
      <c r="BG143" s="5">
        <f t="shared" si="6"/>
        <v>-1.3739114903225158E-2</v>
      </c>
      <c r="BH143" s="2">
        <v>167.7681</v>
      </c>
    </row>
    <row r="144" spans="1:60" x14ac:dyDescent="0.2">
      <c r="A144" t="str">
        <f t="shared" si="7"/>
        <v>Scooter, battery electric, 4-11kW - 2050 - NMC - CH</v>
      </c>
      <c r="B144" t="s">
        <v>654</v>
      </c>
      <c r="D144" s="18">
        <v>2050</v>
      </c>
      <c r="E144" t="s">
        <v>37</v>
      </c>
      <c r="F144" t="s">
        <v>136</v>
      </c>
      <c r="G144" t="s">
        <v>39</v>
      </c>
      <c r="H144" t="s">
        <v>32</v>
      </c>
      <c r="I144" t="s">
        <v>42</v>
      </c>
      <c r="J144" t="s">
        <v>464</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930</v>
      </c>
      <c r="BF144" s="5">
        <v>6.8391824000000004E-2</v>
      </c>
      <c r="BG144" s="5">
        <f t="shared" si="6"/>
        <v>-1.3770212676377805E-2</v>
      </c>
      <c r="BH144" s="2">
        <v>156.70670000000001</v>
      </c>
    </row>
    <row r="145" spans="1:60" x14ac:dyDescent="0.2">
      <c r="A145" t="str">
        <f t="shared" si="7"/>
        <v>Scooter, battery electric, &lt;4kW - 2020 - LFP - CH</v>
      </c>
      <c r="B145" t="s">
        <v>653</v>
      </c>
      <c r="D145" s="18">
        <v>2020</v>
      </c>
      <c r="E145" t="s">
        <v>37</v>
      </c>
      <c r="F145" t="s">
        <v>136</v>
      </c>
      <c r="G145" t="s">
        <v>39</v>
      </c>
      <c r="H145" t="s">
        <v>32</v>
      </c>
      <c r="I145" t="s">
        <v>43</v>
      </c>
      <c r="J145" t="s">
        <v>464</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702</v>
      </c>
      <c r="BF145" s="5">
        <v>6.829797E-2</v>
      </c>
      <c r="BG145" s="5">
        <f t="shared" si="6"/>
        <v>-8.1952742461228884E-3</v>
      </c>
      <c r="BH145" s="2">
        <v>175.3049</v>
      </c>
    </row>
    <row r="146" spans="1:60" x14ac:dyDescent="0.2">
      <c r="A146" t="str">
        <f t="shared" si="7"/>
        <v>Scooter, battery electric, &lt;4kW - 2030 - LFP - CH</v>
      </c>
      <c r="B146" t="s">
        <v>653</v>
      </c>
      <c r="D146" s="18">
        <v>2030</v>
      </c>
      <c r="E146" t="s">
        <v>37</v>
      </c>
      <c r="F146" t="s">
        <v>136</v>
      </c>
      <c r="G146" t="s">
        <v>39</v>
      </c>
      <c r="H146" t="s">
        <v>32</v>
      </c>
      <c r="I146" t="s">
        <v>43</v>
      </c>
      <c r="J146" t="s">
        <v>464</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703</v>
      </c>
      <c r="BF146" s="5">
        <v>7.173146200000001E-2</v>
      </c>
      <c r="BG146" s="5">
        <f t="shared" si="6"/>
        <v>-1.0512319202693382E-2</v>
      </c>
      <c r="BH146" s="2">
        <v>185.04839000000001</v>
      </c>
    </row>
    <row r="147" spans="1:60" x14ac:dyDescent="0.2">
      <c r="A147" t="str">
        <f t="shared" si="7"/>
        <v>Scooter, battery electric, &lt;4kW - 2040 - LFP - CH</v>
      </c>
      <c r="B147" t="s">
        <v>653</v>
      </c>
      <c r="D147" s="18">
        <v>2040</v>
      </c>
      <c r="E147" t="s">
        <v>37</v>
      </c>
      <c r="F147" t="s">
        <v>136</v>
      </c>
      <c r="G147" t="s">
        <v>39</v>
      </c>
      <c r="H147" t="s">
        <v>32</v>
      </c>
      <c r="I147" t="s">
        <v>43</v>
      </c>
      <c r="J147" t="s">
        <v>464</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704</v>
      </c>
      <c r="BF147" s="5">
        <v>7.1897812999999991E-2</v>
      </c>
      <c r="BG147" s="5">
        <f t="shared" si="6"/>
        <v>-1.1314482481734514E-2</v>
      </c>
      <c r="BH147" s="2">
        <v>182.21646999999999</v>
      </c>
    </row>
    <row r="148" spans="1:60" x14ac:dyDescent="0.2">
      <c r="A148" t="str">
        <f t="shared" si="7"/>
        <v>Scooter, battery electric, &lt;4kW - 2050 - LFP - CH</v>
      </c>
      <c r="B148" t="s">
        <v>653</v>
      </c>
      <c r="D148" s="18">
        <v>2050</v>
      </c>
      <c r="E148" t="s">
        <v>37</v>
      </c>
      <c r="F148" t="s">
        <v>136</v>
      </c>
      <c r="G148" t="s">
        <v>39</v>
      </c>
      <c r="H148" t="s">
        <v>32</v>
      </c>
      <c r="I148" t="s">
        <v>43</v>
      </c>
      <c r="J148" t="s">
        <v>464</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705</v>
      </c>
      <c r="BF148" s="5">
        <v>6.875705800000001E-2</v>
      </c>
      <c r="BG148" s="5">
        <f t="shared" si="6"/>
        <v>-1.098290288564005E-2</v>
      </c>
      <c r="BH148" s="2">
        <v>164.96872000000002</v>
      </c>
    </row>
    <row r="149" spans="1:60" x14ac:dyDescent="0.2">
      <c r="A149" t="str">
        <f t="shared" si="7"/>
        <v>Scooter, battery electric, 4-11kW - 2020 - LFP - CH</v>
      </c>
      <c r="B149" t="s">
        <v>654</v>
      </c>
      <c r="D149" s="18">
        <v>2020</v>
      </c>
      <c r="E149" t="s">
        <v>37</v>
      </c>
      <c r="F149" t="s">
        <v>136</v>
      </c>
      <c r="G149" t="s">
        <v>39</v>
      </c>
      <c r="H149" t="s">
        <v>32</v>
      </c>
      <c r="I149" t="s">
        <v>43</v>
      </c>
      <c r="J149" t="s">
        <v>464</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706</v>
      </c>
      <c r="BF149" s="5">
        <v>7.7927131000000011E-2</v>
      </c>
      <c r="BG149" s="5">
        <f t="shared" si="6"/>
        <v>-1.1246231919767605E-2</v>
      </c>
      <c r="BH149" s="2">
        <v>203.41168000000002</v>
      </c>
    </row>
    <row r="150" spans="1:60" x14ac:dyDescent="0.2">
      <c r="A150" t="str">
        <f t="shared" si="7"/>
        <v>Scooter, battery electric, 4-11kW - 2030 - LFP - CH</v>
      </c>
      <c r="B150" t="s">
        <v>654</v>
      </c>
      <c r="D150" s="18">
        <v>2030</v>
      </c>
      <c r="E150" t="s">
        <v>37</v>
      </c>
      <c r="F150" t="s">
        <v>136</v>
      </c>
      <c r="G150" t="s">
        <v>39</v>
      </c>
      <c r="H150" t="s">
        <v>32</v>
      </c>
      <c r="I150" t="s">
        <v>43</v>
      </c>
      <c r="J150" t="s">
        <v>464</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707</v>
      </c>
      <c r="BF150" s="5">
        <v>8.1398964000000004E-2</v>
      </c>
      <c r="BG150" s="5">
        <f t="shared" si="6"/>
        <v>-1.3326631046566562E-2</v>
      </c>
      <c r="BH150" s="2">
        <v>213.96475000000001</v>
      </c>
    </row>
    <row r="151" spans="1:60" x14ac:dyDescent="0.2">
      <c r="A151" t="str">
        <f t="shared" si="7"/>
        <v>Scooter, battery electric, 4-11kW - 2040 - LFP - CH</v>
      </c>
      <c r="B151" t="s">
        <v>654</v>
      </c>
      <c r="D151" s="18">
        <v>2040</v>
      </c>
      <c r="E151" t="s">
        <v>37</v>
      </c>
      <c r="F151" t="s">
        <v>136</v>
      </c>
      <c r="G151" t="s">
        <v>39</v>
      </c>
      <c r="H151" t="s">
        <v>32</v>
      </c>
      <c r="I151" t="s">
        <v>43</v>
      </c>
      <c r="J151" t="s">
        <v>464</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708</v>
      </c>
      <c r="BF151" s="5">
        <v>8.108528000000001E-2</v>
      </c>
      <c r="BG151" s="5">
        <f t="shared" si="6"/>
        <v>-1.3800431202025065E-2</v>
      </c>
      <c r="BH151" s="2">
        <v>209.47385</v>
      </c>
    </row>
    <row r="152" spans="1:60" x14ac:dyDescent="0.2">
      <c r="A152" t="str">
        <f t="shared" si="7"/>
        <v>Scooter, battery electric, 4-11kW - 2050 - LFP - CH</v>
      </c>
      <c r="B152" t="s">
        <v>654</v>
      </c>
      <c r="D152" s="18">
        <v>2050</v>
      </c>
      <c r="E152" t="s">
        <v>37</v>
      </c>
      <c r="F152" t="s">
        <v>136</v>
      </c>
      <c r="G152" t="s">
        <v>39</v>
      </c>
      <c r="H152" t="s">
        <v>32</v>
      </c>
      <c r="I152" t="s">
        <v>43</v>
      </c>
      <c r="J152" t="s">
        <v>464</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709</v>
      </c>
      <c r="BF152" s="5">
        <v>7.6017019000000005E-2</v>
      </c>
      <c r="BG152" s="5">
        <f t="shared" si="6"/>
        <v>-1.2666846349040431E-2</v>
      </c>
      <c r="BH152" s="2">
        <v>184.34161</v>
      </c>
    </row>
    <row r="153" spans="1:60" x14ac:dyDescent="0.2">
      <c r="A153" t="str">
        <f t="shared" si="7"/>
        <v>Scooter, battery electric, &lt;4kW - 2020 - NCA - CH</v>
      </c>
      <c r="B153" t="s">
        <v>653</v>
      </c>
      <c r="D153" s="18">
        <v>2020</v>
      </c>
      <c r="E153" t="s">
        <v>37</v>
      </c>
      <c r="F153" t="s">
        <v>136</v>
      </c>
      <c r="G153" t="s">
        <v>39</v>
      </c>
      <c r="H153" t="s">
        <v>32</v>
      </c>
      <c r="I153" t="s">
        <v>44</v>
      </c>
      <c r="J153" t="s">
        <v>464</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710</v>
      </c>
      <c r="BF153" s="5">
        <v>5.6816817999999998E-2</v>
      </c>
      <c r="BG153" s="5">
        <f t="shared" si="6"/>
        <v>-2.8694184392645955E-3</v>
      </c>
      <c r="BH153" s="2">
        <v>133.65012000000002</v>
      </c>
    </row>
    <row r="154" spans="1:60" x14ac:dyDescent="0.2">
      <c r="A154" t="str">
        <f t="shared" si="7"/>
        <v>Scooter, battery electric, &lt;4kW - 2030 - NCA - CH</v>
      </c>
      <c r="B154" t="s">
        <v>653</v>
      </c>
      <c r="D154" s="18">
        <v>2030</v>
      </c>
      <c r="E154" t="s">
        <v>37</v>
      </c>
      <c r="F154" t="s">
        <v>136</v>
      </c>
      <c r="G154" t="s">
        <v>39</v>
      </c>
      <c r="H154" t="s">
        <v>32</v>
      </c>
      <c r="I154" t="s">
        <v>44</v>
      </c>
      <c r="J154" t="s">
        <v>464</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711</v>
      </c>
      <c r="BF154" s="5">
        <v>5.8321567999999997E-2</v>
      </c>
      <c r="BG154" s="5">
        <f t="shared" si="6"/>
        <v>-4.8024135529962583E-3</v>
      </c>
      <c r="BH154" s="2">
        <v>134.59079</v>
      </c>
    </row>
    <row r="155" spans="1:60" x14ac:dyDescent="0.2">
      <c r="A155" t="str">
        <f t="shared" si="7"/>
        <v>Scooter, battery electric, &lt;4kW - 2040 - NCA - CH</v>
      </c>
      <c r="B155" t="s">
        <v>653</v>
      </c>
      <c r="D155" s="18">
        <v>2040</v>
      </c>
      <c r="E155" t="s">
        <v>37</v>
      </c>
      <c r="F155" t="s">
        <v>136</v>
      </c>
      <c r="G155" t="s">
        <v>39</v>
      </c>
      <c r="H155" t="s">
        <v>32</v>
      </c>
      <c r="I155" t="s">
        <v>44</v>
      </c>
      <c r="J155" t="s">
        <v>464</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712</v>
      </c>
      <c r="BF155" s="5">
        <v>5.8267237999999999E-2</v>
      </c>
      <c r="BG155" s="5">
        <f t="shared" si="6"/>
        <v>-5.8579654631546463E-3</v>
      </c>
      <c r="BH155" s="2">
        <v>129.79426000000001</v>
      </c>
    </row>
    <row r="156" spans="1:60" x14ac:dyDescent="0.2">
      <c r="A156" t="str">
        <f t="shared" si="7"/>
        <v>Scooter, battery electric, &lt;4kW - 2050 - NCA - CH</v>
      </c>
      <c r="B156" t="s">
        <v>653</v>
      </c>
      <c r="D156" s="18">
        <v>2050</v>
      </c>
      <c r="E156" t="s">
        <v>37</v>
      </c>
      <c r="F156" t="s">
        <v>136</v>
      </c>
      <c r="G156" t="s">
        <v>39</v>
      </c>
      <c r="H156" t="s">
        <v>32</v>
      </c>
      <c r="I156" t="s">
        <v>44</v>
      </c>
      <c r="J156" t="s">
        <v>464</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713</v>
      </c>
      <c r="BF156" s="5">
        <v>5.8089743999999999E-2</v>
      </c>
      <c r="BG156" s="5">
        <f t="shared" si="6"/>
        <v>-6.8743036808985025E-3</v>
      </c>
      <c r="BH156" s="2">
        <v>124.32777</v>
      </c>
    </row>
    <row r="157" spans="1:60" x14ac:dyDescent="0.2">
      <c r="A157" t="str">
        <f t="shared" si="7"/>
        <v>Scooter, battery electric, 4-11kW - 2020 - NCA - CH</v>
      </c>
      <c r="B157" t="s">
        <v>654</v>
      </c>
      <c r="D157" s="18">
        <v>2020</v>
      </c>
      <c r="E157" t="s">
        <v>37</v>
      </c>
      <c r="F157" t="s">
        <v>136</v>
      </c>
      <c r="G157" t="s">
        <v>39</v>
      </c>
      <c r="H157" t="s">
        <v>32</v>
      </c>
      <c r="I157" t="s">
        <v>44</v>
      </c>
      <c r="J157" t="s">
        <v>464</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714</v>
      </c>
      <c r="BF157" s="5">
        <v>6.2248003000000003E-2</v>
      </c>
      <c r="BG157" s="5">
        <f t="shared" si="6"/>
        <v>-4.35031005640623E-3</v>
      </c>
      <c r="BH157" s="2">
        <v>151.59866</v>
      </c>
    </row>
    <row r="158" spans="1:60" x14ac:dyDescent="0.2">
      <c r="A158" t="str">
        <f t="shared" si="7"/>
        <v>Scooter, battery electric, 4-11kW - 2030 - NCA - CH</v>
      </c>
      <c r="B158" t="s">
        <v>654</v>
      </c>
      <c r="D158" s="18">
        <v>2030</v>
      </c>
      <c r="E158" t="s">
        <v>37</v>
      </c>
      <c r="F158" t="s">
        <v>136</v>
      </c>
      <c r="G158" t="s">
        <v>39</v>
      </c>
      <c r="H158" t="s">
        <v>32</v>
      </c>
      <c r="I158" t="s">
        <v>44</v>
      </c>
      <c r="J158" t="s">
        <v>464</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715</v>
      </c>
      <c r="BF158" s="5">
        <v>6.3440452999999994E-2</v>
      </c>
      <c r="BG158" s="5">
        <f t="shared" si="6"/>
        <v>-5.9330422445467296E-3</v>
      </c>
      <c r="BH158" s="2">
        <v>151.96353000000002</v>
      </c>
    </row>
    <row r="159" spans="1:60" x14ac:dyDescent="0.2">
      <c r="A159" t="str">
        <f t="shared" si="7"/>
        <v>Scooter, battery electric, 4-11kW - 2040 - NCA - CH</v>
      </c>
      <c r="B159" t="s">
        <v>654</v>
      </c>
      <c r="D159" s="18">
        <v>2040</v>
      </c>
      <c r="E159" t="s">
        <v>37</v>
      </c>
      <c r="F159" t="s">
        <v>136</v>
      </c>
      <c r="G159" t="s">
        <v>39</v>
      </c>
      <c r="H159" t="s">
        <v>32</v>
      </c>
      <c r="I159" t="s">
        <v>44</v>
      </c>
      <c r="J159" t="s">
        <v>464</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716</v>
      </c>
      <c r="BF159" s="5">
        <v>6.2942157999999998E-2</v>
      </c>
      <c r="BG159" s="5">
        <f t="shared" si="6"/>
        <v>-6.7046254656764476E-3</v>
      </c>
      <c r="BH159" s="2">
        <v>145.59317999999999</v>
      </c>
    </row>
    <row r="160" spans="1:60" x14ac:dyDescent="0.2">
      <c r="A160" t="str">
        <f t="shared" si="7"/>
        <v>Scooter, battery electric, 4-11kW - 2050 - NCA - CH</v>
      </c>
      <c r="B160" t="s">
        <v>654</v>
      </c>
      <c r="D160" s="18">
        <v>2050</v>
      </c>
      <c r="E160" t="s">
        <v>37</v>
      </c>
      <c r="F160" t="s">
        <v>136</v>
      </c>
      <c r="G160" t="s">
        <v>39</v>
      </c>
      <c r="H160" t="s">
        <v>32</v>
      </c>
      <c r="I160" t="s">
        <v>44</v>
      </c>
      <c r="J160" t="s">
        <v>464</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717</v>
      </c>
      <c r="BF160" s="5">
        <v>6.1915167E-2</v>
      </c>
      <c r="BG160" s="5">
        <f t="shared" si="6"/>
        <v>-7.3490864360835559E-3</v>
      </c>
      <c r="BH160" s="2">
        <v>136.49283</v>
      </c>
    </row>
    <row r="161" spans="1:60" x14ac:dyDescent="0.2">
      <c r="A161" t="str">
        <f t="shared" si="0"/>
        <v>Motorbike, gasoline, 4-11kW, EURO-3 - 2006 - None - CH</v>
      </c>
      <c r="B161" t="s">
        <v>403</v>
      </c>
      <c r="D161" s="18">
        <v>2006</v>
      </c>
      <c r="E161" t="s">
        <v>37</v>
      </c>
      <c r="F161" t="s">
        <v>137</v>
      </c>
      <c r="G161" t="s">
        <v>39</v>
      </c>
      <c r="H161" t="s">
        <v>35</v>
      </c>
      <c r="I161" t="s">
        <v>136</v>
      </c>
      <c r="J161" t="s">
        <v>136</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642</v>
      </c>
      <c r="BF161" s="5">
        <v>0.13600822999999998</v>
      </c>
      <c r="BG161" s="5">
        <f t="shared" si="6"/>
        <v>6.4722844085318421E-3</v>
      </c>
      <c r="BH161" s="2">
        <v>145.84573</v>
      </c>
    </row>
    <row r="162" spans="1:60" x14ac:dyDescent="0.2">
      <c r="A162" t="str">
        <f t="shared" si="0"/>
        <v>Motorbike, gasoline, 4-11kW, EURO-4 - 2016 - None - CH</v>
      </c>
      <c r="B162" t="s">
        <v>404</v>
      </c>
      <c r="D162" s="18">
        <v>2016</v>
      </c>
      <c r="E162" t="s">
        <v>37</v>
      </c>
      <c r="F162" t="s">
        <v>138</v>
      </c>
      <c r="G162" t="s">
        <v>39</v>
      </c>
      <c r="H162" t="s">
        <v>35</v>
      </c>
      <c r="I162" t="s">
        <v>136</v>
      </c>
      <c r="J162" t="s">
        <v>136</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648</v>
      </c>
      <c r="BF162" s="5">
        <v>0.13499356000000001</v>
      </c>
      <c r="BG162" s="5">
        <f t="shared" si="6"/>
        <v>5.6324067416423096E-3</v>
      </c>
      <c r="BH162" s="2">
        <v>144.30683999999999</v>
      </c>
    </row>
    <row r="163" spans="1:60" x14ac:dyDescent="0.2">
      <c r="A163" t="str">
        <f t="shared" si="0"/>
        <v>Motorbike, gasoline, 4-11kW, EURO-5 - 2020 - None - CH</v>
      </c>
      <c r="B163" t="s">
        <v>405</v>
      </c>
      <c r="D163" s="18">
        <v>2020</v>
      </c>
      <c r="E163" t="s">
        <v>37</v>
      </c>
      <c r="F163" t="s">
        <v>139</v>
      </c>
      <c r="G163" t="s">
        <v>39</v>
      </c>
      <c r="H163" t="s">
        <v>35</v>
      </c>
      <c r="I163" t="s">
        <v>136</v>
      </c>
      <c r="J163" t="s">
        <v>136</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635</v>
      </c>
      <c r="BF163" s="5">
        <v>0.13399080999999999</v>
      </c>
      <c r="BG163" s="5">
        <f t="shared" si="6"/>
        <v>5.9863062548719259E-3</v>
      </c>
      <c r="BH163" s="2">
        <v>140.88632999999999</v>
      </c>
    </row>
    <row r="164" spans="1:60" x14ac:dyDescent="0.2">
      <c r="A164" t="str">
        <f t="shared" si="0"/>
        <v>Motorbike, gasoline, 4-11kW, EURO-5 - 2030 - None - CH</v>
      </c>
      <c r="B164" t="s">
        <v>405</v>
      </c>
      <c r="D164" s="18">
        <v>2030</v>
      </c>
      <c r="E164" t="s">
        <v>37</v>
      </c>
      <c r="F164" t="s">
        <v>139</v>
      </c>
      <c r="G164" t="s">
        <v>39</v>
      </c>
      <c r="H164" t="s">
        <v>35</v>
      </c>
      <c r="I164" t="s">
        <v>136</v>
      </c>
      <c r="J164" t="s">
        <v>136</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509</v>
      </c>
      <c r="BF164" s="5">
        <v>0.13387144000000001</v>
      </c>
      <c r="BG164" s="5">
        <f t="shared" si="6"/>
        <v>4.1574417349881376E-3</v>
      </c>
      <c r="BH164" s="2">
        <v>140.75147999999999</v>
      </c>
    </row>
    <row r="165" spans="1:60" x14ac:dyDescent="0.2">
      <c r="A165" t="str">
        <f t="shared" si="0"/>
        <v>Motorbike, gasoline, 4-11kW, EURO-5 - 2040 - None - CH</v>
      </c>
      <c r="B165" t="s">
        <v>405</v>
      </c>
      <c r="D165" s="18">
        <v>2040</v>
      </c>
      <c r="E165" t="s">
        <v>37</v>
      </c>
      <c r="F165" t="s">
        <v>139</v>
      </c>
      <c r="G165" t="s">
        <v>39</v>
      </c>
      <c r="H165" t="s">
        <v>35</v>
      </c>
      <c r="I165" t="s">
        <v>136</v>
      </c>
      <c r="J165" t="s">
        <v>136</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510</v>
      </c>
      <c r="BF165" s="5">
        <v>0.13343828999999999</v>
      </c>
      <c r="BG165" s="5">
        <f t="shared" si="6"/>
        <v>2.8794555613908535E-3</v>
      </c>
      <c r="BH165" s="2">
        <v>140.44141999999999</v>
      </c>
    </row>
    <row r="166" spans="1:60" x14ac:dyDescent="0.2">
      <c r="A166" t="str">
        <f t="shared" si="0"/>
        <v>Motorbike, gasoline, 4-11kW, EURO-5 - 2050 - None - CH</v>
      </c>
      <c r="B166" t="s">
        <v>405</v>
      </c>
      <c r="D166" s="18">
        <v>2050</v>
      </c>
      <c r="E166" t="s">
        <v>37</v>
      </c>
      <c r="F166" t="s">
        <v>139</v>
      </c>
      <c r="G166" t="s">
        <v>39</v>
      </c>
      <c r="H166" t="s">
        <v>35</v>
      </c>
      <c r="I166" t="s">
        <v>136</v>
      </c>
      <c r="J166" t="s">
        <v>136</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511</v>
      </c>
      <c r="BF166" s="5">
        <v>0.13314013000000002</v>
      </c>
      <c r="BG166" s="5">
        <f t="shared" si="6"/>
        <v>1.7274319354541323E-3</v>
      </c>
      <c r="BH166" s="2">
        <v>140.13261</v>
      </c>
    </row>
    <row r="167" spans="1:60" x14ac:dyDescent="0.2">
      <c r="A167" t="str">
        <f t="shared" si="0"/>
        <v>Motorbike, gasoline, 11-35kW, EURO-3 - 2006 - None - CH</v>
      </c>
      <c r="B167" t="s">
        <v>385</v>
      </c>
      <c r="D167" s="18">
        <v>2006</v>
      </c>
      <c r="E167" t="s">
        <v>37</v>
      </c>
      <c r="F167" t="s">
        <v>137</v>
      </c>
      <c r="G167" t="s">
        <v>39</v>
      </c>
      <c r="H167" t="s">
        <v>35</v>
      </c>
      <c r="I167" t="s">
        <v>136</v>
      </c>
      <c r="J167" t="s">
        <v>136</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643</v>
      </c>
      <c r="BF167" s="5">
        <v>0.17401238999999999</v>
      </c>
      <c r="BG167" s="5">
        <f t="shared" si="6"/>
        <v>1.1530566276405918E-2</v>
      </c>
      <c r="BH167" s="2">
        <v>169.18772999999999</v>
      </c>
    </row>
    <row r="168" spans="1:60" x14ac:dyDescent="0.2">
      <c r="A168" t="str">
        <f t="shared" si="0"/>
        <v>Motorbike, gasoline, 11-35kW, EURO-4 - 2016 - None - CH</v>
      </c>
      <c r="B168" t="s">
        <v>386</v>
      </c>
      <c r="D168" s="18">
        <v>2016</v>
      </c>
      <c r="E168" t="s">
        <v>37</v>
      </c>
      <c r="F168" t="s">
        <v>138</v>
      </c>
      <c r="G168" t="s">
        <v>39</v>
      </c>
      <c r="H168" t="s">
        <v>35</v>
      </c>
      <c r="I168" t="s">
        <v>136</v>
      </c>
      <c r="J168" t="s">
        <v>136</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649</v>
      </c>
      <c r="BF168" s="5">
        <v>0.17280902000000001</v>
      </c>
      <c r="BG168" s="5">
        <f t="shared" si="6"/>
        <v>1.1733391060828102E-2</v>
      </c>
      <c r="BH168" s="2">
        <v>164.06079</v>
      </c>
    </row>
    <row r="169" spans="1:60" x14ac:dyDescent="0.2">
      <c r="A169" t="str">
        <f t="shared" si="0"/>
        <v>Motorbike, gasoline, 11-35kW, EURO-5 - 2020 - None - CH</v>
      </c>
      <c r="B169" t="s">
        <v>387</v>
      </c>
      <c r="D169" s="18">
        <v>2020</v>
      </c>
      <c r="E169" t="s">
        <v>37</v>
      </c>
      <c r="F169" t="s">
        <v>139</v>
      </c>
      <c r="G169" t="s">
        <v>39</v>
      </c>
      <c r="H169" t="s">
        <v>35</v>
      </c>
      <c r="I169" t="s">
        <v>136</v>
      </c>
      <c r="J169" t="s">
        <v>136</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636</v>
      </c>
      <c r="BF169" s="5">
        <v>0.17139077</v>
      </c>
      <c r="BG169" s="5">
        <f t="shared" si="6"/>
        <v>1.1681249699406621E-2</v>
      </c>
      <c r="BH169" s="2">
        <v>162.01159999999999</v>
      </c>
    </row>
    <row r="170" spans="1:60" x14ac:dyDescent="0.2">
      <c r="A170" t="str">
        <f t="shared" si="0"/>
        <v>Motorbike, gasoline, 11-35kW, EURO-5 - 2030 - None - CH</v>
      </c>
      <c r="B170" t="s">
        <v>387</v>
      </c>
      <c r="D170" s="18">
        <v>2030</v>
      </c>
      <c r="E170" t="s">
        <v>37</v>
      </c>
      <c r="F170" t="s">
        <v>139</v>
      </c>
      <c r="G170" t="s">
        <v>39</v>
      </c>
      <c r="H170" t="s">
        <v>35</v>
      </c>
      <c r="I170" t="s">
        <v>136</v>
      </c>
      <c r="J170" t="s">
        <v>136</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512</v>
      </c>
      <c r="BF170" s="5">
        <v>0.17097999</v>
      </c>
      <c r="BG170" s="5">
        <f t="shared" si="6"/>
        <v>1.0431437310727654E-2</v>
      </c>
      <c r="BH170" s="2">
        <v>161.53639000000001</v>
      </c>
    </row>
    <row r="171" spans="1:60" x14ac:dyDescent="0.2">
      <c r="A171" t="str">
        <f t="shared" si="0"/>
        <v>Motorbike, gasoline, 11-35kW, EURO-5 - 2040 - None - CH</v>
      </c>
      <c r="B171" t="s">
        <v>387</v>
      </c>
      <c r="D171" s="18">
        <v>2040</v>
      </c>
      <c r="E171" t="s">
        <v>37</v>
      </c>
      <c r="F171" t="s">
        <v>139</v>
      </c>
      <c r="G171" t="s">
        <v>39</v>
      </c>
      <c r="H171" t="s">
        <v>35</v>
      </c>
      <c r="I171" t="s">
        <v>136</v>
      </c>
      <c r="J171" t="s">
        <v>136</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513</v>
      </c>
      <c r="BF171" s="5">
        <v>0.17017773999999999</v>
      </c>
      <c r="BG171" s="5">
        <f t="shared" si="6"/>
        <v>9.4785844674150355E-3</v>
      </c>
      <c r="BH171" s="2">
        <v>160.86219</v>
      </c>
    </row>
    <row r="172" spans="1:60" x14ac:dyDescent="0.2">
      <c r="A172" t="str">
        <f t="shared" si="0"/>
        <v>Motorbike, gasoline, 11-35kW, EURO-5 - 2050 - None - CH</v>
      </c>
      <c r="B172" t="s">
        <v>387</v>
      </c>
      <c r="D172" s="18">
        <v>2050</v>
      </c>
      <c r="E172" t="s">
        <v>37</v>
      </c>
      <c r="F172" t="s">
        <v>139</v>
      </c>
      <c r="G172" t="s">
        <v>39</v>
      </c>
      <c r="H172" t="s">
        <v>35</v>
      </c>
      <c r="I172" t="s">
        <v>136</v>
      </c>
      <c r="J172" t="s">
        <v>136</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514</v>
      </c>
      <c r="BF172" s="5">
        <v>0.16948352000000003</v>
      </c>
      <c r="BG172" s="5">
        <f t="shared" si="6"/>
        <v>8.6212463826093599E-3</v>
      </c>
      <c r="BH172" s="2">
        <v>160.24704</v>
      </c>
    </row>
    <row r="173" spans="1:60" x14ac:dyDescent="0.2">
      <c r="A173" t="str">
        <f t="shared" si="0"/>
        <v>Motorbike, gasoline, &gt;35kW, EURO-3 - 2006 - None - CH</v>
      </c>
      <c r="B173" t="s">
        <v>394</v>
      </c>
      <c r="D173" s="18">
        <v>2006</v>
      </c>
      <c r="E173" t="s">
        <v>37</v>
      </c>
      <c r="F173" t="s">
        <v>137</v>
      </c>
      <c r="G173" t="s">
        <v>39</v>
      </c>
      <c r="H173" t="s">
        <v>35</v>
      </c>
      <c r="I173" t="s">
        <v>136</v>
      </c>
      <c r="J173" t="s">
        <v>136</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644</v>
      </c>
      <c r="BF173" s="5">
        <v>0.22708181999999999</v>
      </c>
      <c r="BG173" s="5">
        <f t="shared" si="6"/>
        <v>1.1063910885796169E-2</v>
      </c>
      <c r="BH173" s="2">
        <v>217.98249000000001</v>
      </c>
    </row>
    <row r="174" spans="1:60" x14ac:dyDescent="0.2">
      <c r="A174" t="str">
        <f t="shared" si="0"/>
        <v>Motorbike, gasoline, &gt;35kW, EURO-4 - 2016 - None - CH</v>
      </c>
      <c r="B174" t="s">
        <v>395</v>
      </c>
      <c r="D174" s="18">
        <v>2016</v>
      </c>
      <c r="E174" t="s">
        <v>37</v>
      </c>
      <c r="F174" t="s">
        <v>138</v>
      </c>
      <c r="G174" t="s">
        <v>39</v>
      </c>
      <c r="H174" t="s">
        <v>35</v>
      </c>
      <c r="I174" t="s">
        <v>136</v>
      </c>
      <c r="J174" t="s">
        <v>136</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650</v>
      </c>
      <c r="BF174" s="5">
        <v>0.22545672999999999</v>
      </c>
      <c r="BG174" s="5">
        <f t="shared" si="6"/>
        <v>1.1401608182147915E-2</v>
      </c>
      <c r="BH174" s="2">
        <v>211.14079000000001</v>
      </c>
    </row>
    <row r="175" spans="1:60" x14ac:dyDescent="0.2">
      <c r="A175" t="str">
        <f t="shared" si="0"/>
        <v>Motorbike, gasoline, &gt;35kW, EURO-5 - 2020 - None - CH</v>
      </c>
      <c r="B175" t="s">
        <v>396</v>
      </c>
      <c r="D175" s="18">
        <v>2020</v>
      </c>
      <c r="E175" t="s">
        <v>37</v>
      </c>
      <c r="F175" t="s">
        <v>139</v>
      </c>
      <c r="G175" t="s">
        <v>39</v>
      </c>
      <c r="H175" t="s">
        <v>35</v>
      </c>
      <c r="I175" t="s">
        <v>136</v>
      </c>
      <c r="J175" t="s">
        <v>136</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637</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396</v>
      </c>
      <c r="D176" s="18">
        <v>2030</v>
      </c>
      <c r="E176" t="s">
        <v>37</v>
      </c>
      <c r="F176" t="s">
        <v>139</v>
      </c>
      <c r="G176" t="s">
        <v>39</v>
      </c>
      <c r="H176" t="s">
        <v>35</v>
      </c>
      <c r="I176" t="s">
        <v>136</v>
      </c>
      <c r="J176" t="s">
        <v>136</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515</v>
      </c>
      <c r="BF176" s="5">
        <v>0.22299941000000001</v>
      </c>
      <c r="BG176" s="5">
        <f t="shared" si="6"/>
        <v>9.683735164379037E-3</v>
      </c>
      <c r="BH176" s="2">
        <v>207.83073999999999</v>
      </c>
    </row>
    <row r="177" spans="1:60" x14ac:dyDescent="0.2">
      <c r="A177" t="str">
        <f t="shared" si="8"/>
        <v>Motorbike, gasoline, &gt;35kW, EURO-5 - 2040 - None - CH</v>
      </c>
      <c r="B177" t="s">
        <v>396</v>
      </c>
      <c r="D177" s="18">
        <v>2040</v>
      </c>
      <c r="E177" t="s">
        <v>37</v>
      </c>
      <c r="F177" t="s">
        <v>139</v>
      </c>
      <c r="G177" t="s">
        <v>39</v>
      </c>
      <c r="H177" t="s">
        <v>35</v>
      </c>
      <c r="I177" t="s">
        <v>136</v>
      </c>
      <c r="J177" t="s">
        <v>136</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516</v>
      </c>
      <c r="BF177" s="5">
        <v>0.22198580000000001</v>
      </c>
      <c r="BG177" s="5">
        <f t="shared" si="6"/>
        <v>8.499033615022078E-3</v>
      </c>
      <c r="BH177" s="2">
        <v>206.96093999999999</v>
      </c>
    </row>
    <row r="178" spans="1:60" x14ac:dyDescent="0.2">
      <c r="A178" t="str">
        <f t="shared" si="8"/>
        <v>Motorbike, gasoline, &gt;35kW, EURO-5 - 2050 - None - CH</v>
      </c>
      <c r="B178" t="s">
        <v>396</v>
      </c>
      <c r="D178" s="18">
        <v>2050</v>
      </c>
      <c r="E178" t="s">
        <v>37</v>
      </c>
      <c r="F178" t="s">
        <v>139</v>
      </c>
      <c r="G178" t="s">
        <v>39</v>
      </c>
      <c r="H178" t="s">
        <v>35</v>
      </c>
      <c r="I178" t="s">
        <v>136</v>
      </c>
      <c r="J178" t="s">
        <v>136</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517</v>
      </c>
      <c r="BF178" s="5">
        <v>0.22098013999999999</v>
      </c>
      <c r="BG178" s="5">
        <f t="shared" si="6"/>
        <v>7.3057326299390546E-3</v>
      </c>
      <c r="BH178" s="2">
        <v>206.10284999999999</v>
      </c>
    </row>
    <row r="179" spans="1:60" x14ac:dyDescent="0.2">
      <c r="A179" t="str">
        <f t="shared" si="8"/>
        <v>Motorbike, battery electric, &lt;4kW - 2020 - NMC - CH</v>
      </c>
      <c r="B179" t="s">
        <v>655</v>
      </c>
      <c r="D179" s="18">
        <v>2020</v>
      </c>
      <c r="E179" t="s">
        <v>37</v>
      </c>
      <c r="F179" t="s">
        <v>136</v>
      </c>
      <c r="G179" t="s">
        <v>39</v>
      </c>
      <c r="H179" t="s">
        <v>32</v>
      </c>
      <c r="I179" t="s">
        <v>42</v>
      </c>
      <c r="J179" t="s">
        <v>136</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931</v>
      </c>
      <c r="BF179" s="5">
        <v>5.7933417000000001E-2</v>
      </c>
      <c r="BG179" s="5">
        <f t="shared" si="6"/>
        <v>-3.7389020072572943E-4</v>
      </c>
      <c r="BH179" s="2">
        <v>133.77883</v>
      </c>
    </row>
    <row r="180" spans="1:60" x14ac:dyDescent="0.2">
      <c r="A180" t="str">
        <f t="shared" si="8"/>
        <v>Motorbike, battery electric, &lt;4kW - 2030 - NMC - CH</v>
      </c>
      <c r="B180" t="s">
        <v>655</v>
      </c>
      <c r="D180" s="18">
        <v>2030</v>
      </c>
      <c r="E180" t="s">
        <v>37</v>
      </c>
      <c r="F180" t="s">
        <v>136</v>
      </c>
      <c r="G180" t="s">
        <v>39</v>
      </c>
      <c r="H180" t="s">
        <v>32</v>
      </c>
      <c r="I180" t="s">
        <v>42</v>
      </c>
      <c r="J180" t="s">
        <v>136</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932</v>
      </c>
      <c r="BF180" s="5">
        <v>5.6520210000000001E-2</v>
      </c>
      <c r="BG180" s="5">
        <f t="shared" si="6"/>
        <v>-2.0909917462878791E-4</v>
      </c>
      <c r="BH180" s="2">
        <v>120.77919</v>
      </c>
    </row>
    <row r="181" spans="1:60" x14ac:dyDescent="0.2">
      <c r="A181" t="str">
        <f t="shared" si="8"/>
        <v>Motorbike, battery electric, &lt;4kW - 2040 - NMC - CH</v>
      </c>
      <c r="B181" t="s">
        <v>655</v>
      </c>
      <c r="D181" s="18">
        <v>2040</v>
      </c>
      <c r="E181" t="s">
        <v>37</v>
      </c>
      <c r="F181" t="s">
        <v>136</v>
      </c>
      <c r="G181" t="s">
        <v>39</v>
      </c>
      <c r="H181" t="s">
        <v>32</v>
      </c>
      <c r="I181" t="s">
        <v>42</v>
      </c>
      <c r="J181" t="s">
        <v>136</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933</v>
      </c>
      <c r="BF181" s="5">
        <v>5.6064011999999996E-2</v>
      </c>
      <c r="BG181" s="5">
        <f t="shared" si="6"/>
        <v>-4.2503478779260667E-4</v>
      </c>
      <c r="BH181" s="2">
        <v>115.06788</v>
      </c>
    </row>
    <row r="182" spans="1:60" x14ac:dyDescent="0.2">
      <c r="A182" t="str">
        <f t="shared" si="8"/>
        <v>Motorbike, battery electric, &lt;4kW - 2050 - NMC - CH</v>
      </c>
      <c r="B182" t="s">
        <v>655</v>
      </c>
      <c r="D182" s="18">
        <v>2050</v>
      </c>
      <c r="E182" t="s">
        <v>37</v>
      </c>
      <c r="F182" t="s">
        <v>136</v>
      </c>
      <c r="G182" t="s">
        <v>39</v>
      </c>
      <c r="H182" t="s">
        <v>32</v>
      </c>
      <c r="I182" t="s">
        <v>42</v>
      </c>
      <c r="J182" t="s">
        <v>136</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934</v>
      </c>
      <c r="BF182" s="5">
        <v>6.3322703999999994E-2</v>
      </c>
      <c r="BG182" s="5">
        <f t="shared" si="6"/>
        <v>-5.9766672474764887E-3</v>
      </c>
      <c r="BH182" s="2">
        <v>152.51778999999999</v>
      </c>
    </row>
    <row r="183" spans="1:60" x14ac:dyDescent="0.2">
      <c r="A183" t="str">
        <f t="shared" si="8"/>
        <v>Motorbike, battery electric, 4-11kW - 2020 - NMC - CH</v>
      </c>
      <c r="B183" t="s">
        <v>656</v>
      </c>
      <c r="D183" s="18">
        <v>2020</v>
      </c>
      <c r="E183" t="s">
        <v>37</v>
      </c>
      <c r="F183" t="s">
        <v>136</v>
      </c>
      <c r="G183" t="s">
        <v>39</v>
      </c>
      <c r="H183" t="s">
        <v>32</v>
      </c>
      <c r="I183" t="s">
        <v>42</v>
      </c>
      <c r="J183" t="s">
        <v>136</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935</v>
      </c>
      <c r="BF183" s="5">
        <v>7.0016664000000006E-2</v>
      </c>
      <c r="BG183" s="5">
        <f t="shared" si="6"/>
        <v>-1.5424770926185383E-3</v>
      </c>
      <c r="BH183" s="2">
        <v>162.07660000000001</v>
      </c>
    </row>
    <row r="184" spans="1:60" x14ac:dyDescent="0.2">
      <c r="A184" t="str">
        <f t="shared" si="8"/>
        <v>Motorbike, battery electric, 4-11kW - 2030 - NMC - CH</v>
      </c>
      <c r="B184" t="s">
        <v>656</v>
      </c>
      <c r="D184" s="18">
        <v>2030</v>
      </c>
      <c r="E184" t="s">
        <v>37</v>
      </c>
      <c r="F184" t="s">
        <v>136</v>
      </c>
      <c r="G184" t="s">
        <v>39</v>
      </c>
      <c r="H184" t="s">
        <v>32</v>
      </c>
      <c r="I184" t="s">
        <v>42</v>
      </c>
      <c r="J184" t="s">
        <v>136</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936</v>
      </c>
      <c r="BF184" s="5">
        <v>7.0628497999999998E-2</v>
      </c>
      <c r="BG184" s="5">
        <f t="shared" si="6"/>
        <v>-2.8620063129253248E-3</v>
      </c>
      <c r="BH184" s="2">
        <v>160.03426999999999</v>
      </c>
    </row>
    <row r="185" spans="1:60" x14ac:dyDescent="0.2">
      <c r="A185" t="str">
        <f t="shared" si="8"/>
        <v>Motorbike, battery electric, 4-11kW - 2040 - NMC - CH</v>
      </c>
      <c r="B185" t="s">
        <v>656</v>
      </c>
      <c r="D185" s="18">
        <v>2040</v>
      </c>
      <c r="E185" t="s">
        <v>37</v>
      </c>
      <c r="F185" t="s">
        <v>136</v>
      </c>
      <c r="G185" t="s">
        <v>39</v>
      </c>
      <c r="H185" t="s">
        <v>32</v>
      </c>
      <c r="I185" t="s">
        <v>42</v>
      </c>
      <c r="J185" t="s">
        <v>136</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937</v>
      </c>
      <c r="BF185" s="5">
        <v>6.9700043000000003E-2</v>
      </c>
      <c r="BG185" s="5">
        <f t="shared" si="6"/>
        <v>-2.8869154667792302E-3</v>
      </c>
      <c r="BH185" s="2">
        <v>150.78993</v>
      </c>
    </row>
    <row r="186" spans="1:60" x14ac:dyDescent="0.2">
      <c r="A186" t="str">
        <f t="shared" si="8"/>
        <v>Motorbike, battery electric, 4-11kW - 2050 - NMC - CH</v>
      </c>
      <c r="B186" t="s">
        <v>656</v>
      </c>
      <c r="D186" s="18">
        <v>2050</v>
      </c>
      <c r="E186" t="s">
        <v>37</v>
      </c>
      <c r="F186" t="s">
        <v>136</v>
      </c>
      <c r="G186" t="s">
        <v>39</v>
      </c>
      <c r="H186" t="s">
        <v>32</v>
      </c>
      <c r="I186" t="s">
        <v>42</v>
      </c>
      <c r="J186" t="s">
        <v>136</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938</v>
      </c>
      <c r="BF186" s="5">
        <v>7.7607836999999999E-2</v>
      </c>
      <c r="BG186" s="5">
        <f t="shared" si="6"/>
        <v>-1.0320108913519144E-2</v>
      </c>
      <c r="BH186" s="2">
        <v>207.33561</v>
      </c>
    </row>
    <row r="187" spans="1:60" x14ac:dyDescent="0.2">
      <c r="A187" t="str">
        <f t="shared" si="8"/>
        <v>Motorbike, battery electric, 11-35kW - 2020 - NMC - CH</v>
      </c>
      <c r="B187" t="s">
        <v>657</v>
      </c>
      <c r="D187" s="18">
        <v>2020</v>
      </c>
      <c r="E187" t="s">
        <v>37</v>
      </c>
      <c r="F187" t="s">
        <v>136</v>
      </c>
      <c r="G187" t="s">
        <v>39</v>
      </c>
      <c r="H187" t="s">
        <v>32</v>
      </c>
      <c r="I187" t="s">
        <v>42</v>
      </c>
      <c r="J187" t="s">
        <v>136</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939</v>
      </c>
      <c r="BF187" s="5">
        <v>7.7377614999999997E-2</v>
      </c>
      <c r="BG187" s="5">
        <f t="shared" si="6"/>
        <v>-6.1463932356904394E-3</v>
      </c>
      <c r="BH187" s="2">
        <v>212.40736999999999</v>
      </c>
    </row>
    <row r="188" spans="1:60" x14ac:dyDescent="0.2">
      <c r="A188" t="str">
        <f t="shared" si="8"/>
        <v>Motorbike, battery electric, 11-35kW - 2030 - NMC - CH</v>
      </c>
      <c r="B188" t="s">
        <v>657</v>
      </c>
      <c r="D188" s="18">
        <v>2030</v>
      </c>
      <c r="E188" t="s">
        <v>37</v>
      </c>
      <c r="F188" t="s">
        <v>136</v>
      </c>
      <c r="G188" t="s">
        <v>39</v>
      </c>
      <c r="H188" t="s">
        <v>32</v>
      </c>
      <c r="I188" t="s">
        <v>42</v>
      </c>
      <c r="J188" t="s">
        <v>136</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940</v>
      </c>
      <c r="BF188" s="5">
        <v>7.5880786000000006E-2</v>
      </c>
      <c r="BG188" s="5">
        <f t="shared" si="6"/>
        <v>-5.9248747448585604E-3</v>
      </c>
      <c r="BH188" s="2">
        <v>198.96776</v>
      </c>
    </row>
    <row r="189" spans="1:60" x14ac:dyDescent="0.2">
      <c r="A189" t="str">
        <f t="shared" si="8"/>
        <v>Motorbike, battery electric, 11-35kW - 2040 - NMC - CH</v>
      </c>
      <c r="B189" t="s">
        <v>657</v>
      </c>
      <c r="D189" s="18">
        <v>2040</v>
      </c>
      <c r="E189" t="s">
        <v>37</v>
      </c>
      <c r="F189" t="s">
        <v>136</v>
      </c>
      <c r="G189" t="s">
        <v>39</v>
      </c>
      <c r="H189" t="s">
        <v>32</v>
      </c>
      <c r="I189" t="s">
        <v>42</v>
      </c>
      <c r="J189" t="s">
        <v>136</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941</v>
      </c>
      <c r="BF189" s="5">
        <v>7.3665266000000007E-2</v>
      </c>
      <c r="BG189" s="5">
        <f t="shared" si="6"/>
        <v>-4.979828815769749E-3</v>
      </c>
      <c r="BH189" s="2">
        <v>182.73555999999999</v>
      </c>
    </row>
    <row r="190" spans="1:60" x14ac:dyDescent="0.2">
      <c r="A190" t="str">
        <f t="shared" si="8"/>
        <v>Motorbike, battery electric, 11-35kW - 2050 - NMC - CH</v>
      </c>
      <c r="B190" t="s">
        <v>657</v>
      </c>
      <c r="D190" s="18">
        <v>2050</v>
      </c>
      <c r="E190" t="s">
        <v>37</v>
      </c>
      <c r="F190" t="s">
        <v>136</v>
      </c>
      <c r="G190" t="s">
        <v>39</v>
      </c>
      <c r="H190" t="s">
        <v>32</v>
      </c>
      <c r="I190" t="s">
        <v>42</v>
      </c>
      <c r="J190" t="s">
        <v>136</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942</v>
      </c>
      <c r="BF190" s="5">
        <v>8.9262224000000001E-2</v>
      </c>
      <c r="BG190" s="5">
        <f t="shared" si="6"/>
        <v>-1.630526837871768E-2</v>
      </c>
      <c r="BH190" s="2">
        <v>270.63082000000003</v>
      </c>
    </row>
    <row r="191" spans="1:60" x14ac:dyDescent="0.2">
      <c r="A191" t="str">
        <f t="shared" si="8"/>
        <v>Motorbike, battery electric, &gt;35kW - 2020 - NMC - CH</v>
      </c>
      <c r="B191" t="s">
        <v>658</v>
      </c>
      <c r="D191" s="18">
        <v>2020</v>
      </c>
      <c r="E191" t="s">
        <v>37</v>
      </c>
      <c r="F191" t="s">
        <v>136</v>
      </c>
      <c r="G191" t="s">
        <v>39</v>
      </c>
      <c r="H191" t="s">
        <v>32</v>
      </c>
      <c r="I191" t="s">
        <v>42</v>
      </c>
      <c r="J191" t="s">
        <v>136</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943</v>
      </c>
      <c r="BF191" s="5">
        <v>0.10250206000000001</v>
      </c>
      <c r="BG191" s="5">
        <f t="shared" si="6"/>
        <v>-1.7307996900479641E-2</v>
      </c>
      <c r="BH191" s="2">
        <v>330.59537999999998</v>
      </c>
    </row>
    <row r="192" spans="1:60" x14ac:dyDescent="0.2">
      <c r="A192" t="str">
        <f t="shared" si="8"/>
        <v>Motorbike, battery electric, &gt;35kW - 2030 - NMC - CH</v>
      </c>
      <c r="B192" t="s">
        <v>658</v>
      </c>
      <c r="D192" s="18">
        <v>2030</v>
      </c>
      <c r="E192" t="s">
        <v>37</v>
      </c>
      <c r="F192" t="s">
        <v>136</v>
      </c>
      <c r="G192" t="s">
        <v>39</v>
      </c>
      <c r="H192" t="s">
        <v>32</v>
      </c>
      <c r="I192" t="s">
        <v>42</v>
      </c>
      <c r="J192" t="s">
        <v>136</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944</v>
      </c>
      <c r="BF192" s="5">
        <v>9.8470921000000003E-2</v>
      </c>
      <c r="BG192" s="5">
        <f t="shared" si="6"/>
        <v>-1.5680270925203188E-2</v>
      </c>
      <c r="BH192" s="2">
        <v>300.71695</v>
      </c>
    </row>
    <row r="193" spans="1:60" x14ac:dyDescent="0.2">
      <c r="A193" t="str">
        <f t="shared" si="8"/>
        <v>Motorbike, battery electric, &gt;35kW - 2040 - NMC - CH</v>
      </c>
      <c r="B193" t="s">
        <v>658</v>
      </c>
      <c r="D193" s="18">
        <v>2040</v>
      </c>
      <c r="E193" t="s">
        <v>37</v>
      </c>
      <c r="F193" t="s">
        <v>136</v>
      </c>
      <c r="G193" t="s">
        <v>39</v>
      </c>
      <c r="H193" t="s">
        <v>32</v>
      </c>
      <c r="I193" t="s">
        <v>42</v>
      </c>
      <c r="J193" t="s">
        <v>136</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945</v>
      </c>
      <c r="BF193" s="5">
        <v>9.3453467999999998E-2</v>
      </c>
      <c r="BG193" s="5">
        <f t="shared" si="6"/>
        <v>-1.3086935726325216E-2</v>
      </c>
      <c r="BH193" s="2">
        <v>266.90017</v>
      </c>
    </row>
    <row r="194" spans="1:60" x14ac:dyDescent="0.2">
      <c r="A194" t="str">
        <f t="shared" si="8"/>
        <v>Motorbike, battery electric, &gt;35kW - 2050 - NMC - CH</v>
      </c>
      <c r="B194" t="s">
        <v>658</v>
      </c>
      <c r="D194" s="18">
        <v>2050</v>
      </c>
      <c r="E194" t="s">
        <v>37</v>
      </c>
      <c r="F194" t="s">
        <v>136</v>
      </c>
      <c r="G194" t="s">
        <v>39</v>
      </c>
      <c r="H194" t="s">
        <v>32</v>
      </c>
      <c r="I194" t="s">
        <v>42</v>
      </c>
      <c r="J194" t="s">
        <v>136</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946</v>
      </c>
      <c r="BF194" s="5">
        <v>0.1258591</v>
      </c>
      <c r="BG194" s="5">
        <f t="shared" si="6"/>
        <v>-3.1481729806723369E-2</v>
      </c>
      <c r="BH194" s="2">
        <v>434.02947</v>
      </c>
    </row>
    <row r="195" spans="1:60" x14ac:dyDescent="0.2">
      <c r="A195" t="str">
        <f t="shared" si="8"/>
        <v>Motorbike, battery electric, &lt;4kW - 2020 - LFP - CH</v>
      </c>
      <c r="B195" t="s">
        <v>655</v>
      </c>
      <c r="D195" s="18">
        <v>2020</v>
      </c>
      <c r="E195" t="s">
        <v>37</v>
      </c>
      <c r="F195" t="s">
        <v>136</v>
      </c>
      <c r="G195" t="s">
        <v>39</v>
      </c>
      <c r="H195" t="s">
        <v>32</v>
      </c>
      <c r="I195" t="s">
        <v>43</v>
      </c>
      <c r="J195" t="s">
        <v>136</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718</v>
      </c>
      <c r="BF195" s="5">
        <v>6.2386150000000008E-2</v>
      </c>
      <c r="BG195" s="5">
        <f t="shared" si="6"/>
        <v>6.4628324389793407E-4</v>
      </c>
      <c r="BH195" s="2">
        <v>139.80157</v>
      </c>
    </row>
    <row r="196" spans="1:60" x14ac:dyDescent="0.2">
      <c r="A196" t="str">
        <f t="shared" si="8"/>
        <v>Motorbike, battery electric, &lt;4kW - 2030 - LFP - CH</v>
      </c>
      <c r="B196" t="s">
        <v>655</v>
      </c>
      <c r="D196" s="18">
        <v>2030</v>
      </c>
      <c r="E196" t="s">
        <v>37</v>
      </c>
      <c r="F196" t="s">
        <v>136</v>
      </c>
      <c r="G196" t="s">
        <v>39</v>
      </c>
      <c r="H196" t="s">
        <v>32</v>
      </c>
      <c r="I196" t="s">
        <v>43</v>
      </c>
      <c r="J196" t="s">
        <v>136</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719</v>
      </c>
      <c r="BF196" s="5">
        <v>6.647777299999999E-2</v>
      </c>
      <c r="BG196" s="5">
        <f t="shared" ref="BG196:BG259" si="9">BF196-R196</f>
        <v>-1.7031610674233255E-3</v>
      </c>
      <c r="BH196" s="2">
        <v>154.17625000000001</v>
      </c>
    </row>
    <row r="197" spans="1:60" x14ac:dyDescent="0.2">
      <c r="A197" t="str">
        <f t="shared" si="8"/>
        <v>Motorbike, battery electric, &lt;4kW - 2040 - LFP - CH</v>
      </c>
      <c r="B197" t="s">
        <v>655</v>
      </c>
      <c r="D197" s="18">
        <v>2040</v>
      </c>
      <c r="E197" t="s">
        <v>37</v>
      </c>
      <c r="F197" t="s">
        <v>136</v>
      </c>
      <c r="G197" t="s">
        <v>39</v>
      </c>
      <c r="H197" t="s">
        <v>32</v>
      </c>
      <c r="I197" t="s">
        <v>43</v>
      </c>
      <c r="J197" t="s">
        <v>136</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720</v>
      </c>
      <c r="BF197" s="5">
        <v>6.5515749999999998E-2</v>
      </c>
      <c r="BG197" s="5">
        <f t="shared" si="9"/>
        <v>-1.9690188482498344E-3</v>
      </c>
      <c r="BH197" s="2">
        <v>147.53152</v>
      </c>
    </row>
    <row r="198" spans="1:60" x14ac:dyDescent="0.2">
      <c r="A198" t="str">
        <f t="shared" si="8"/>
        <v>Motorbike, battery electric, &lt;4kW - 2050 - LFP - CH</v>
      </c>
      <c r="B198" t="s">
        <v>655</v>
      </c>
      <c r="D198" s="18">
        <v>2050</v>
      </c>
      <c r="E198" t="s">
        <v>37</v>
      </c>
      <c r="F198" t="s">
        <v>136</v>
      </c>
      <c r="G198" t="s">
        <v>39</v>
      </c>
      <c r="H198" t="s">
        <v>32</v>
      </c>
      <c r="I198" t="s">
        <v>43</v>
      </c>
      <c r="J198" t="s">
        <v>136</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721</v>
      </c>
      <c r="BF198" s="5">
        <v>8.0933736000000006E-2</v>
      </c>
      <c r="BG198" s="5">
        <f t="shared" si="9"/>
        <v>-8.7575233150033738E-3</v>
      </c>
      <c r="BH198" s="2">
        <v>212.02798000000001</v>
      </c>
    </row>
    <row r="199" spans="1:60" x14ac:dyDescent="0.2">
      <c r="A199" t="str">
        <f t="shared" si="8"/>
        <v>Motorbike, battery electric, 4-11kW - 2020 - LFP - CH</v>
      </c>
      <c r="B199" t="s">
        <v>656</v>
      </c>
      <c r="D199" s="18">
        <v>2020</v>
      </c>
      <c r="E199" t="s">
        <v>37</v>
      </c>
      <c r="F199" t="s">
        <v>136</v>
      </c>
      <c r="G199" t="s">
        <v>39</v>
      </c>
      <c r="H199" t="s">
        <v>32</v>
      </c>
      <c r="I199" t="s">
        <v>43</v>
      </c>
      <c r="J199" t="s">
        <v>136</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722</v>
      </c>
      <c r="BF199" s="5">
        <v>8.0712766999999991E-2</v>
      </c>
      <c r="BG199" s="5">
        <f t="shared" si="9"/>
        <v>-2.1788341076011963E-3</v>
      </c>
      <c r="BH199" s="2">
        <v>192.73079000000001</v>
      </c>
    </row>
    <row r="200" spans="1:60" x14ac:dyDescent="0.2">
      <c r="A200" t="str">
        <f t="shared" si="8"/>
        <v>Motorbike, battery electric, 4-11kW - 2030 - LFP - CH</v>
      </c>
      <c r="B200" t="s">
        <v>656</v>
      </c>
      <c r="D200" s="18">
        <v>2030</v>
      </c>
      <c r="E200" t="s">
        <v>37</v>
      </c>
      <c r="F200" t="s">
        <v>136</v>
      </c>
      <c r="G200" t="s">
        <v>39</v>
      </c>
      <c r="H200" t="s">
        <v>32</v>
      </c>
      <c r="I200" t="s">
        <v>43</v>
      </c>
      <c r="J200" t="s">
        <v>136</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723</v>
      </c>
      <c r="BF200" s="5">
        <v>8.6189918000000004E-2</v>
      </c>
      <c r="BG200" s="5">
        <f t="shared" si="9"/>
        <v>-5.1937501692899402E-3</v>
      </c>
      <c r="BH200" s="2">
        <v>212.22203999999999</v>
      </c>
    </row>
    <row r="201" spans="1:60" x14ac:dyDescent="0.2">
      <c r="A201" t="str">
        <f t="shared" si="8"/>
        <v>Motorbike, battery electric, 4-11kW - 2040 - LFP - CH</v>
      </c>
      <c r="B201" t="s">
        <v>656</v>
      </c>
      <c r="D201" s="18">
        <v>2040</v>
      </c>
      <c r="E201" t="s">
        <v>37</v>
      </c>
      <c r="F201" t="s">
        <v>136</v>
      </c>
      <c r="G201" t="s">
        <v>39</v>
      </c>
      <c r="H201" t="s">
        <v>32</v>
      </c>
      <c r="I201" t="s">
        <v>43</v>
      </c>
      <c r="J201" t="s">
        <v>136</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724</v>
      </c>
      <c r="BF201" s="5">
        <v>8.4405950999999993E-2</v>
      </c>
      <c r="BG201" s="5">
        <f t="shared" si="9"/>
        <v>-5.2854646121739263E-3</v>
      </c>
      <c r="BH201" s="2">
        <v>201.29917</v>
      </c>
    </row>
    <row r="202" spans="1:60" x14ac:dyDescent="0.2">
      <c r="A202" t="str">
        <f t="shared" si="8"/>
        <v>Motorbike, battery electric, 4-11kW - 2050 - LFP - CH</v>
      </c>
      <c r="B202" t="s">
        <v>656</v>
      </c>
      <c r="D202" s="18">
        <v>2050</v>
      </c>
      <c r="E202" t="s">
        <v>37</v>
      </c>
      <c r="F202" t="s">
        <v>136</v>
      </c>
      <c r="G202" t="s">
        <v>39</v>
      </c>
      <c r="H202" t="s">
        <v>32</v>
      </c>
      <c r="I202" t="s">
        <v>43</v>
      </c>
      <c r="J202" t="s">
        <v>136</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725</v>
      </c>
      <c r="BF202" s="5">
        <v>0.10549116</v>
      </c>
      <c r="BG202" s="5">
        <f t="shared" si="9"/>
        <v>-1.4723942035499621E-2</v>
      </c>
      <c r="BH202" s="2">
        <v>301.55876000000001</v>
      </c>
    </row>
    <row r="203" spans="1:60" x14ac:dyDescent="0.2">
      <c r="A203" t="str">
        <f t="shared" si="8"/>
        <v>Motorbike, battery electric, 11-35kW - 2020 - LFP - CH</v>
      </c>
      <c r="B203" t="s">
        <v>657</v>
      </c>
      <c r="D203" s="18">
        <v>2020</v>
      </c>
      <c r="E203" t="s">
        <v>37</v>
      </c>
      <c r="F203" t="s">
        <v>136</v>
      </c>
      <c r="G203" t="s">
        <v>39</v>
      </c>
      <c r="H203" t="s">
        <v>32</v>
      </c>
      <c r="I203" t="s">
        <v>43</v>
      </c>
      <c r="J203" t="s">
        <v>136</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726</v>
      </c>
      <c r="BF203" s="5">
        <v>9.6879242000000004E-2</v>
      </c>
      <c r="BG203" s="5">
        <f t="shared" si="9"/>
        <v>-7.2825289422925044E-3</v>
      </c>
      <c r="BH203" s="2">
        <v>268.19369999999998</v>
      </c>
    </row>
    <row r="204" spans="1:60" x14ac:dyDescent="0.2">
      <c r="A204" t="str">
        <f t="shared" si="8"/>
        <v>Motorbike, battery electric, 11-35kW - 2030 - LFP - CH</v>
      </c>
      <c r="B204" t="s">
        <v>657</v>
      </c>
      <c r="D204" s="18">
        <v>2030</v>
      </c>
      <c r="E204" t="s">
        <v>37</v>
      </c>
      <c r="F204" t="s">
        <v>136</v>
      </c>
      <c r="G204" t="s">
        <v>39</v>
      </c>
      <c r="H204" t="s">
        <v>32</v>
      </c>
      <c r="I204" t="s">
        <v>43</v>
      </c>
      <c r="J204" t="s">
        <v>136</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727</v>
      </c>
      <c r="BF204" s="5">
        <v>0.10189909</v>
      </c>
      <c r="BG204" s="5">
        <f t="shared" si="9"/>
        <v>-9.7838547269562537E-3</v>
      </c>
      <c r="BH204" s="2">
        <v>285.96847000000002</v>
      </c>
    </row>
    <row r="205" spans="1:60" x14ac:dyDescent="0.2">
      <c r="A205" t="str">
        <f t="shared" si="8"/>
        <v>Motorbike, battery electric, 11-35kW - 2040 - LFP - CH</v>
      </c>
      <c r="B205" t="s">
        <v>657</v>
      </c>
      <c r="D205" s="18">
        <v>2040</v>
      </c>
      <c r="E205" t="s">
        <v>37</v>
      </c>
      <c r="F205" t="s">
        <v>136</v>
      </c>
      <c r="G205" t="s">
        <v>39</v>
      </c>
      <c r="H205" t="s">
        <v>32</v>
      </c>
      <c r="I205" t="s">
        <v>43</v>
      </c>
      <c r="J205" t="s">
        <v>136</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728</v>
      </c>
      <c r="BF205" s="5">
        <v>9.8140874000000003E-2</v>
      </c>
      <c r="BG205" s="5">
        <f t="shared" si="9"/>
        <v>-8.9010997214731408E-3</v>
      </c>
      <c r="BH205" s="2">
        <v>266.51056999999997</v>
      </c>
    </row>
    <row r="206" spans="1:60" x14ac:dyDescent="0.2">
      <c r="A206" t="str">
        <f t="shared" si="8"/>
        <v>Motorbike, battery electric, 11-35kW - 2050 - LFP - CH</v>
      </c>
      <c r="B206" t="s">
        <v>657</v>
      </c>
      <c r="D206" s="18">
        <v>2050</v>
      </c>
      <c r="E206" t="s">
        <v>37</v>
      </c>
      <c r="F206" t="s">
        <v>136</v>
      </c>
      <c r="G206" t="s">
        <v>39</v>
      </c>
      <c r="H206" t="s">
        <v>32</v>
      </c>
      <c r="I206" t="s">
        <v>43</v>
      </c>
      <c r="J206" t="s">
        <v>136</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729</v>
      </c>
      <c r="BF206" s="5">
        <v>0.13288534999999999</v>
      </c>
      <c r="BG206" s="5">
        <f t="shared" si="9"/>
        <v>-2.3141723455053859E-2</v>
      </c>
      <c r="BH206" s="2">
        <v>417.77733999999998</v>
      </c>
    </row>
    <row r="207" spans="1:60" x14ac:dyDescent="0.2">
      <c r="A207" t="str">
        <f t="shared" si="8"/>
        <v>Motorbike, battery electric, &gt;35kW - 2020 - LFP - CH</v>
      </c>
      <c r="B207" t="s">
        <v>658</v>
      </c>
      <c r="D207" s="18">
        <v>2020</v>
      </c>
      <c r="E207" t="s">
        <v>37</v>
      </c>
      <c r="F207" t="s">
        <v>136</v>
      </c>
      <c r="G207" t="s">
        <v>39</v>
      </c>
      <c r="H207" t="s">
        <v>32</v>
      </c>
      <c r="I207" t="s">
        <v>43</v>
      </c>
      <c r="J207" t="s">
        <v>136</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730</v>
      </c>
      <c r="BF207" s="5">
        <v>0.14028905999999999</v>
      </c>
      <c r="BG207" s="5">
        <f t="shared" si="9"/>
        <v>-1.9508949292242922E-2</v>
      </c>
      <c r="BH207" s="2">
        <v>438.60674999999998</v>
      </c>
    </row>
    <row r="208" spans="1:60" x14ac:dyDescent="0.2">
      <c r="A208" t="str">
        <f t="shared" si="8"/>
        <v>Motorbike, battery electric, &gt;35kW - 2030 - LFP - CH</v>
      </c>
      <c r="B208" t="s">
        <v>658</v>
      </c>
      <c r="D208" s="18">
        <v>2030</v>
      </c>
      <c r="E208" t="s">
        <v>37</v>
      </c>
      <c r="F208" t="s">
        <v>136</v>
      </c>
      <c r="G208" t="s">
        <v>39</v>
      </c>
      <c r="H208" t="s">
        <v>32</v>
      </c>
      <c r="I208" t="s">
        <v>43</v>
      </c>
      <c r="J208" t="s">
        <v>136</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731</v>
      </c>
      <c r="BF208" s="5">
        <v>0.14800218000000001</v>
      </c>
      <c r="BG208" s="5">
        <f t="shared" si="9"/>
        <v>-2.2990143101260657E-2</v>
      </c>
      <c r="BH208" s="2">
        <v>466.27882</v>
      </c>
    </row>
    <row r="209" spans="1:60" x14ac:dyDescent="0.2">
      <c r="A209" t="str">
        <f t="shared" si="8"/>
        <v>Motorbike, battery electric, &gt;35kW - 2040 - LFP - CH</v>
      </c>
      <c r="B209" t="s">
        <v>658</v>
      </c>
      <c r="D209" s="18">
        <v>2040</v>
      </c>
      <c r="E209" t="s">
        <v>37</v>
      </c>
      <c r="F209" t="s">
        <v>136</v>
      </c>
      <c r="G209" t="s">
        <v>39</v>
      </c>
      <c r="H209" t="s">
        <v>32</v>
      </c>
      <c r="I209" t="s">
        <v>43</v>
      </c>
      <c r="J209" t="s">
        <v>136</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732</v>
      </c>
      <c r="BF209" s="5">
        <v>0.13923536</v>
      </c>
      <c r="BG209" s="5">
        <f t="shared" si="9"/>
        <v>-2.0426861647341199E-2</v>
      </c>
      <c r="BH209" s="2">
        <v>423.48725999999999</v>
      </c>
    </row>
    <row r="210" spans="1:60" x14ac:dyDescent="0.2">
      <c r="A210" t="str">
        <f t="shared" si="8"/>
        <v>Motorbike, battery electric, &gt;35kW - 2050 - LFP - CH</v>
      </c>
      <c r="B210" t="s">
        <v>658</v>
      </c>
      <c r="D210" s="18">
        <v>2050</v>
      </c>
      <c r="E210" t="s">
        <v>37</v>
      </c>
      <c r="F210" t="s">
        <v>136</v>
      </c>
      <c r="G210" t="s">
        <v>39</v>
      </c>
      <c r="H210" t="s">
        <v>32</v>
      </c>
      <c r="I210" t="s">
        <v>43</v>
      </c>
      <c r="J210" t="s">
        <v>136</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733</v>
      </c>
      <c r="BF210" s="5">
        <v>0.20685503</v>
      </c>
      <c r="BG210" s="5">
        <f t="shared" si="9"/>
        <v>-4.4146076640451504E-2</v>
      </c>
      <c r="BH210" s="2">
        <v>707.16159000000005</v>
      </c>
    </row>
    <row r="211" spans="1:60" x14ac:dyDescent="0.2">
      <c r="A211" t="str">
        <f t="shared" si="8"/>
        <v>Motorbike, battery electric, &lt;4kW - 2020 - NCA - CH</v>
      </c>
      <c r="B211" t="s">
        <v>655</v>
      </c>
      <c r="D211" s="18">
        <v>2020</v>
      </c>
      <c r="E211" t="s">
        <v>37</v>
      </c>
      <c r="F211" t="s">
        <v>136</v>
      </c>
      <c r="G211" t="s">
        <v>39</v>
      </c>
      <c r="H211" t="s">
        <v>32</v>
      </c>
      <c r="I211" t="s">
        <v>44</v>
      </c>
      <c r="J211" t="s">
        <v>136</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734</v>
      </c>
      <c r="BF211" s="5">
        <v>5.7712445000000001E-2</v>
      </c>
      <c r="BG211" s="5">
        <f t="shared" si="9"/>
        <v>3.2412600217147924E-3</v>
      </c>
      <c r="BH211" s="2">
        <v>126.37596000000001</v>
      </c>
    </row>
    <row r="212" spans="1:60" x14ac:dyDescent="0.2">
      <c r="A212" t="str">
        <f t="shared" si="8"/>
        <v>Motorbike, battery electric, &lt;4kW - 2030 - NCA - CH</v>
      </c>
      <c r="B212" t="s">
        <v>655</v>
      </c>
      <c r="D212" s="18">
        <v>2030</v>
      </c>
      <c r="E212" t="s">
        <v>37</v>
      </c>
      <c r="F212" t="s">
        <v>136</v>
      </c>
      <c r="G212" t="s">
        <v>39</v>
      </c>
      <c r="H212" t="s">
        <v>32</v>
      </c>
      <c r="I212" t="s">
        <v>44</v>
      </c>
      <c r="J212" t="s">
        <v>136</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735</v>
      </c>
      <c r="BF212" s="5">
        <v>5.8793456000000001E-2</v>
      </c>
      <c r="BG212" s="5">
        <f t="shared" si="9"/>
        <v>1.9060676867675916E-3</v>
      </c>
      <c r="BH212" s="2">
        <v>127.93600000000001</v>
      </c>
    </row>
    <row r="213" spans="1:60" x14ac:dyDescent="0.2">
      <c r="A213" t="str">
        <f t="shared" si="8"/>
        <v>Motorbike, battery electric, &lt;4kW - 2040 - NCA - CH</v>
      </c>
      <c r="B213" t="s">
        <v>655</v>
      </c>
      <c r="D213" s="18">
        <v>2040</v>
      </c>
      <c r="E213" t="s">
        <v>37</v>
      </c>
      <c r="F213" t="s">
        <v>136</v>
      </c>
      <c r="G213" t="s">
        <v>39</v>
      </c>
      <c r="H213" t="s">
        <v>32</v>
      </c>
      <c r="I213" t="s">
        <v>44</v>
      </c>
      <c r="J213" t="s">
        <v>136</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736</v>
      </c>
      <c r="BF213" s="5">
        <v>5.8287747000000001E-2</v>
      </c>
      <c r="BG213" s="5">
        <f t="shared" si="9"/>
        <v>1.2846197803973586E-3</v>
      </c>
      <c r="BH213" s="2">
        <v>122.69869</v>
      </c>
    </row>
    <row r="214" spans="1:60" x14ac:dyDescent="0.2">
      <c r="A214" t="str">
        <f t="shared" si="8"/>
        <v>Motorbike, battery electric, &lt;4kW - 2050 - NCA - CH</v>
      </c>
      <c r="B214" t="s">
        <v>655</v>
      </c>
      <c r="D214" s="18">
        <v>2050</v>
      </c>
      <c r="E214" t="s">
        <v>37</v>
      </c>
      <c r="F214" t="s">
        <v>136</v>
      </c>
      <c r="G214" t="s">
        <v>39</v>
      </c>
      <c r="H214" t="s">
        <v>32</v>
      </c>
      <c r="I214" t="s">
        <v>44</v>
      </c>
      <c r="J214" t="s">
        <v>136</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737</v>
      </c>
      <c r="BF214" s="5">
        <v>5.7721350999999997E-2</v>
      </c>
      <c r="BG214" s="5">
        <f t="shared" si="9"/>
        <v>6.836741992124612E-4</v>
      </c>
      <c r="BH214" s="2">
        <v>117.12768</v>
      </c>
    </row>
    <row r="215" spans="1:60" x14ac:dyDescent="0.2">
      <c r="A215" t="str">
        <f t="shared" si="8"/>
        <v>Motorbike, battery electric, 4-11kW - 2020 - NCA - CH</v>
      </c>
      <c r="B215" t="s">
        <v>656</v>
      </c>
      <c r="D215" s="18">
        <v>2020</v>
      </c>
      <c r="E215" t="s">
        <v>37</v>
      </c>
      <c r="F215" t="s">
        <v>136</v>
      </c>
      <c r="G215" t="s">
        <v>39</v>
      </c>
      <c r="H215" t="s">
        <v>32</v>
      </c>
      <c r="I215" t="s">
        <v>44</v>
      </c>
      <c r="J215" t="s">
        <v>136</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738</v>
      </c>
      <c r="BF215" s="5">
        <v>7.3185236000000001E-2</v>
      </c>
      <c r="BG215" s="5">
        <f t="shared" si="9"/>
        <v>2.0042883080657742E-3</v>
      </c>
      <c r="BH215" s="2">
        <v>171.11628999999999</v>
      </c>
    </row>
    <row r="216" spans="1:60" x14ac:dyDescent="0.2">
      <c r="A216" t="str">
        <f t="shared" si="8"/>
        <v>Motorbike, battery electric, 4-11kW - 2030 - NCA - CH</v>
      </c>
      <c r="B216" t="s">
        <v>656</v>
      </c>
      <c r="D216" s="18">
        <v>2030</v>
      </c>
      <c r="E216" t="s">
        <v>37</v>
      </c>
      <c r="F216" t="s">
        <v>136</v>
      </c>
      <c r="G216" t="s">
        <v>39</v>
      </c>
      <c r="H216" t="s">
        <v>32</v>
      </c>
      <c r="I216" t="s">
        <v>44</v>
      </c>
      <c r="J216" t="s">
        <v>136</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739</v>
      </c>
      <c r="BF216" s="5">
        <v>7.417971000000001E-2</v>
      </c>
      <c r="BG216" s="5">
        <f t="shared" si="9"/>
        <v>4.4220777415207579E-4</v>
      </c>
      <c r="BH216" s="2">
        <v>171.21178</v>
      </c>
    </row>
    <row r="217" spans="1:60" x14ac:dyDescent="0.2">
      <c r="A217" t="str">
        <f t="shared" si="8"/>
        <v>Motorbike, battery electric, 4-11kW - 2040 - NCA - CH</v>
      </c>
      <c r="B217" t="s">
        <v>656</v>
      </c>
      <c r="D217" s="18">
        <v>2040</v>
      </c>
      <c r="E217" t="s">
        <v>37</v>
      </c>
      <c r="F217" t="s">
        <v>136</v>
      </c>
      <c r="G217" t="s">
        <v>39</v>
      </c>
      <c r="H217" t="s">
        <v>32</v>
      </c>
      <c r="I217" t="s">
        <v>44</v>
      </c>
      <c r="J217" t="s">
        <v>136</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740</v>
      </c>
      <c r="BF217" s="5">
        <v>7.3162528000000004E-2</v>
      </c>
      <c r="BG217" s="5">
        <f t="shared" si="9"/>
        <v>-2.2411113848352926E-4</v>
      </c>
      <c r="BH217" s="2">
        <v>162.68235000000001</v>
      </c>
    </row>
    <row r="218" spans="1:60" x14ac:dyDescent="0.2">
      <c r="A218" t="str">
        <f t="shared" si="8"/>
        <v>Motorbike, battery electric, 4-11kW - 2050 - NCA - CH</v>
      </c>
      <c r="B218" t="s">
        <v>656</v>
      </c>
      <c r="D218" s="18">
        <v>2050</v>
      </c>
      <c r="E218" t="s">
        <v>37</v>
      </c>
      <c r="F218" t="s">
        <v>136</v>
      </c>
      <c r="G218" t="s">
        <v>39</v>
      </c>
      <c r="H218" t="s">
        <v>32</v>
      </c>
      <c r="I218" t="s">
        <v>44</v>
      </c>
      <c r="J218" t="s">
        <v>136</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741</v>
      </c>
      <c r="BF218" s="5">
        <v>7.2295390000000001E-2</v>
      </c>
      <c r="BG218" s="5">
        <f t="shared" si="9"/>
        <v>-9.2323118202124188E-4</v>
      </c>
      <c r="BH218" s="2">
        <v>154.87563</v>
      </c>
    </row>
    <row r="219" spans="1:60" x14ac:dyDescent="0.2">
      <c r="A219" t="str">
        <f t="shared" si="8"/>
        <v>Motorbike, battery electric, 11-35kW - 2020 - NCA - CH</v>
      </c>
      <c r="B219" t="s">
        <v>657</v>
      </c>
      <c r="D219" s="18">
        <v>2020</v>
      </c>
      <c r="E219" t="s">
        <v>37</v>
      </c>
      <c r="F219" t="s">
        <v>136</v>
      </c>
      <c r="G219" t="s">
        <v>39</v>
      </c>
      <c r="H219" t="s">
        <v>32</v>
      </c>
      <c r="I219" t="s">
        <v>44</v>
      </c>
      <c r="J219" t="s">
        <v>136</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742</v>
      </c>
      <c r="BF219" s="5">
        <v>8.3109875E-2</v>
      </c>
      <c r="BG219" s="5">
        <f t="shared" si="9"/>
        <v>2.8275966431184907E-4</v>
      </c>
      <c r="BH219" s="2">
        <v>228.76056</v>
      </c>
    </row>
    <row r="220" spans="1:60" x14ac:dyDescent="0.2">
      <c r="A220" t="str">
        <f t="shared" si="8"/>
        <v>Motorbike, battery electric, 11-35kW - 2030 - NCA - CH</v>
      </c>
      <c r="B220" t="s">
        <v>657</v>
      </c>
      <c r="D220" s="18">
        <v>2030</v>
      </c>
      <c r="E220" t="s">
        <v>37</v>
      </c>
      <c r="F220" t="s">
        <v>136</v>
      </c>
      <c r="G220" t="s">
        <v>39</v>
      </c>
      <c r="H220" t="s">
        <v>32</v>
      </c>
      <c r="I220" t="s">
        <v>44</v>
      </c>
      <c r="J220" t="s">
        <v>136</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743</v>
      </c>
      <c r="BF220" s="5">
        <v>8.1781859999999998E-2</v>
      </c>
      <c r="BG220" s="5">
        <f t="shared" si="9"/>
        <v>-4.3439591006273759E-4</v>
      </c>
      <c r="BH220" s="2">
        <v>217.53666999999999</v>
      </c>
    </row>
    <row r="221" spans="1:60" x14ac:dyDescent="0.2">
      <c r="A221" t="str">
        <f t="shared" si="8"/>
        <v>Motorbike, battery electric, 11-35kW - 2040 - NCA - CH</v>
      </c>
      <c r="B221" t="s">
        <v>657</v>
      </c>
      <c r="D221" s="18">
        <v>2040</v>
      </c>
      <c r="E221" t="s">
        <v>37</v>
      </c>
      <c r="F221" t="s">
        <v>136</v>
      </c>
      <c r="G221" t="s">
        <v>39</v>
      </c>
      <c r="H221" t="s">
        <v>32</v>
      </c>
      <c r="I221" t="s">
        <v>44</v>
      </c>
      <c r="J221" t="s">
        <v>136</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744</v>
      </c>
      <c r="BF221" s="5">
        <v>7.937733000000001E-2</v>
      </c>
      <c r="BG221" s="5">
        <f t="shared" si="9"/>
        <v>-5.8820221045091658E-4</v>
      </c>
      <c r="BH221" s="2">
        <v>202.34105</v>
      </c>
    </row>
    <row r="222" spans="1:60" x14ac:dyDescent="0.2">
      <c r="A222" t="str">
        <f t="shared" si="8"/>
        <v>Motorbike, battery electric, 11-35kW - 2050 - NCA - CH</v>
      </c>
      <c r="B222" t="s">
        <v>657</v>
      </c>
      <c r="D222" s="18">
        <v>2050</v>
      </c>
      <c r="E222" t="s">
        <v>37</v>
      </c>
      <c r="F222" t="s">
        <v>136</v>
      </c>
      <c r="G222" t="s">
        <v>39</v>
      </c>
      <c r="H222" t="s">
        <v>32</v>
      </c>
      <c r="I222" t="s">
        <v>44</v>
      </c>
      <c r="J222" t="s">
        <v>136</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745</v>
      </c>
      <c r="BF222" s="5">
        <v>7.6373137000000008E-2</v>
      </c>
      <c r="BG222" s="5">
        <f t="shared" si="9"/>
        <v>-6.0525794845364689E-4</v>
      </c>
      <c r="BH222" s="2">
        <v>184.07173</v>
      </c>
    </row>
    <row r="223" spans="1:60" x14ac:dyDescent="0.2">
      <c r="A223" t="str">
        <f t="shared" si="8"/>
        <v>Motorbike, battery electric, &gt;35kW - 2020 - NCA - CH</v>
      </c>
      <c r="B223" t="s">
        <v>658</v>
      </c>
      <c r="D223" s="18">
        <v>2020</v>
      </c>
      <c r="E223" t="s">
        <v>37</v>
      </c>
      <c r="F223" t="s">
        <v>136</v>
      </c>
      <c r="G223" t="s">
        <v>39</v>
      </c>
      <c r="H223" t="s">
        <v>32</v>
      </c>
      <c r="I223" t="s">
        <v>44</v>
      </c>
      <c r="J223" t="s">
        <v>136</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746</v>
      </c>
      <c r="BF223" s="5">
        <v>0.11359316000000001</v>
      </c>
      <c r="BG223" s="5">
        <f t="shared" si="9"/>
        <v>-4.8642582238670046E-3</v>
      </c>
      <c r="BH223" s="2">
        <v>362.22152</v>
      </c>
    </row>
    <row r="224" spans="1:60" x14ac:dyDescent="0.2">
      <c r="A224" t="str">
        <f t="shared" si="8"/>
        <v>Motorbike, battery electric, &gt;35kW - 2030 - NCA - CH</v>
      </c>
      <c r="B224" t="s">
        <v>658</v>
      </c>
      <c r="D224" s="18">
        <v>2030</v>
      </c>
      <c r="E224" t="s">
        <v>37</v>
      </c>
      <c r="F224" t="s">
        <v>136</v>
      </c>
      <c r="G224" t="s">
        <v>39</v>
      </c>
      <c r="H224" t="s">
        <v>32</v>
      </c>
      <c r="I224" t="s">
        <v>44</v>
      </c>
      <c r="J224" t="s">
        <v>136</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747</v>
      </c>
      <c r="BF224" s="5">
        <v>0.10968169</v>
      </c>
      <c r="BG224" s="5">
        <f t="shared" si="9"/>
        <v>-5.250139646702498E-3</v>
      </c>
      <c r="BH224" s="2">
        <v>335.95848000000001</v>
      </c>
    </row>
    <row r="225" spans="1:60" x14ac:dyDescent="0.2">
      <c r="A225" t="str">
        <f t="shared" si="8"/>
        <v>Motorbike, battery electric, &gt;35kW - 2040 - NCA - CH</v>
      </c>
      <c r="B225" t="s">
        <v>658</v>
      </c>
      <c r="D225" s="18">
        <v>2040</v>
      </c>
      <c r="E225" t="s">
        <v>37</v>
      </c>
      <c r="F225" t="s">
        <v>136</v>
      </c>
      <c r="G225" t="s">
        <v>39</v>
      </c>
      <c r="H225" t="s">
        <v>32</v>
      </c>
      <c r="I225" t="s">
        <v>44</v>
      </c>
      <c r="J225" t="s">
        <v>136</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748</v>
      </c>
      <c r="BF225" s="5">
        <v>0.10413846</v>
      </c>
      <c r="BG225" s="5">
        <f t="shared" si="9"/>
        <v>-4.8700939476351568E-3</v>
      </c>
      <c r="BH225" s="2">
        <v>303.60194000000001</v>
      </c>
    </row>
    <row r="226" spans="1:60" x14ac:dyDescent="0.2">
      <c r="A226" t="str">
        <f t="shared" si="8"/>
        <v>Motorbike, battery electric, &gt;35kW - 2050 - NCA - CH</v>
      </c>
      <c r="B226" t="s">
        <v>658</v>
      </c>
      <c r="D226" s="18">
        <v>2050</v>
      </c>
      <c r="E226" t="s">
        <v>37</v>
      </c>
      <c r="F226" t="s">
        <v>136</v>
      </c>
      <c r="G226" t="s">
        <v>39</v>
      </c>
      <c r="H226" t="s">
        <v>32</v>
      </c>
      <c r="I226" t="s">
        <v>44</v>
      </c>
      <c r="J226" t="s">
        <v>136</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749</v>
      </c>
      <c r="BF226" s="5">
        <v>9.7976305E-2</v>
      </c>
      <c r="BG226" s="5">
        <f t="shared" si="9"/>
        <v>-4.3679273608976249E-3</v>
      </c>
      <c r="BH226" s="2">
        <v>268.05585000000002</v>
      </c>
    </row>
    <row r="227" spans="1:60" x14ac:dyDescent="0.2">
      <c r="A227" t="str">
        <f t="shared" ref="A227:A274" si="10">B227&amp;" - "&amp;D227&amp;" - "&amp;IF(I227&lt;&gt;"",I227&amp;" - "&amp;E227,E227)</f>
        <v>Motorbike, battery electric, &lt;4kW - 2020 - NMC - CH</v>
      </c>
      <c r="B227" t="s">
        <v>655</v>
      </c>
      <c r="D227" s="18">
        <v>2020</v>
      </c>
      <c r="E227" t="s">
        <v>37</v>
      </c>
      <c r="F227" t="s">
        <v>136</v>
      </c>
      <c r="G227" t="s">
        <v>39</v>
      </c>
      <c r="H227" t="s">
        <v>32</v>
      </c>
      <c r="I227" t="s">
        <v>42</v>
      </c>
      <c r="J227" t="s">
        <v>464</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947</v>
      </c>
      <c r="BF227" s="5">
        <v>5.3352997999999999E-2</v>
      </c>
      <c r="BG227" s="5">
        <f t="shared" si="9"/>
        <v>-1.8622635782593322E-3</v>
      </c>
      <c r="BH227" s="2">
        <v>125.24818999999999</v>
      </c>
    </row>
    <row r="228" spans="1:60" x14ac:dyDescent="0.2">
      <c r="A228" t="str">
        <f t="shared" si="10"/>
        <v>Motorbike, battery electric, &lt;4kW - 2030 - NMC - CH</v>
      </c>
      <c r="B228" t="s">
        <v>655</v>
      </c>
      <c r="D228" s="18">
        <v>2030</v>
      </c>
      <c r="E228" t="s">
        <v>37</v>
      </c>
      <c r="F228" t="s">
        <v>136</v>
      </c>
      <c r="G228" t="s">
        <v>39</v>
      </c>
      <c r="H228" t="s">
        <v>32</v>
      </c>
      <c r="I228" t="s">
        <v>42</v>
      </c>
      <c r="J228" t="s">
        <v>464</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948</v>
      </c>
      <c r="BF228" s="5">
        <v>5.193979E-2</v>
      </c>
      <c r="BG228" s="5">
        <f t="shared" si="9"/>
        <v>-1.6974735521623971E-3</v>
      </c>
      <c r="BH228" s="2">
        <v>112.24854999999999</v>
      </c>
    </row>
    <row r="229" spans="1:60" x14ac:dyDescent="0.2">
      <c r="A229" t="str">
        <f t="shared" si="10"/>
        <v>Motorbike, battery electric, &lt;4kW - 2040 - NMC - CH</v>
      </c>
      <c r="B229" t="s">
        <v>655</v>
      </c>
      <c r="D229" s="18">
        <v>2040</v>
      </c>
      <c r="E229" t="s">
        <v>37</v>
      </c>
      <c r="F229" t="s">
        <v>136</v>
      </c>
      <c r="G229" t="s">
        <v>39</v>
      </c>
      <c r="H229" t="s">
        <v>32</v>
      </c>
      <c r="I229" t="s">
        <v>42</v>
      </c>
      <c r="J229" t="s">
        <v>464</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949</v>
      </c>
      <c r="BF229" s="5">
        <v>5.1483592999999994E-2</v>
      </c>
      <c r="BG229" s="5">
        <f t="shared" si="9"/>
        <v>-1.9134081653262164E-3</v>
      </c>
      <c r="BH229" s="2">
        <v>106.53724</v>
      </c>
    </row>
    <row r="230" spans="1:60" x14ac:dyDescent="0.2">
      <c r="A230" t="str">
        <f t="shared" si="10"/>
        <v>Motorbike, battery electric, &lt;4kW - 2050 - NMC - CH</v>
      </c>
      <c r="B230" t="s">
        <v>655</v>
      </c>
      <c r="D230" s="18">
        <v>2050</v>
      </c>
      <c r="E230" t="s">
        <v>37</v>
      </c>
      <c r="F230" t="s">
        <v>136</v>
      </c>
      <c r="G230" t="s">
        <v>39</v>
      </c>
      <c r="H230" t="s">
        <v>32</v>
      </c>
      <c r="I230" t="s">
        <v>42</v>
      </c>
      <c r="J230" t="s">
        <v>464</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950</v>
      </c>
      <c r="BF230" s="5">
        <v>5.8742284999999998E-2</v>
      </c>
      <c r="BG230" s="5">
        <f t="shared" si="9"/>
        <v>-7.4650406250100845E-3</v>
      </c>
      <c r="BH230" s="2">
        <v>143.98715000000001</v>
      </c>
    </row>
    <row r="231" spans="1:60" x14ac:dyDescent="0.2">
      <c r="A231" t="str">
        <f t="shared" si="10"/>
        <v>Motorbike, battery electric, 4-11kW - 2020 - NMC - CH</v>
      </c>
      <c r="B231" t="s">
        <v>656</v>
      </c>
      <c r="D231" s="18">
        <v>2020</v>
      </c>
      <c r="E231" t="s">
        <v>37</v>
      </c>
      <c r="F231" t="s">
        <v>136</v>
      </c>
      <c r="G231" t="s">
        <v>39</v>
      </c>
      <c r="H231" t="s">
        <v>32</v>
      </c>
      <c r="I231" t="s">
        <v>42</v>
      </c>
      <c r="J231" t="s">
        <v>464</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951</v>
      </c>
      <c r="BF231" s="5">
        <v>6.3126831000000008E-2</v>
      </c>
      <c r="BG231" s="5">
        <f t="shared" si="9"/>
        <v>-3.781464610892224E-3</v>
      </c>
      <c r="BH231" s="2">
        <v>149.24486999999999</v>
      </c>
    </row>
    <row r="232" spans="1:60" x14ac:dyDescent="0.2">
      <c r="A232" t="str">
        <f t="shared" si="10"/>
        <v>Motorbike, battery electric, 4-11kW - 2030 - NMC - CH</v>
      </c>
      <c r="B232" t="s">
        <v>656</v>
      </c>
      <c r="D232" s="18">
        <v>2030</v>
      </c>
      <c r="E232" t="s">
        <v>37</v>
      </c>
      <c r="F232" t="s">
        <v>136</v>
      </c>
      <c r="G232" t="s">
        <v>39</v>
      </c>
      <c r="H232" t="s">
        <v>32</v>
      </c>
      <c r="I232" t="s">
        <v>42</v>
      </c>
      <c r="J232" t="s">
        <v>464</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952</v>
      </c>
      <c r="BF232" s="5">
        <v>6.3738665E-2</v>
      </c>
      <c r="BG232" s="5">
        <f t="shared" si="9"/>
        <v>-5.1009938311990105E-3</v>
      </c>
      <c r="BH232" s="2">
        <v>147.20254</v>
      </c>
    </row>
    <row r="233" spans="1:60" x14ac:dyDescent="0.2">
      <c r="A233" t="str">
        <f t="shared" si="10"/>
        <v>Motorbike, battery electric, 4-11kW - 2040 - NMC - CH</v>
      </c>
      <c r="B233" t="s">
        <v>656</v>
      </c>
      <c r="D233" s="18">
        <v>2040</v>
      </c>
      <c r="E233" t="s">
        <v>37</v>
      </c>
      <c r="F233" t="s">
        <v>136</v>
      </c>
      <c r="G233" t="s">
        <v>39</v>
      </c>
      <c r="H233" t="s">
        <v>32</v>
      </c>
      <c r="I233" t="s">
        <v>42</v>
      </c>
      <c r="J233" t="s">
        <v>464</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953</v>
      </c>
      <c r="BF233" s="5">
        <v>6.2810210000000005E-2</v>
      </c>
      <c r="BG233" s="5">
        <f t="shared" si="9"/>
        <v>-5.1259029850529159E-3</v>
      </c>
      <c r="BH233" s="2">
        <v>137.95820000000001</v>
      </c>
    </row>
    <row r="234" spans="1:60" x14ac:dyDescent="0.2">
      <c r="A234" t="str">
        <f t="shared" si="10"/>
        <v>Motorbike, battery electric, 4-11kW - 2050 - NMC - CH</v>
      </c>
      <c r="B234" t="s">
        <v>656</v>
      </c>
      <c r="D234" s="18">
        <v>2050</v>
      </c>
      <c r="E234" t="s">
        <v>37</v>
      </c>
      <c r="F234" t="s">
        <v>136</v>
      </c>
      <c r="G234" t="s">
        <v>39</v>
      </c>
      <c r="H234" t="s">
        <v>32</v>
      </c>
      <c r="I234" t="s">
        <v>42</v>
      </c>
      <c r="J234" t="s">
        <v>464</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954</v>
      </c>
      <c r="BF234" s="5">
        <v>7.0718003999999987E-2</v>
      </c>
      <c r="BG234" s="5">
        <f t="shared" si="9"/>
        <v>-1.2559096431792843E-2</v>
      </c>
      <c r="BH234" s="2">
        <v>194.50388000000001</v>
      </c>
    </row>
    <row r="235" spans="1:60" x14ac:dyDescent="0.2">
      <c r="A235" t="str">
        <f t="shared" si="10"/>
        <v>Motorbike, battery electric, 11-35kW - 2020 - NMC - CH</v>
      </c>
      <c r="B235" t="s">
        <v>657</v>
      </c>
      <c r="D235" s="18">
        <v>2020</v>
      </c>
      <c r="E235" t="s">
        <v>37</v>
      </c>
      <c r="F235" t="s">
        <v>136</v>
      </c>
      <c r="G235" t="s">
        <v>39</v>
      </c>
      <c r="H235" t="s">
        <v>32</v>
      </c>
      <c r="I235" t="s">
        <v>42</v>
      </c>
      <c r="J235" t="s">
        <v>464</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955</v>
      </c>
      <c r="BF235" s="5">
        <v>6.8050756000000004E-2</v>
      </c>
      <c r="BG235" s="5">
        <f t="shared" si="9"/>
        <v>-9.177852481213486E-3</v>
      </c>
      <c r="BH235" s="2">
        <v>195.03688</v>
      </c>
    </row>
    <row r="236" spans="1:60" x14ac:dyDescent="0.2">
      <c r="A236" t="str">
        <f t="shared" si="10"/>
        <v>Motorbike, battery electric, 11-35kW - 2030 - NMC - CH</v>
      </c>
      <c r="B236" t="s">
        <v>657</v>
      </c>
      <c r="D236" s="18">
        <v>2030</v>
      </c>
      <c r="E236" t="s">
        <v>37</v>
      </c>
      <c r="F236" t="s">
        <v>136</v>
      </c>
      <c r="G236" t="s">
        <v>39</v>
      </c>
      <c r="H236" t="s">
        <v>32</v>
      </c>
      <c r="I236" t="s">
        <v>42</v>
      </c>
      <c r="J236" t="s">
        <v>464</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956</v>
      </c>
      <c r="BF236" s="5">
        <v>6.6553926999999999E-2</v>
      </c>
      <c r="BG236" s="5">
        <f t="shared" si="9"/>
        <v>-8.9563339903816347E-3</v>
      </c>
      <c r="BH236" s="2">
        <v>181.59727000000001</v>
      </c>
    </row>
    <row r="237" spans="1:60" x14ac:dyDescent="0.2">
      <c r="A237" t="str">
        <f t="shared" si="10"/>
        <v>Motorbike, battery electric, 11-35kW - 2040 - NMC - CH</v>
      </c>
      <c r="B237" t="s">
        <v>657</v>
      </c>
      <c r="D237" s="18">
        <v>2040</v>
      </c>
      <c r="E237" t="s">
        <v>37</v>
      </c>
      <c r="F237" t="s">
        <v>136</v>
      </c>
      <c r="G237" t="s">
        <v>39</v>
      </c>
      <c r="H237" t="s">
        <v>32</v>
      </c>
      <c r="I237" t="s">
        <v>42</v>
      </c>
      <c r="J237" t="s">
        <v>464</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957</v>
      </c>
      <c r="BF237" s="5">
        <v>6.4338407E-2</v>
      </c>
      <c r="BG237" s="5">
        <f t="shared" si="9"/>
        <v>-8.0112880612928095E-3</v>
      </c>
      <c r="BH237" s="2">
        <v>165.36508000000001</v>
      </c>
    </row>
    <row r="238" spans="1:60" x14ac:dyDescent="0.2">
      <c r="A238" t="str">
        <f t="shared" si="10"/>
        <v>Motorbike, battery electric, 11-35kW - 2050 - NMC - CH</v>
      </c>
      <c r="B238" t="s">
        <v>657</v>
      </c>
      <c r="D238" s="18">
        <v>2050</v>
      </c>
      <c r="E238" t="s">
        <v>37</v>
      </c>
      <c r="F238" t="s">
        <v>136</v>
      </c>
      <c r="G238" t="s">
        <v>39</v>
      </c>
      <c r="H238" t="s">
        <v>32</v>
      </c>
      <c r="I238" t="s">
        <v>42</v>
      </c>
      <c r="J238" t="s">
        <v>464</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958</v>
      </c>
      <c r="BF238" s="5">
        <v>7.9935365000000008E-2</v>
      </c>
      <c r="BG238" s="5">
        <f t="shared" si="9"/>
        <v>-1.9336727624240727E-2</v>
      </c>
      <c r="BH238" s="2">
        <v>253.26034000000001</v>
      </c>
    </row>
    <row r="239" spans="1:60" x14ac:dyDescent="0.2">
      <c r="A239" t="str">
        <f t="shared" si="10"/>
        <v>Motorbike, battery electric, &gt;35kW - 2020 - NMC - CH</v>
      </c>
      <c r="B239" t="s">
        <v>658</v>
      </c>
      <c r="D239" s="18">
        <v>2020</v>
      </c>
      <c r="E239" t="s">
        <v>37</v>
      </c>
      <c r="F239" t="s">
        <v>136</v>
      </c>
      <c r="G239" t="s">
        <v>39</v>
      </c>
      <c r="H239" t="s">
        <v>32</v>
      </c>
      <c r="I239" t="s">
        <v>42</v>
      </c>
      <c r="J239" t="s">
        <v>464</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959</v>
      </c>
      <c r="BF239" s="5">
        <v>9.2101022000000005E-2</v>
      </c>
      <c r="BG239" s="5">
        <f t="shared" si="9"/>
        <v>-2.0688511557361816E-2</v>
      </c>
      <c r="BH239" s="2">
        <v>311.22433999999998</v>
      </c>
    </row>
    <row r="240" spans="1:60" x14ac:dyDescent="0.2">
      <c r="A240" t="str">
        <f t="shared" si="10"/>
        <v>Motorbike, battery electric, &gt;35kW - 2030 - NMC - CH</v>
      </c>
      <c r="B240" t="s">
        <v>658</v>
      </c>
      <c r="D240" s="18">
        <v>2030</v>
      </c>
      <c r="E240" t="s">
        <v>37</v>
      </c>
      <c r="F240" t="s">
        <v>136</v>
      </c>
      <c r="G240" t="s">
        <v>39</v>
      </c>
      <c r="H240" t="s">
        <v>32</v>
      </c>
      <c r="I240" t="s">
        <v>42</v>
      </c>
      <c r="J240" t="s">
        <v>464</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960</v>
      </c>
      <c r="BF240" s="5">
        <v>8.8069887000000013E-2</v>
      </c>
      <c r="BG240" s="5">
        <f t="shared" si="9"/>
        <v>-1.9060781582085351E-2</v>
      </c>
      <c r="BH240" s="2">
        <v>281.34589999999997</v>
      </c>
    </row>
    <row r="241" spans="1:60" x14ac:dyDescent="0.2">
      <c r="A241" t="str">
        <f t="shared" si="10"/>
        <v>Motorbike, battery electric, &gt;35kW - 2040 - NMC - CH</v>
      </c>
      <c r="B241" t="s">
        <v>658</v>
      </c>
      <c r="D241" s="18">
        <v>2040</v>
      </c>
      <c r="E241" t="s">
        <v>37</v>
      </c>
      <c r="F241" t="s">
        <v>136</v>
      </c>
      <c r="G241" t="s">
        <v>39</v>
      </c>
      <c r="H241" t="s">
        <v>32</v>
      </c>
      <c r="I241" t="s">
        <v>42</v>
      </c>
      <c r="J241" t="s">
        <v>464</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961</v>
      </c>
      <c r="BF241" s="5">
        <v>8.3052434999999994E-2</v>
      </c>
      <c r="BG241" s="5">
        <f t="shared" si="9"/>
        <v>-1.6467445383207394E-2</v>
      </c>
      <c r="BH241" s="2">
        <v>247.52912000000001</v>
      </c>
    </row>
    <row r="242" spans="1:60" x14ac:dyDescent="0.2">
      <c r="A242" t="str">
        <f t="shared" si="10"/>
        <v>Motorbike, battery electric, &gt;35kW - 2050 - NMC - CH</v>
      </c>
      <c r="B242" t="s">
        <v>658</v>
      </c>
      <c r="D242" s="18">
        <v>2050</v>
      </c>
      <c r="E242" t="s">
        <v>37</v>
      </c>
      <c r="F242" t="s">
        <v>136</v>
      </c>
      <c r="G242" t="s">
        <v>39</v>
      </c>
      <c r="H242" t="s">
        <v>32</v>
      </c>
      <c r="I242" t="s">
        <v>42</v>
      </c>
      <c r="J242" t="s">
        <v>464</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962</v>
      </c>
      <c r="BF242" s="5">
        <v>0.11545806</v>
      </c>
      <c r="BG242" s="5">
        <f t="shared" si="9"/>
        <v>-3.4862246463605556E-2</v>
      </c>
      <c r="BH242" s="2">
        <v>414.65843000000001</v>
      </c>
    </row>
    <row r="243" spans="1:60" x14ac:dyDescent="0.2">
      <c r="A243" t="str">
        <f t="shared" si="10"/>
        <v>Motorbike, battery electric, &lt;4kW - 2020 - LFP - CH</v>
      </c>
      <c r="B243" t="s">
        <v>655</v>
      </c>
      <c r="D243" s="18">
        <v>2020</v>
      </c>
      <c r="E243" t="s">
        <v>37</v>
      </c>
      <c r="F243" t="s">
        <v>136</v>
      </c>
      <c r="G243" t="s">
        <v>39</v>
      </c>
      <c r="H243" t="s">
        <v>32</v>
      </c>
      <c r="I243" t="s">
        <v>43</v>
      </c>
      <c r="J243" t="s">
        <v>464</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750</v>
      </c>
      <c r="BF243" s="5">
        <v>5.7805730999999999E-2</v>
      </c>
      <c r="BG243" s="5">
        <f t="shared" si="9"/>
        <v>-8.4209013363567564E-4</v>
      </c>
      <c r="BH243" s="2">
        <v>131.27092999999999</v>
      </c>
    </row>
    <row r="244" spans="1:60" x14ac:dyDescent="0.2">
      <c r="A244" t="str">
        <f t="shared" si="10"/>
        <v>Motorbike, battery electric, &lt;4kW - 2030 - LFP - CH</v>
      </c>
      <c r="B244" t="s">
        <v>655</v>
      </c>
      <c r="D244" s="18">
        <v>2030</v>
      </c>
      <c r="E244" t="s">
        <v>37</v>
      </c>
      <c r="F244" t="s">
        <v>136</v>
      </c>
      <c r="G244" t="s">
        <v>39</v>
      </c>
      <c r="H244" t="s">
        <v>32</v>
      </c>
      <c r="I244" t="s">
        <v>43</v>
      </c>
      <c r="J244" t="s">
        <v>464</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751</v>
      </c>
      <c r="BF244" s="5">
        <v>6.1897354000000002E-2</v>
      </c>
      <c r="BG244" s="5">
        <f t="shared" si="9"/>
        <v>-3.1915344449569144E-3</v>
      </c>
      <c r="BH244" s="2">
        <v>145.64561</v>
      </c>
    </row>
    <row r="245" spans="1:60" x14ac:dyDescent="0.2">
      <c r="A245" t="str">
        <f t="shared" si="10"/>
        <v>Motorbike, battery electric, &lt;4kW - 2040 - LFP - CH</v>
      </c>
      <c r="B245" t="s">
        <v>655</v>
      </c>
      <c r="D245" s="18">
        <v>2040</v>
      </c>
      <c r="E245" t="s">
        <v>37</v>
      </c>
      <c r="F245" t="s">
        <v>136</v>
      </c>
      <c r="G245" t="s">
        <v>39</v>
      </c>
      <c r="H245" t="s">
        <v>32</v>
      </c>
      <c r="I245" t="s">
        <v>43</v>
      </c>
      <c r="J245" t="s">
        <v>464</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752</v>
      </c>
      <c r="BF245" s="5">
        <v>6.0935330999999995E-2</v>
      </c>
      <c r="BG245" s="5">
        <f t="shared" si="9"/>
        <v>-3.4573922257834372E-3</v>
      </c>
      <c r="BH245" s="2">
        <v>139.00088</v>
      </c>
    </row>
    <row r="246" spans="1:60" x14ac:dyDescent="0.2">
      <c r="A246" t="str">
        <f t="shared" si="10"/>
        <v>Motorbike, battery electric, &lt;4kW - 2050 - LFP - CH</v>
      </c>
      <c r="B246" t="s">
        <v>655</v>
      </c>
      <c r="D246" s="18">
        <v>2050</v>
      </c>
      <c r="E246" t="s">
        <v>37</v>
      </c>
      <c r="F246" t="s">
        <v>136</v>
      </c>
      <c r="G246" t="s">
        <v>39</v>
      </c>
      <c r="H246" t="s">
        <v>32</v>
      </c>
      <c r="I246" t="s">
        <v>43</v>
      </c>
      <c r="J246" t="s">
        <v>464</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753</v>
      </c>
      <c r="BF246" s="5">
        <v>7.6353316000000004E-2</v>
      </c>
      <c r="BG246" s="5">
        <f t="shared" si="9"/>
        <v>-1.0245897692536976E-2</v>
      </c>
      <c r="BH246" s="2">
        <v>203.49734000000001</v>
      </c>
    </row>
    <row r="247" spans="1:60" x14ac:dyDescent="0.2">
      <c r="A247" t="str">
        <f t="shared" si="10"/>
        <v>Motorbike, battery electric, 4-11kW - 2020 - LFP - CH</v>
      </c>
      <c r="B247" t="s">
        <v>656</v>
      </c>
      <c r="D247" s="18">
        <v>2020</v>
      </c>
      <c r="E247" t="s">
        <v>37</v>
      </c>
      <c r="F247" t="s">
        <v>136</v>
      </c>
      <c r="G247" t="s">
        <v>39</v>
      </c>
      <c r="H247" t="s">
        <v>32</v>
      </c>
      <c r="I247" t="s">
        <v>43</v>
      </c>
      <c r="J247" t="s">
        <v>464</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754</v>
      </c>
      <c r="BF247" s="5">
        <v>7.3822935000000006E-2</v>
      </c>
      <c r="BG247" s="5">
        <f t="shared" si="9"/>
        <v>-4.4178206258748687E-3</v>
      </c>
      <c r="BH247" s="2">
        <v>179.89905999999999</v>
      </c>
    </row>
    <row r="248" spans="1:60" x14ac:dyDescent="0.2">
      <c r="A248" t="str">
        <f t="shared" si="10"/>
        <v>Motorbike, battery electric, 4-11kW - 2030 - LFP - CH</v>
      </c>
      <c r="B248" t="s">
        <v>656</v>
      </c>
      <c r="D248" s="18">
        <v>2030</v>
      </c>
      <c r="E248" t="s">
        <v>37</v>
      </c>
      <c r="F248" t="s">
        <v>136</v>
      </c>
      <c r="G248" t="s">
        <v>39</v>
      </c>
      <c r="H248" t="s">
        <v>32</v>
      </c>
      <c r="I248" t="s">
        <v>43</v>
      </c>
      <c r="J248" t="s">
        <v>464</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755</v>
      </c>
      <c r="BF248" s="5">
        <v>7.9300085000000006E-2</v>
      </c>
      <c r="BG248" s="5">
        <f t="shared" si="9"/>
        <v>-7.4327376875636259E-3</v>
      </c>
      <c r="BH248" s="2">
        <v>199.39031</v>
      </c>
    </row>
    <row r="249" spans="1:60" x14ac:dyDescent="0.2">
      <c r="A249" t="str">
        <f t="shared" si="10"/>
        <v>Motorbike, battery electric, 4-11kW - 2040 - LFP - CH</v>
      </c>
      <c r="B249" t="s">
        <v>656</v>
      </c>
      <c r="D249" s="18">
        <v>2040</v>
      </c>
      <c r="E249" t="s">
        <v>37</v>
      </c>
      <c r="F249" t="s">
        <v>136</v>
      </c>
      <c r="G249" t="s">
        <v>39</v>
      </c>
      <c r="H249" t="s">
        <v>32</v>
      </c>
      <c r="I249" t="s">
        <v>43</v>
      </c>
      <c r="J249" t="s">
        <v>464</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756</v>
      </c>
      <c r="BF249" s="5">
        <v>7.7516117999999995E-2</v>
      </c>
      <c r="BG249" s="5">
        <f t="shared" si="9"/>
        <v>-7.524452130447612E-3</v>
      </c>
      <c r="BH249" s="2">
        <v>188.46744000000001</v>
      </c>
    </row>
    <row r="250" spans="1:60" x14ac:dyDescent="0.2">
      <c r="A250" t="str">
        <f t="shared" si="10"/>
        <v>Motorbike, battery electric, 4-11kW - 2050 - LFP - CH</v>
      </c>
      <c r="B250" t="s">
        <v>656</v>
      </c>
      <c r="D250" s="18">
        <v>2050</v>
      </c>
      <c r="E250" t="s">
        <v>37</v>
      </c>
      <c r="F250" t="s">
        <v>136</v>
      </c>
      <c r="G250" t="s">
        <v>39</v>
      </c>
      <c r="H250" t="s">
        <v>32</v>
      </c>
      <c r="I250" t="s">
        <v>43</v>
      </c>
      <c r="J250" t="s">
        <v>464</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757</v>
      </c>
      <c r="BF250" s="5">
        <v>9.8601325000000004E-2</v>
      </c>
      <c r="BG250" s="5">
        <f t="shared" si="9"/>
        <v>-1.6962931553773306E-2</v>
      </c>
      <c r="BH250" s="2">
        <v>288.72703000000001</v>
      </c>
    </row>
    <row r="251" spans="1:60" x14ac:dyDescent="0.2">
      <c r="A251" t="str">
        <f t="shared" si="10"/>
        <v>Motorbike, battery electric, 11-35kW - 2020 - LFP - CH</v>
      </c>
      <c r="B251" t="s">
        <v>657</v>
      </c>
      <c r="D251" s="18">
        <v>2020</v>
      </c>
      <c r="E251" t="s">
        <v>37</v>
      </c>
      <c r="F251" t="s">
        <v>136</v>
      </c>
      <c r="G251" t="s">
        <v>39</v>
      </c>
      <c r="H251" t="s">
        <v>32</v>
      </c>
      <c r="I251" t="s">
        <v>43</v>
      </c>
      <c r="J251" t="s">
        <v>464</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758</v>
      </c>
      <c r="BF251" s="5">
        <v>8.7552383000000011E-2</v>
      </c>
      <c r="BG251" s="5">
        <f t="shared" si="9"/>
        <v>-1.0313988187815565E-2</v>
      </c>
      <c r="BH251" s="2">
        <v>250.82320999999999</v>
      </c>
    </row>
    <row r="252" spans="1:60" x14ac:dyDescent="0.2">
      <c r="A252" t="str">
        <f t="shared" si="10"/>
        <v>Motorbike, battery electric, 11-35kW - 2030 - LFP - CH</v>
      </c>
      <c r="B252" t="s">
        <v>657</v>
      </c>
      <c r="D252" s="18">
        <v>2030</v>
      </c>
      <c r="E252" t="s">
        <v>37</v>
      </c>
      <c r="F252" t="s">
        <v>136</v>
      </c>
      <c r="G252" t="s">
        <v>39</v>
      </c>
      <c r="H252" t="s">
        <v>32</v>
      </c>
      <c r="I252" t="s">
        <v>43</v>
      </c>
      <c r="J252" t="s">
        <v>464</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759</v>
      </c>
      <c r="BF252" s="5">
        <v>9.2572226999999993E-2</v>
      </c>
      <c r="BG252" s="5">
        <f t="shared" si="9"/>
        <v>-1.2815317972479326E-2</v>
      </c>
      <c r="BH252" s="2">
        <v>268.59798999999998</v>
      </c>
    </row>
    <row r="253" spans="1:60" x14ac:dyDescent="0.2">
      <c r="A253" t="str">
        <f t="shared" si="10"/>
        <v>Motorbike, battery electric, 11-35kW - 2040 - LFP - CH</v>
      </c>
      <c r="B253" t="s">
        <v>657</v>
      </c>
      <c r="D253" s="18">
        <v>2040</v>
      </c>
      <c r="E253" t="s">
        <v>37</v>
      </c>
      <c r="F253" t="s">
        <v>136</v>
      </c>
      <c r="G253" t="s">
        <v>39</v>
      </c>
      <c r="H253" t="s">
        <v>32</v>
      </c>
      <c r="I253" t="s">
        <v>43</v>
      </c>
      <c r="J253" t="s">
        <v>464</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760</v>
      </c>
      <c r="BF253" s="5">
        <v>8.8814014999999996E-2</v>
      </c>
      <c r="BG253" s="5">
        <f t="shared" si="9"/>
        <v>-1.1932558966996201E-2</v>
      </c>
      <c r="BH253" s="2">
        <v>249.14008999999999</v>
      </c>
    </row>
    <row r="254" spans="1:60" x14ac:dyDescent="0.2">
      <c r="A254" t="str">
        <f t="shared" si="10"/>
        <v>Motorbike, battery electric, 11-35kW - 2050 - LFP - CH</v>
      </c>
      <c r="B254" t="s">
        <v>657</v>
      </c>
      <c r="D254" s="18">
        <v>2050</v>
      </c>
      <c r="E254" t="s">
        <v>37</v>
      </c>
      <c r="F254" t="s">
        <v>136</v>
      </c>
      <c r="G254" t="s">
        <v>39</v>
      </c>
      <c r="H254" t="s">
        <v>32</v>
      </c>
      <c r="I254" t="s">
        <v>43</v>
      </c>
      <c r="J254" t="s">
        <v>464</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761</v>
      </c>
      <c r="BF254" s="5">
        <v>0.12355849000000001</v>
      </c>
      <c r="BG254" s="5">
        <f t="shared" si="9"/>
        <v>-2.6173183700576905E-2</v>
      </c>
      <c r="BH254" s="2">
        <v>400.40685999999999</v>
      </c>
    </row>
    <row r="255" spans="1:60" x14ac:dyDescent="0.2">
      <c r="A255" t="str">
        <f t="shared" si="10"/>
        <v>Motorbike, battery electric, &gt;35kW - 2020 - LFP - CH</v>
      </c>
      <c r="B255" t="s">
        <v>658</v>
      </c>
      <c r="D255" s="18">
        <v>2020</v>
      </c>
      <c r="E255" t="s">
        <v>37</v>
      </c>
      <c r="F255" t="s">
        <v>136</v>
      </c>
      <c r="G255" t="s">
        <v>39</v>
      </c>
      <c r="H255" t="s">
        <v>32</v>
      </c>
      <c r="I255" t="s">
        <v>43</v>
      </c>
      <c r="J255" t="s">
        <v>464</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762</v>
      </c>
      <c r="BF255" s="5">
        <v>0.12988803000000002</v>
      </c>
      <c r="BG255" s="5">
        <f t="shared" si="9"/>
        <v>-2.2889455949125059E-2</v>
      </c>
      <c r="BH255" s="2">
        <v>419.23570999999998</v>
      </c>
    </row>
    <row r="256" spans="1:60" x14ac:dyDescent="0.2">
      <c r="A256" t="str">
        <f t="shared" si="10"/>
        <v>Motorbike, battery electric, &gt;35kW - 2030 - LFP - CH</v>
      </c>
      <c r="B256" t="s">
        <v>658</v>
      </c>
      <c r="D256" s="18">
        <v>2030</v>
      </c>
      <c r="E256" t="s">
        <v>37</v>
      </c>
      <c r="F256" t="s">
        <v>136</v>
      </c>
      <c r="G256" t="s">
        <v>39</v>
      </c>
      <c r="H256" t="s">
        <v>32</v>
      </c>
      <c r="I256" t="s">
        <v>43</v>
      </c>
      <c r="J256" t="s">
        <v>464</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763</v>
      </c>
      <c r="BF256" s="5">
        <v>0.13760115000000001</v>
      </c>
      <c r="BG256" s="5">
        <f t="shared" si="9"/>
        <v>-2.637064975814285E-2</v>
      </c>
      <c r="BH256" s="2">
        <v>446.90778</v>
      </c>
    </row>
    <row r="257" spans="1:60" x14ac:dyDescent="0.2">
      <c r="A257" t="str">
        <f t="shared" si="10"/>
        <v>Motorbike, battery electric, &gt;35kW - 2040 - LFP - CH</v>
      </c>
      <c r="B257" t="s">
        <v>658</v>
      </c>
      <c r="D257" s="18">
        <v>2040</v>
      </c>
      <c r="E257" t="s">
        <v>37</v>
      </c>
      <c r="F257" t="s">
        <v>136</v>
      </c>
      <c r="G257" t="s">
        <v>39</v>
      </c>
      <c r="H257" t="s">
        <v>32</v>
      </c>
      <c r="I257" t="s">
        <v>43</v>
      </c>
      <c r="J257" t="s">
        <v>464</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764</v>
      </c>
      <c r="BF257" s="5">
        <v>0.12883433</v>
      </c>
      <c r="BG257" s="5">
        <f t="shared" si="9"/>
        <v>-2.3807368304223364E-2</v>
      </c>
      <c r="BH257" s="2">
        <v>404.11622</v>
      </c>
    </row>
    <row r="258" spans="1:60" x14ac:dyDescent="0.2">
      <c r="A258" t="str">
        <f t="shared" si="10"/>
        <v>Motorbike, battery electric, &gt;35kW - 2050 - LFP - CH</v>
      </c>
      <c r="B258" t="s">
        <v>658</v>
      </c>
      <c r="D258" s="18">
        <v>2050</v>
      </c>
      <c r="E258" t="s">
        <v>37</v>
      </c>
      <c r="F258" t="s">
        <v>136</v>
      </c>
      <c r="G258" t="s">
        <v>39</v>
      </c>
      <c r="H258" t="s">
        <v>32</v>
      </c>
      <c r="I258" t="s">
        <v>43</v>
      </c>
      <c r="J258" t="s">
        <v>464</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765</v>
      </c>
      <c r="BF258" s="5">
        <v>0.19645399</v>
      </c>
      <c r="BG258" s="5">
        <f t="shared" si="9"/>
        <v>-4.7526593297333691E-2</v>
      </c>
      <c r="BH258" s="2">
        <v>687.79053999999996</v>
      </c>
    </row>
    <row r="259" spans="1:60" x14ac:dyDescent="0.2">
      <c r="A259" t="str">
        <f t="shared" si="10"/>
        <v>Motorbike, battery electric, &lt;4kW - 2020 - NCA - CH</v>
      </c>
      <c r="B259" t="s">
        <v>655</v>
      </c>
      <c r="D259" s="18">
        <v>2020</v>
      </c>
      <c r="E259" t="s">
        <v>37</v>
      </c>
      <c r="F259" t="s">
        <v>136</v>
      </c>
      <c r="G259" t="s">
        <v>39</v>
      </c>
      <c r="H259" t="s">
        <v>32</v>
      </c>
      <c r="I259" t="s">
        <v>44</v>
      </c>
      <c r="J259" t="s">
        <v>464</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766</v>
      </c>
      <c r="BF259" s="5">
        <v>5.3132026000000006E-2</v>
      </c>
      <c r="BG259" s="5">
        <f t="shared" si="9"/>
        <v>1.7528866441811897E-3</v>
      </c>
      <c r="BH259" s="2">
        <v>117.84532</v>
      </c>
    </row>
    <row r="260" spans="1:60" x14ac:dyDescent="0.2">
      <c r="A260" t="str">
        <f t="shared" si="10"/>
        <v>Motorbike, battery electric, &lt;4kW - 2030 - NCA - CH</v>
      </c>
      <c r="B260" t="s">
        <v>655</v>
      </c>
      <c r="D260" s="18">
        <v>2030</v>
      </c>
      <c r="E260" t="s">
        <v>37</v>
      </c>
      <c r="F260" t="s">
        <v>136</v>
      </c>
      <c r="G260" t="s">
        <v>39</v>
      </c>
      <c r="H260" t="s">
        <v>32</v>
      </c>
      <c r="I260" t="s">
        <v>44</v>
      </c>
      <c r="J260" t="s">
        <v>464</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767</v>
      </c>
      <c r="BF260" s="5">
        <v>5.4213036000000006E-2</v>
      </c>
      <c r="BG260" s="5">
        <f t="shared" ref="BG260:BG274" si="11">BF260-R260</f>
        <v>4.1769330923398934E-4</v>
      </c>
      <c r="BH260" s="2">
        <v>119.40535</v>
      </c>
    </row>
    <row r="261" spans="1:60" x14ac:dyDescent="0.2">
      <c r="A261" t="str">
        <f t="shared" si="10"/>
        <v>Motorbike, battery electric, &lt;4kW - 2040 - NCA - CH</v>
      </c>
      <c r="B261" t="s">
        <v>655</v>
      </c>
      <c r="D261" s="18">
        <v>2040</v>
      </c>
      <c r="E261" t="s">
        <v>37</v>
      </c>
      <c r="F261" t="s">
        <v>136</v>
      </c>
      <c r="G261" t="s">
        <v>39</v>
      </c>
      <c r="H261" t="s">
        <v>32</v>
      </c>
      <c r="I261" t="s">
        <v>44</v>
      </c>
      <c r="J261" t="s">
        <v>464</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768</v>
      </c>
      <c r="BF261" s="5">
        <v>5.3707326999999999E-2</v>
      </c>
      <c r="BG261" s="5">
        <f t="shared" si="11"/>
        <v>-2.037545971362506E-4</v>
      </c>
      <c r="BH261" s="2">
        <v>114.16804999999999</v>
      </c>
    </row>
    <row r="262" spans="1:60" x14ac:dyDescent="0.2">
      <c r="A262" t="str">
        <f t="shared" si="10"/>
        <v>Motorbike, battery electric, &lt;4kW - 2050 - NCA - CH</v>
      </c>
      <c r="B262" t="s">
        <v>655</v>
      </c>
      <c r="D262" s="18">
        <v>2050</v>
      </c>
      <c r="E262" t="s">
        <v>37</v>
      </c>
      <c r="F262" t="s">
        <v>136</v>
      </c>
      <c r="G262" t="s">
        <v>39</v>
      </c>
      <c r="H262" t="s">
        <v>32</v>
      </c>
      <c r="I262" t="s">
        <v>44</v>
      </c>
      <c r="J262" t="s">
        <v>464</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769</v>
      </c>
      <c r="BF262" s="5">
        <v>5.3140931000000002E-2</v>
      </c>
      <c r="BG262" s="5">
        <f t="shared" si="11"/>
        <v>-8.0470017832114105E-4</v>
      </c>
      <c r="BH262" s="2">
        <v>108.59704000000001</v>
      </c>
    </row>
    <row r="263" spans="1:60" x14ac:dyDescent="0.2">
      <c r="A263" t="str">
        <f t="shared" si="10"/>
        <v>Motorbike, battery electric, 4-11kW - 2020 - NCA - CH</v>
      </c>
      <c r="B263" t="s">
        <v>656</v>
      </c>
      <c r="D263" s="18">
        <v>2020</v>
      </c>
      <c r="E263" t="s">
        <v>37</v>
      </c>
      <c r="F263" t="s">
        <v>136</v>
      </c>
      <c r="G263" t="s">
        <v>39</v>
      </c>
      <c r="H263" t="s">
        <v>32</v>
      </c>
      <c r="I263" t="s">
        <v>44</v>
      </c>
      <c r="J263" t="s">
        <v>464</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770</v>
      </c>
      <c r="BF263" s="5">
        <v>6.6295403000000003E-2</v>
      </c>
      <c r="BG263" s="5">
        <f t="shared" si="11"/>
        <v>-2.3469921020791151E-4</v>
      </c>
      <c r="BH263" s="2">
        <v>158.28456</v>
      </c>
    </row>
    <row r="264" spans="1:60" x14ac:dyDescent="0.2">
      <c r="A264" t="str">
        <f t="shared" si="10"/>
        <v>Motorbike, battery electric, 4-11kW - 2030 - NCA - CH</v>
      </c>
      <c r="B264" t="s">
        <v>656</v>
      </c>
      <c r="D264" s="18">
        <v>2030</v>
      </c>
      <c r="E264" t="s">
        <v>37</v>
      </c>
      <c r="F264" t="s">
        <v>136</v>
      </c>
      <c r="G264" t="s">
        <v>39</v>
      </c>
      <c r="H264" t="s">
        <v>32</v>
      </c>
      <c r="I264" t="s">
        <v>44</v>
      </c>
      <c r="J264" t="s">
        <v>464</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771</v>
      </c>
      <c r="BF264" s="5">
        <v>6.7289876999999998E-2</v>
      </c>
      <c r="BG264" s="5">
        <f t="shared" si="11"/>
        <v>-1.7967797441216238E-3</v>
      </c>
      <c r="BH264" s="2">
        <v>158.38005000000001</v>
      </c>
    </row>
    <row r="265" spans="1:60" x14ac:dyDescent="0.2">
      <c r="A265" t="str">
        <f t="shared" si="10"/>
        <v>Motorbike, battery electric, 4-11kW - 2040 - NCA - CH</v>
      </c>
      <c r="B265" t="s">
        <v>656</v>
      </c>
      <c r="D265" s="18">
        <v>2040</v>
      </c>
      <c r="E265" t="s">
        <v>37</v>
      </c>
      <c r="F265" t="s">
        <v>136</v>
      </c>
      <c r="G265" t="s">
        <v>39</v>
      </c>
      <c r="H265" t="s">
        <v>32</v>
      </c>
      <c r="I265" t="s">
        <v>44</v>
      </c>
      <c r="J265" t="s">
        <v>464</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772</v>
      </c>
      <c r="BF265" s="5">
        <v>6.6272695000000006E-2</v>
      </c>
      <c r="BG265" s="5">
        <f t="shared" si="11"/>
        <v>-2.463098656757215E-3</v>
      </c>
      <c r="BH265" s="2">
        <v>149.85061999999999</v>
      </c>
    </row>
    <row r="266" spans="1:60" x14ac:dyDescent="0.2">
      <c r="A266" t="str">
        <f t="shared" si="10"/>
        <v>Motorbike, battery electric, 4-11kW - 2050 - NCA - CH</v>
      </c>
      <c r="B266" t="s">
        <v>656</v>
      </c>
      <c r="D266" s="18">
        <v>2050</v>
      </c>
      <c r="E266" t="s">
        <v>37</v>
      </c>
      <c r="F266" t="s">
        <v>136</v>
      </c>
      <c r="G266" t="s">
        <v>39</v>
      </c>
      <c r="H266" t="s">
        <v>32</v>
      </c>
      <c r="I266" t="s">
        <v>44</v>
      </c>
      <c r="J266" t="s">
        <v>464</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773</v>
      </c>
      <c r="BF266" s="5">
        <v>6.5405557000000003E-2</v>
      </c>
      <c r="BG266" s="5">
        <f t="shared" si="11"/>
        <v>-3.1622187002949276E-3</v>
      </c>
      <c r="BH266" s="2">
        <v>142.04390000000001</v>
      </c>
    </row>
    <row r="267" spans="1:60" x14ac:dyDescent="0.2">
      <c r="A267" t="str">
        <f t="shared" si="10"/>
        <v>Motorbike, battery electric, 11-35kW - 2020 - NCA - CH</v>
      </c>
      <c r="B267" t="s">
        <v>657</v>
      </c>
      <c r="D267" s="18">
        <v>2020</v>
      </c>
      <c r="E267" t="s">
        <v>37</v>
      </c>
      <c r="F267" t="s">
        <v>136</v>
      </c>
      <c r="G267" t="s">
        <v>39</v>
      </c>
      <c r="H267" t="s">
        <v>32</v>
      </c>
      <c r="I267" t="s">
        <v>44</v>
      </c>
      <c r="J267" t="s">
        <v>464</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774</v>
      </c>
      <c r="BF267" s="5">
        <v>7.3783015999999993E-2</v>
      </c>
      <c r="BG267" s="5">
        <f t="shared" si="11"/>
        <v>-2.7486995812112114E-3</v>
      </c>
      <c r="BH267" s="2">
        <v>211.39007000000001</v>
      </c>
    </row>
    <row r="268" spans="1:60" x14ac:dyDescent="0.2">
      <c r="A268" t="str">
        <f t="shared" si="10"/>
        <v>Motorbike, battery electric, 11-35kW - 2030 - NCA - CH</v>
      </c>
      <c r="B268" t="s">
        <v>657</v>
      </c>
      <c r="D268" s="18">
        <v>2030</v>
      </c>
      <c r="E268" t="s">
        <v>37</v>
      </c>
      <c r="F268" t="s">
        <v>136</v>
      </c>
      <c r="G268" t="s">
        <v>39</v>
      </c>
      <c r="H268" t="s">
        <v>32</v>
      </c>
      <c r="I268" t="s">
        <v>44</v>
      </c>
      <c r="J268" t="s">
        <v>464</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775</v>
      </c>
      <c r="BF268" s="5">
        <v>7.2455001000000005E-2</v>
      </c>
      <c r="BG268" s="5">
        <f t="shared" si="11"/>
        <v>-3.465855155585798E-3</v>
      </c>
      <c r="BH268" s="2">
        <v>200.16619</v>
      </c>
    </row>
    <row r="269" spans="1:60" x14ac:dyDescent="0.2">
      <c r="A269" t="str">
        <f t="shared" si="10"/>
        <v>Motorbike, battery electric, 11-35kW - 2040 - NCA - CH</v>
      </c>
      <c r="B269" t="s">
        <v>657</v>
      </c>
      <c r="D269" s="18">
        <v>2040</v>
      </c>
      <c r="E269" t="s">
        <v>37</v>
      </c>
      <c r="F269" t="s">
        <v>136</v>
      </c>
      <c r="G269" t="s">
        <v>39</v>
      </c>
      <c r="H269" t="s">
        <v>32</v>
      </c>
      <c r="I269" t="s">
        <v>44</v>
      </c>
      <c r="J269" t="s">
        <v>464</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776</v>
      </c>
      <c r="BF269" s="5">
        <v>7.0050471000000003E-2</v>
      </c>
      <c r="BG269" s="5">
        <f t="shared" si="11"/>
        <v>-3.619661455973977E-3</v>
      </c>
      <c r="BH269" s="2">
        <v>184.97057000000001</v>
      </c>
    </row>
    <row r="270" spans="1:60" x14ac:dyDescent="0.2">
      <c r="A270" t="str">
        <f t="shared" si="10"/>
        <v>Motorbike, battery electric, 11-35kW - 2050 - NCA - CH</v>
      </c>
      <c r="B270" t="s">
        <v>657</v>
      </c>
      <c r="D270" s="18">
        <v>2050</v>
      </c>
      <c r="E270" t="s">
        <v>37</v>
      </c>
      <c r="F270" t="s">
        <v>136</v>
      </c>
      <c r="G270" t="s">
        <v>39</v>
      </c>
      <c r="H270" t="s">
        <v>32</v>
      </c>
      <c r="I270" t="s">
        <v>44</v>
      </c>
      <c r="J270" t="s">
        <v>464</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777</v>
      </c>
      <c r="BF270" s="5">
        <v>6.7046278000000001E-2</v>
      </c>
      <c r="BG270" s="5">
        <f t="shared" si="11"/>
        <v>-3.6367171939767212E-3</v>
      </c>
      <c r="BH270" s="2">
        <v>166.70124999999999</v>
      </c>
    </row>
    <row r="271" spans="1:60" x14ac:dyDescent="0.2">
      <c r="A271" t="str">
        <f t="shared" si="10"/>
        <v>Motorbike, battery electric, &gt;35kW - 2020 - NCA - CH</v>
      </c>
      <c r="B271" t="s">
        <v>658</v>
      </c>
      <c r="D271" s="18">
        <v>2020</v>
      </c>
      <c r="E271" t="s">
        <v>37</v>
      </c>
      <c r="F271" t="s">
        <v>136</v>
      </c>
      <c r="G271" t="s">
        <v>39</v>
      </c>
      <c r="H271" t="s">
        <v>32</v>
      </c>
      <c r="I271" t="s">
        <v>44</v>
      </c>
      <c r="J271" t="s">
        <v>464</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778</v>
      </c>
      <c r="BF271" s="5">
        <v>0.10319212000000001</v>
      </c>
      <c r="BG271" s="5">
        <f t="shared" si="11"/>
        <v>-8.2447748807491922E-3</v>
      </c>
      <c r="BH271" s="2">
        <v>342.85048</v>
      </c>
    </row>
    <row r="272" spans="1:60" x14ac:dyDescent="0.2">
      <c r="A272" t="str">
        <f t="shared" si="10"/>
        <v>Motorbike, battery electric, &gt;35kW - 2030 - NCA - CH</v>
      </c>
      <c r="B272" t="s">
        <v>658</v>
      </c>
      <c r="D272" s="18">
        <v>2030</v>
      </c>
      <c r="E272" t="s">
        <v>37</v>
      </c>
      <c r="F272" t="s">
        <v>136</v>
      </c>
      <c r="G272" t="s">
        <v>39</v>
      </c>
      <c r="H272" t="s">
        <v>32</v>
      </c>
      <c r="I272" t="s">
        <v>44</v>
      </c>
      <c r="J272" t="s">
        <v>464</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779</v>
      </c>
      <c r="BF272" s="5">
        <v>9.9280656000000009E-2</v>
      </c>
      <c r="BG272" s="5">
        <f t="shared" si="11"/>
        <v>-8.630650303584661E-3</v>
      </c>
      <c r="BH272" s="2">
        <v>316.58744000000002</v>
      </c>
    </row>
    <row r="273" spans="1:60" x14ac:dyDescent="0.2">
      <c r="A273" t="str">
        <f t="shared" si="10"/>
        <v>Motorbike, battery electric, &gt;35kW - 2040 - NCA - CH</v>
      </c>
      <c r="B273" t="s">
        <v>658</v>
      </c>
      <c r="D273" s="18">
        <v>2040</v>
      </c>
      <c r="E273" t="s">
        <v>37</v>
      </c>
      <c r="F273" t="s">
        <v>136</v>
      </c>
      <c r="G273" t="s">
        <v>39</v>
      </c>
      <c r="H273" t="s">
        <v>32</v>
      </c>
      <c r="I273" t="s">
        <v>44</v>
      </c>
      <c r="J273" t="s">
        <v>464</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780</v>
      </c>
      <c r="BF273" s="5">
        <v>9.3737426000000013E-2</v>
      </c>
      <c r="BG273" s="5">
        <f t="shared" si="11"/>
        <v>-8.2506046045173198E-3</v>
      </c>
      <c r="BH273" s="2">
        <v>284.23088999999999</v>
      </c>
    </row>
    <row r="274" spans="1:60" x14ac:dyDescent="0.2">
      <c r="A274" t="str">
        <f t="shared" si="10"/>
        <v>Motorbike, battery electric, &gt;35kW - 2050 - NCA - CH</v>
      </c>
      <c r="B274" t="s">
        <v>658</v>
      </c>
      <c r="D274" s="18">
        <v>2050</v>
      </c>
      <c r="E274" t="s">
        <v>37</v>
      </c>
      <c r="F274" t="s">
        <v>136</v>
      </c>
      <c r="G274" t="s">
        <v>39</v>
      </c>
      <c r="H274" t="s">
        <v>32</v>
      </c>
      <c r="I274" t="s">
        <v>44</v>
      </c>
      <c r="J274" t="s">
        <v>464</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781</v>
      </c>
      <c r="BF274" s="5">
        <v>8.7575270999999996E-2</v>
      </c>
      <c r="BG274" s="5">
        <f t="shared" si="11"/>
        <v>-7.7484380177798018E-3</v>
      </c>
      <c r="BH274" s="2">
        <v>248.68481</v>
      </c>
    </row>
    <row r="275" spans="1:60" x14ac:dyDescent="0.2">
      <c r="A275" t="s">
        <v>638</v>
      </c>
      <c r="B275" t="s">
        <v>638</v>
      </c>
      <c r="D275" s="18">
        <v>2020</v>
      </c>
      <c r="E275" t="s">
        <v>37</v>
      </c>
      <c r="F275" t="s">
        <v>136</v>
      </c>
      <c r="G275" t="s">
        <v>39</v>
      </c>
      <c r="I275" t="s">
        <v>136</v>
      </c>
      <c r="J275" t="s">
        <v>136</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B1" zoomScale="70" zoomScaleNormal="70" workbookViewId="0">
      <selection activeCell="E45" sqref="E45"/>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67</v>
      </c>
    </row>
    <row r="2" spans="1:64" x14ac:dyDescent="0.2">
      <c r="A2" t="s">
        <v>89</v>
      </c>
    </row>
    <row r="3" spans="1:64" x14ac:dyDescent="0.2">
      <c r="B3" t="s">
        <v>15</v>
      </c>
      <c r="C3" t="s">
        <v>14</v>
      </c>
      <c r="D3" t="s">
        <v>16</v>
      </c>
      <c r="E3" t="s">
        <v>269</v>
      </c>
      <c r="F3" t="s">
        <v>19</v>
      </c>
      <c r="G3" t="s">
        <v>20</v>
      </c>
      <c r="H3" t="s">
        <v>22</v>
      </c>
      <c r="I3" t="s">
        <v>24</v>
      </c>
      <c r="J3" t="s">
        <v>51</v>
      </c>
      <c r="K3" t="s">
        <v>27</v>
      </c>
      <c r="L3" t="s">
        <v>28</v>
      </c>
      <c r="M3" t="s">
        <v>115</v>
      </c>
      <c r="N3" t="s">
        <v>102</v>
      </c>
      <c r="O3" t="s">
        <v>109</v>
      </c>
      <c r="P3" t="s">
        <v>140</v>
      </c>
      <c r="Q3" t="s">
        <v>141</v>
      </c>
      <c r="R3" t="s">
        <v>142</v>
      </c>
      <c r="S3" t="s">
        <v>65</v>
      </c>
      <c r="T3" t="s">
        <v>446</v>
      </c>
      <c r="U3" t="s">
        <v>66</v>
      </c>
      <c r="V3" t="s">
        <v>54</v>
      </c>
      <c r="W3" t="s">
        <v>55</v>
      </c>
      <c r="X3" t="s">
        <v>56</v>
      </c>
      <c r="Y3" t="s">
        <v>57</v>
      </c>
      <c r="Z3" t="s">
        <v>58</v>
      </c>
      <c r="AA3" t="s">
        <v>60</v>
      </c>
      <c r="AB3" t="s">
        <v>59</v>
      </c>
      <c r="AC3" t="s">
        <v>61</v>
      </c>
      <c r="AD3" t="s">
        <v>360</v>
      </c>
      <c r="AE3" t="s">
        <v>309</v>
      </c>
      <c r="AF3" t="s">
        <v>310</v>
      </c>
      <c r="AG3" t="s">
        <v>311</v>
      </c>
      <c r="AH3" t="s">
        <v>312</v>
      </c>
      <c r="AI3" t="s">
        <v>313</v>
      </c>
      <c r="AJ3" t="s">
        <v>314</v>
      </c>
      <c r="AK3" t="s">
        <v>315</v>
      </c>
      <c r="AL3" t="s">
        <v>316</v>
      </c>
      <c r="AM3" t="s">
        <v>317</v>
      </c>
      <c r="AN3" t="s">
        <v>318</v>
      </c>
      <c r="AO3" t="s">
        <v>54</v>
      </c>
      <c r="AP3" t="s">
        <v>319</v>
      </c>
      <c r="AQ3" t="s">
        <v>320</v>
      </c>
      <c r="AR3" t="s">
        <v>321</v>
      </c>
      <c r="AS3" t="s">
        <v>322</v>
      </c>
      <c r="AT3" t="s">
        <v>323</v>
      </c>
      <c r="AU3" t="s">
        <v>324</v>
      </c>
      <c r="AV3" t="s">
        <v>325</v>
      </c>
      <c r="AW3" t="s">
        <v>328</v>
      </c>
      <c r="AX3" t="s">
        <v>326</v>
      </c>
      <c r="AY3" t="s">
        <v>327</v>
      </c>
      <c r="AZ3" t="s">
        <v>329</v>
      </c>
      <c r="BA3" t="s">
        <v>330</v>
      </c>
      <c r="BB3" t="s">
        <v>331</v>
      </c>
      <c r="BC3" t="s">
        <v>332</v>
      </c>
      <c r="BD3" t="s">
        <v>290</v>
      </c>
      <c r="BE3" t="s">
        <v>292</v>
      </c>
      <c r="BF3" t="s">
        <v>291</v>
      </c>
      <c r="BG3" t="s">
        <v>335</v>
      </c>
      <c r="BH3" t="s">
        <v>333</v>
      </c>
      <c r="BI3" t="s">
        <v>334</v>
      </c>
      <c r="BJ3" t="s">
        <v>29</v>
      </c>
      <c r="BK3" t="s">
        <v>30</v>
      </c>
      <c r="BL3" t="s">
        <v>31</v>
      </c>
    </row>
    <row r="4" spans="1:64" x14ac:dyDescent="0.2">
      <c r="A4" t="s">
        <v>651</v>
      </c>
      <c r="B4" t="s">
        <v>90</v>
      </c>
      <c r="C4" t="s">
        <v>540</v>
      </c>
      <c r="D4" t="s">
        <v>90</v>
      </c>
      <c r="E4" t="s">
        <v>225</v>
      </c>
      <c r="F4" t="s">
        <v>541</v>
      </c>
      <c r="G4" t="s">
        <v>543</v>
      </c>
      <c r="J4" t="s">
        <v>358</v>
      </c>
      <c r="L4" t="s">
        <v>97</v>
      </c>
      <c r="M4" t="s">
        <v>116</v>
      </c>
      <c r="N4" t="s">
        <v>106</v>
      </c>
      <c r="O4" t="s">
        <v>110</v>
      </c>
      <c r="P4" t="s">
        <v>282</v>
      </c>
      <c r="Q4" t="s">
        <v>145</v>
      </c>
      <c r="R4" t="s">
        <v>143</v>
      </c>
      <c r="S4" t="s">
        <v>150</v>
      </c>
      <c r="T4" t="s">
        <v>448</v>
      </c>
      <c r="U4" t="s">
        <v>210</v>
      </c>
      <c r="V4" t="s">
        <v>54</v>
      </c>
      <c r="W4" t="s">
        <v>151</v>
      </c>
      <c r="X4" t="s">
        <v>152</v>
      </c>
      <c r="Y4" t="s">
        <v>211</v>
      </c>
      <c r="Z4" t="s">
        <v>153</v>
      </c>
      <c r="AB4" t="s">
        <v>154</v>
      </c>
      <c r="AC4" t="s">
        <v>212</v>
      </c>
      <c r="AD4" t="s">
        <v>207</v>
      </c>
      <c r="AE4" t="s">
        <v>309</v>
      </c>
      <c r="AF4" t="s">
        <v>310</v>
      </c>
      <c r="AG4" t="s">
        <v>311</v>
      </c>
      <c r="AH4" t="s">
        <v>312</v>
      </c>
      <c r="AI4" t="s">
        <v>313</v>
      </c>
      <c r="AJ4" t="s">
        <v>314</v>
      </c>
      <c r="AK4" t="s">
        <v>315</v>
      </c>
      <c r="AL4" t="s">
        <v>316</v>
      </c>
      <c r="AM4" t="s">
        <v>317</v>
      </c>
      <c r="AN4" t="s">
        <v>318</v>
      </c>
      <c r="AO4" t="s">
        <v>54</v>
      </c>
      <c r="AP4" t="s">
        <v>319</v>
      </c>
      <c r="AQ4" t="s">
        <v>320</v>
      </c>
      <c r="AR4" t="s">
        <v>321</v>
      </c>
      <c r="AS4" t="s">
        <v>322</v>
      </c>
      <c r="AT4" t="s">
        <v>323</v>
      </c>
      <c r="AU4" t="s">
        <v>324</v>
      </c>
      <c r="AV4" t="s">
        <v>325</v>
      </c>
      <c r="AW4" t="s">
        <v>328</v>
      </c>
      <c r="AX4" t="s">
        <v>326</v>
      </c>
      <c r="AY4" t="s">
        <v>327</v>
      </c>
      <c r="AZ4" t="s">
        <v>336</v>
      </c>
      <c r="BA4" t="s">
        <v>330</v>
      </c>
      <c r="BB4" t="s">
        <v>331</v>
      </c>
      <c r="BC4" t="s">
        <v>332</v>
      </c>
      <c r="BD4" t="s">
        <v>290</v>
      </c>
      <c r="BE4" t="s">
        <v>292</v>
      </c>
      <c r="BF4" t="s">
        <v>291</v>
      </c>
      <c r="BG4" t="s">
        <v>335</v>
      </c>
      <c r="BH4" t="s">
        <v>333</v>
      </c>
      <c r="BI4" t="s">
        <v>334</v>
      </c>
      <c r="BJ4" t="s">
        <v>155</v>
      </c>
      <c r="BK4" t="s">
        <v>156</v>
      </c>
      <c r="BL4" t="s">
        <v>164</v>
      </c>
    </row>
    <row r="5" spans="1:64" x14ac:dyDescent="0.2">
      <c r="A5" t="s">
        <v>33</v>
      </c>
      <c r="B5" t="s">
        <v>90</v>
      </c>
      <c r="C5" t="s">
        <v>540</v>
      </c>
      <c r="D5" t="s">
        <v>90</v>
      </c>
      <c r="F5" t="s">
        <v>541</v>
      </c>
      <c r="G5" t="s">
        <v>543</v>
      </c>
      <c r="J5" t="s">
        <v>184</v>
      </c>
      <c r="L5" t="s">
        <v>97</v>
      </c>
      <c r="M5" t="s">
        <v>116</v>
      </c>
      <c r="N5" t="s">
        <v>106</v>
      </c>
      <c r="O5" t="s">
        <v>110</v>
      </c>
      <c r="P5" t="s">
        <v>282</v>
      </c>
      <c r="R5" t="s">
        <v>143</v>
      </c>
      <c r="S5" t="s">
        <v>150</v>
      </c>
      <c r="T5" t="s">
        <v>448</v>
      </c>
      <c r="U5" t="s">
        <v>210</v>
      </c>
      <c r="V5" t="s">
        <v>54</v>
      </c>
      <c r="W5" t="s">
        <v>151</v>
      </c>
      <c r="X5" t="s">
        <v>152</v>
      </c>
      <c r="Y5" t="s">
        <v>211</v>
      </c>
      <c r="Z5" t="s">
        <v>153</v>
      </c>
      <c r="AB5" t="s">
        <v>154</v>
      </c>
      <c r="AC5" t="s">
        <v>212</v>
      </c>
      <c r="AD5" t="s">
        <v>207</v>
      </c>
      <c r="AE5" t="s">
        <v>309</v>
      </c>
      <c r="AF5" t="s">
        <v>310</v>
      </c>
      <c r="AG5" t="s">
        <v>311</v>
      </c>
      <c r="AH5" t="s">
        <v>312</v>
      </c>
      <c r="AI5" t="s">
        <v>313</v>
      </c>
      <c r="AJ5" t="s">
        <v>314</v>
      </c>
      <c r="AK5" t="s">
        <v>315</v>
      </c>
      <c r="AL5" t="s">
        <v>316</v>
      </c>
      <c r="AM5" t="s">
        <v>317</v>
      </c>
      <c r="AN5" t="s">
        <v>318</v>
      </c>
      <c r="AO5" t="s">
        <v>54</v>
      </c>
      <c r="AP5" t="s">
        <v>319</v>
      </c>
      <c r="AQ5" t="s">
        <v>320</v>
      </c>
      <c r="AR5" t="s">
        <v>321</v>
      </c>
      <c r="AS5" t="s">
        <v>322</v>
      </c>
      <c r="AT5" t="s">
        <v>323</v>
      </c>
      <c r="AU5" t="s">
        <v>324</v>
      </c>
      <c r="AV5" t="s">
        <v>325</v>
      </c>
      <c r="AW5" t="s">
        <v>328</v>
      </c>
      <c r="AX5" t="s">
        <v>326</v>
      </c>
      <c r="AY5" t="s">
        <v>327</v>
      </c>
      <c r="AZ5" t="s">
        <v>336</v>
      </c>
      <c r="BA5" t="s">
        <v>330</v>
      </c>
      <c r="BB5" t="s">
        <v>331</v>
      </c>
      <c r="BC5" t="s">
        <v>332</v>
      </c>
      <c r="BD5" t="s">
        <v>290</v>
      </c>
      <c r="BE5" t="s">
        <v>292</v>
      </c>
      <c r="BF5" t="s">
        <v>291</v>
      </c>
      <c r="BG5" t="s">
        <v>335</v>
      </c>
      <c r="BH5" t="s">
        <v>333</v>
      </c>
      <c r="BI5" t="s">
        <v>334</v>
      </c>
      <c r="BJ5" t="s">
        <v>155</v>
      </c>
      <c r="BK5" t="s">
        <v>156</v>
      </c>
      <c r="BL5" t="s">
        <v>164</v>
      </c>
    </row>
    <row r="6" spans="1:64" x14ac:dyDescent="0.2">
      <c r="A6" t="s">
        <v>262</v>
      </c>
      <c r="B6" t="s">
        <v>247</v>
      </c>
      <c r="C6" t="s">
        <v>540</v>
      </c>
      <c r="D6" t="s">
        <v>247</v>
      </c>
      <c r="E6" t="s">
        <v>225</v>
      </c>
      <c r="F6" t="s">
        <v>541</v>
      </c>
      <c r="G6" t="s">
        <v>543</v>
      </c>
      <c r="J6" t="s">
        <v>184</v>
      </c>
      <c r="L6" t="s">
        <v>97</v>
      </c>
      <c r="M6" t="s">
        <v>248</v>
      </c>
      <c r="N6" t="s">
        <v>106</v>
      </c>
      <c r="O6" t="s">
        <v>110</v>
      </c>
      <c r="P6" t="s">
        <v>145</v>
      </c>
      <c r="Q6" t="s">
        <v>145</v>
      </c>
      <c r="R6" t="s">
        <v>143</v>
      </c>
      <c r="S6" t="s">
        <v>150</v>
      </c>
      <c r="T6" t="s">
        <v>448</v>
      </c>
      <c r="U6" t="s">
        <v>210</v>
      </c>
      <c r="V6" t="s">
        <v>54</v>
      </c>
      <c r="W6" t="s">
        <v>151</v>
      </c>
      <c r="X6" t="s">
        <v>152</v>
      </c>
      <c r="Y6" t="s">
        <v>211</v>
      </c>
      <c r="Z6" t="s">
        <v>153</v>
      </c>
      <c r="AB6" t="s">
        <v>154</v>
      </c>
      <c r="AC6" t="s">
        <v>212</v>
      </c>
      <c r="AD6" t="s">
        <v>207</v>
      </c>
      <c r="AE6" t="s">
        <v>309</v>
      </c>
      <c r="AF6" t="s">
        <v>310</v>
      </c>
      <c r="AG6" t="s">
        <v>311</v>
      </c>
      <c r="AH6" t="s">
        <v>312</v>
      </c>
      <c r="AI6" t="s">
        <v>313</v>
      </c>
      <c r="AJ6" t="s">
        <v>314</v>
      </c>
      <c r="AK6" t="s">
        <v>315</v>
      </c>
      <c r="AL6" t="s">
        <v>316</v>
      </c>
      <c r="AM6" t="s">
        <v>317</v>
      </c>
      <c r="AN6" t="s">
        <v>318</v>
      </c>
      <c r="AO6" t="s">
        <v>54</v>
      </c>
      <c r="AP6" t="s">
        <v>319</v>
      </c>
      <c r="AQ6" t="s">
        <v>320</v>
      </c>
      <c r="AR6" t="s">
        <v>321</v>
      </c>
      <c r="AS6" t="s">
        <v>322</v>
      </c>
      <c r="AT6" t="s">
        <v>323</v>
      </c>
      <c r="AU6" t="s">
        <v>324</v>
      </c>
      <c r="AV6" t="s">
        <v>325</v>
      </c>
      <c r="AW6" t="s">
        <v>328</v>
      </c>
      <c r="AX6" t="s">
        <v>326</v>
      </c>
      <c r="AY6" t="s">
        <v>327</v>
      </c>
      <c r="AZ6" t="s">
        <v>336</v>
      </c>
      <c r="BA6" t="s">
        <v>330</v>
      </c>
      <c r="BB6" t="s">
        <v>331</v>
      </c>
      <c r="BC6" t="s">
        <v>332</v>
      </c>
      <c r="BD6" t="s">
        <v>290</v>
      </c>
      <c r="BE6" t="s">
        <v>292</v>
      </c>
      <c r="BF6" t="s">
        <v>291</v>
      </c>
      <c r="BG6" t="s">
        <v>335</v>
      </c>
      <c r="BH6" t="s">
        <v>333</v>
      </c>
      <c r="BI6" t="s">
        <v>334</v>
      </c>
      <c r="BJ6" t="s">
        <v>155</v>
      </c>
      <c r="BK6" t="s">
        <v>156</v>
      </c>
      <c r="BL6" t="s">
        <v>164</v>
      </c>
    </row>
    <row r="7" spans="1:64" x14ac:dyDescent="0.2">
      <c r="A7" t="s">
        <v>263</v>
      </c>
      <c r="B7" t="s">
        <v>247</v>
      </c>
      <c r="C7" t="s">
        <v>540</v>
      </c>
      <c r="D7" t="s">
        <v>247</v>
      </c>
      <c r="E7" t="s">
        <v>225</v>
      </c>
      <c r="F7" t="s">
        <v>541</v>
      </c>
      <c r="G7" t="s">
        <v>543</v>
      </c>
      <c r="J7" t="s">
        <v>184</v>
      </c>
      <c r="L7" t="s">
        <v>97</v>
      </c>
      <c r="M7" t="s">
        <v>248</v>
      </c>
      <c r="N7" t="s">
        <v>106</v>
      </c>
      <c r="O7" t="s">
        <v>110</v>
      </c>
      <c r="P7" t="s">
        <v>145</v>
      </c>
      <c r="Q7" t="s">
        <v>145</v>
      </c>
      <c r="R7" t="s">
        <v>143</v>
      </c>
      <c r="S7" t="s">
        <v>150</v>
      </c>
      <c r="T7" t="s">
        <v>448</v>
      </c>
      <c r="U7" t="s">
        <v>210</v>
      </c>
      <c r="V7" t="s">
        <v>54</v>
      </c>
      <c r="W7" t="s">
        <v>151</v>
      </c>
      <c r="X7" t="s">
        <v>152</v>
      </c>
      <c r="Y7" t="s">
        <v>211</v>
      </c>
      <c r="Z7" t="s">
        <v>153</v>
      </c>
      <c r="AB7" t="s">
        <v>154</v>
      </c>
      <c r="AC7" t="s">
        <v>212</v>
      </c>
      <c r="AD7" t="s">
        <v>207</v>
      </c>
      <c r="AE7" t="s">
        <v>309</v>
      </c>
      <c r="AF7" t="s">
        <v>310</v>
      </c>
      <c r="AG7" t="s">
        <v>311</v>
      </c>
      <c r="AH7" t="s">
        <v>312</v>
      </c>
      <c r="AI7" t="s">
        <v>313</v>
      </c>
      <c r="AJ7" t="s">
        <v>314</v>
      </c>
      <c r="AK7" t="s">
        <v>315</v>
      </c>
      <c r="AL7" t="s">
        <v>316</v>
      </c>
      <c r="AM7" t="s">
        <v>317</v>
      </c>
      <c r="AN7" t="s">
        <v>318</v>
      </c>
      <c r="AO7" t="s">
        <v>54</v>
      </c>
      <c r="AP7" t="s">
        <v>319</v>
      </c>
      <c r="AQ7" t="s">
        <v>320</v>
      </c>
      <c r="AR7" t="s">
        <v>321</v>
      </c>
      <c r="AS7" t="s">
        <v>322</v>
      </c>
      <c r="AT7" t="s">
        <v>323</v>
      </c>
      <c r="AU7" t="s">
        <v>324</v>
      </c>
      <c r="AV7" t="s">
        <v>325</v>
      </c>
      <c r="AW7" t="s">
        <v>328</v>
      </c>
      <c r="AX7" t="s">
        <v>326</v>
      </c>
      <c r="AY7" t="s">
        <v>327</v>
      </c>
      <c r="AZ7" t="s">
        <v>336</v>
      </c>
      <c r="BA7" t="s">
        <v>330</v>
      </c>
      <c r="BB7" t="s">
        <v>331</v>
      </c>
      <c r="BC7" t="s">
        <v>332</v>
      </c>
      <c r="BD7" t="s">
        <v>290</v>
      </c>
      <c r="BE7" t="s">
        <v>292</v>
      </c>
      <c r="BF7" t="s">
        <v>291</v>
      </c>
      <c r="BG7" t="s">
        <v>335</v>
      </c>
      <c r="BH7" t="s">
        <v>333</v>
      </c>
      <c r="BI7" t="s">
        <v>334</v>
      </c>
      <c r="BJ7" t="s">
        <v>155</v>
      </c>
      <c r="BK7" t="s">
        <v>156</v>
      </c>
      <c r="BL7" t="s">
        <v>164</v>
      </c>
    </row>
    <row r="8" spans="1:64" x14ac:dyDescent="0.2">
      <c r="A8" t="s">
        <v>652</v>
      </c>
      <c r="B8" t="s">
        <v>247</v>
      </c>
      <c r="C8" t="s">
        <v>540</v>
      </c>
      <c r="D8" t="s">
        <v>247</v>
      </c>
      <c r="E8" t="s">
        <v>225</v>
      </c>
      <c r="F8" t="s">
        <v>541</v>
      </c>
      <c r="G8" t="s">
        <v>543</v>
      </c>
      <c r="J8" t="s">
        <v>184</v>
      </c>
      <c r="L8" t="s">
        <v>97</v>
      </c>
      <c r="M8" t="s">
        <v>248</v>
      </c>
      <c r="N8" t="s">
        <v>106</v>
      </c>
      <c r="O8" t="s">
        <v>110</v>
      </c>
      <c r="P8" t="s">
        <v>145</v>
      </c>
      <c r="Q8" t="s">
        <v>145</v>
      </c>
      <c r="R8" t="s">
        <v>143</v>
      </c>
      <c r="S8" t="s">
        <v>150</v>
      </c>
      <c r="T8" t="s">
        <v>448</v>
      </c>
      <c r="U8" t="s">
        <v>210</v>
      </c>
      <c r="V8" t="s">
        <v>54</v>
      </c>
      <c r="W8" t="s">
        <v>151</v>
      </c>
      <c r="X8" t="s">
        <v>152</v>
      </c>
      <c r="Y8" t="s">
        <v>211</v>
      </c>
      <c r="Z8" t="s">
        <v>153</v>
      </c>
      <c r="AB8" t="s">
        <v>154</v>
      </c>
      <c r="AC8" t="s">
        <v>212</v>
      </c>
      <c r="AD8" t="s">
        <v>207</v>
      </c>
      <c r="AE8" t="s">
        <v>309</v>
      </c>
      <c r="AF8" t="s">
        <v>310</v>
      </c>
      <c r="AG8" t="s">
        <v>311</v>
      </c>
      <c r="AH8" t="s">
        <v>312</v>
      </c>
      <c r="AI8" t="s">
        <v>313</v>
      </c>
      <c r="AJ8" t="s">
        <v>314</v>
      </c>
      <c r="AK8" t="s">
        <v>315</v>
      </c>
      <c r="AL8" t="s">
        <v>316</v>
      </c>
      <c r="AM8" t="s">
        <v>317</v>
      </c>
      <c r="AN8" t="s">
        <v>318</v>
      </c>
      <c r="AO8" t="s">
        <v>54</v>
      </c>
      <c r="AP8" t="s">
        <v>319</v>
      </c>
      <c r="AQ8" t="s">
        <v>320</v>
      </c>
      <c r="AR8" t="s">
        <v>321</v>
      </c>
      <c r="AS8" t="s">
        <v>322</v>
      </c>
      <c r="AT8" t="s">
        <v>323</v>
      </c>
      <c r="AU8" t="s">
        <v>324</v>
      </c>
      <c r="AV8" t="s">
        <v>325</v>
      </c>
      <c r="AW8" t="s">
        <v>328</v>
      </c>
      <c r="AX8" t="s">
        <v>326</v>
      </c>
      <c r="AY8" t="s">
        <v>327</v>
      </c>
      <c r="AZ8" t="s">
        <v>336</v>
      </c>
      <c r="BA8" t="s">
        <v>330</v>
      </c>
      <c r="BB8" t="s">
        <v>331</v>
      </c>
      <c r="BC8" t="s">
        <v>332</v>
      </c>
      <c r="BD8" t="s">
        <v>290</v>
      </c>
      <c r="BE8" t="s">
        <v>292</v>
      </c>
      <c r="BF8" t="s">
        <v>291</v>
      </c>
      <c r="BG8" t="s">
        <v>335</v>
      </c>
      <c r="BH8" t="s">
        <v>333</v>
      </c>
      <c r="BI8" t="s">
        <v>334</v>
      </c>
      <c r="BJ8" t="s">
        <v>155</v>
      </c>
      <c r="BK8" t="s">
        <v>156</v>
      </c>
      <c r="BL8" t="s">
        <v>164</v>
      </c>
    </row>
    <row r="9" spans="1:64" x14ac:dyDescent="0.2">
      <c r="A9" t="s">
        <v>264</v>
      </c>
      <c r="B9" t="s">
        <v>101</v>
      </c>
      <c r="C9" t="s">
        <v>540</v>
      </c>
      <c r="D9" t="s">
        <v>101</v>
      </c>
      <c r="E9" t="s">
        <v>101</v>
      </c>
      <c r="F9" t="s">
        <v>541</v>
      </c>
      <c r="G9" t="s">
        <v>543</v>
      </c>
      <c r="L9" t="s">
        <v>108</v>
      </c>
      <c r="M9" t="s">
        <v>117</v>
      </c>
      <c r="N9" t="s">
        <v>103</v>
      </c>
      <c r="P9" t="s">
        <v>277</v>
      </c>
      <c r="Q9" t="s">
        <v>277</v>
      </c>
      <c r="R9" t="s">
        <v>143</v>
      </c>
      <c r="S9" t="s">
        <v>150</v>
      </c>
      <c r="T9" t="s">
        <v>448</v>
      </c>
      <c r="U9" t="s">
        <v>210</v>
      </c>
      <c r="V9" t="s">
        <v>54</v>
      </c>
      <c r="W9" t="s">
        <v>151</v>
      </c>
      <c r="X9" t="s">
        <v>152</v>
      </c>
      <c r="Y9" t="s">
        <v>211</v>
      </c>
      <c r="Z9" t="s">
        <v>153</v>
      </c>
      <c r="AB9" t="s">
        <v>154</v>
      </c>
      <c r="AC9" t="s">
        <v>212</v>
      </c>
      <c r="AD9" t="s">
        <v>207</v>
      </c>
      <c r="AE9" t="s">
        <v>309</v>
      </c>
      <c r="AF9" t="s">
        <v>310</v>
      </c>
      <c r="AG9" t="s">
        <v>311</v>
      </c>
      <c r="AH9" t="s">
        <v>312</v>
      </c>
      <c r="AI9" t="s">
        <v>313</v>
      </c>
      <c r="AJ9" t="s">
        <v>314</v>
      </c>
      <c r="AK9" t="s">
        <v>315</v>
      </c>
      <c r="AL9" t="s">
        <v>316</v>
      </c>
      <c r="AM9" t="s">
        <v>317</v>
      </c>
      <c r="AN9" t="s">
        <v>318</v>
      </c>
      <c r="AO9" t="s">
        <v>54</v>
      </c>
      <c r="AP9" t="s">
        <v>319</v>
      </c>
      <c r="AQ9" t="s">
        <v>320</v>
      </c>
      <c r="AR9" t="s">
        <v>321</v>
      </c>
      <c r="AS9" t="s">
        <v>322</v>
      </c>
      <c r="AT9" t="s">
        <v>323</v>
      </c>
      <c r="AU9" t="s">
        <v>324</v>
      </c>
      <c r="AV9" t="s">
        <v>325</v>
      </c>
      <c r="AW9" t="s">
        <v>328</v>
      </c>
      <c r="AX9" t="s">
        <v>326</v>
      </c>
      <c r="AY9" t="s">
        <v>327</v>
      </c>
      <c r="AZ9" t="s">
        <v>336</v>
      </c>
      <c r="BA9" t="s">
        <v>330</v>
      </c>
      <c r="BB9" t="s">
        <v>331</v>
      </c>
      <c r="BC9" t="s">
        <v>332</v>
      </c>
      <c r="BD9" t="s">
        <v>290</v>
      </c>
      <c r="BE9" t="s">
        <v>292</v>
      </c>
      <c r="BF9" t="s">
        <v>291</v>
      </c>
      <c r="BG9" t="s">
        <v>335</v>
      </c>
      <c r="BH9" t="s">
        <v>333</v>
      </c>
      <c r="BI9" t="s">
        <v>334</v>
      </c>
      <c r="BJ9" t="s">
        <v>155</v>
      </c>
      <c r="BK9" t="s">
        <v>156</v>
      </c>
      <c r="BL9" t="s">
        <v>164</v>
      </c>
    </row>
    <row r="10" spans="1:64" x14ac:dyDescent="0.2">
      <c r="A10" t="s">
        <v>346</v>
      </c>
      <c r="B10" t="s">
        <v>111</v>
      </c>
      <c r="C10" t="s">
        <v>540</v>
      </c>
      <c r="D10" t="s">
        <v>111</v>
      </c>
      <c r="I10" t="s">
        <v>113</v>
      </c>
      <c r="K10" t="s">
        <v>356</v>
      </c>
      <c r="M10" t="s">
        <v>118</v>
      </c>
      <c r="N10" t="s">
        <v>106</v>
      </c>
      <c r="O10" t="s">
        <v>110</v>
      </c>
      <c r="S10" t="s">
        <v>150</v>
      </c>
      <c r="T10" t="s">
        <v>448</v>
      </c>
      <c r="U10" t="s">
        <v>210</v>
      </c>
      <c r="V10" t="s">
        <v>54</v>
      </c>
      <c r="W10" t="s">
        <v>151</v>
      </c>
      <c r="X10" t="s">
        <v>152</v>
      </c>
      <c r="Y10" t="s">
        <v>211</v>
      </c>
      <c r="Z10" t="s">
        <v>153</v>
      </c>
      <c r="AB10" t="s">
        <v>154</v>
      </c>
      <c r="AC10" t="s">
        <v>212</v>
      </c>
      <c r="AD10" t="s">
        <v>207</v>
      </c>
      <c r="AE10" t="s">
        <v>309</v>
      </c>
      <c r="AF10" t="s">
        <v>310</v>
      </c>
      <c r="AG10" t="s">
        <v>311</v>
      </c>
      <c r="AH10" t="s">
        <v>312</v>
      </c>
      <c r="AI10" t="s">
        <v>313</v>
      </c>
      <c r="AJ10" t="s">
        <v>314</v>
      </c>
      <c r="AK10" t="s">
        <v>315</v>
      </c>
      <c r="AL10" t="s">
        <v>316</v>
      </c>
      <c r="AM10" t="s">
        <v>317</v>
      </c>
      <c r="AN10" t="s">
        <v>318</v>
      </c>
      <c r="AO10" t="s">
        <v>54</v>
      </c>
      <c r="AP10" t="s">
        <v>319</v>
      </c>
      <c r="AQ10" t="s">
        <v>320</v>
      </c>
      <c r="AR10" t="s">
        <v>321</v>
      </c>
      <c r="AS10" t="s">
        <v>322</v>
      </c>
      <c r="AT10" t="s">
        <v>323</v>
      </c>
      <c r="AU10" t="s">
        <v>324</v>
      </c>
      <c r="AV10" t="s">
        <v>325</v>
      </c>
      <c r="AW10" t="s">
        <v>328</v>
      </c>
      <c r="AX10" t="s">
        <v>326</v>
      </c>
      <c r="AY10" t="s">
        <v>327</v>
      </c>
      <c r="AZ10" t="s">
        <v>336</v>
      </c>
      <c r="BA10" t="s">
        <v>330</v>
      </c>
      <c r="BB10" t="s">
        <v>331</v>
      </c>
      <c r="BC10" t="s">
        <v>332</v>
      </c>
      <c r="BD10" t="s">
        <v>290</v>
      </c>
      <c r="BE10" t="s">
        <v>292</v>
      </c>
      <c r="BF10" t="s">
        <v>291</v>
      </c>
      <c r="BG10" t="s">
        <v>335</v>
      </c>
      <c r="BH10" t="s">
        <v>333</v>
      </c>
      <c r="BI10" t="s">
        <v>334</v>
      </c>
      <c r="BJ10" t="s">
        <v>155</v>
      </c>
      <c r="BK10" t="s">
        <v>156</v>
      </c>
      <c r="BL10" t="s">
        <v>164</v>
      </c>
    </row>
    <row r="11" spans="1:64" x14ac:dyDescent="0.2">
      <c r="A11" t="s">
        <v>347</v>
      </c>
      <c r="B11" t="s">
        <v>111</v>
      </c>
      <c r="C11" t="s">
        <v>540</v>
      </c>
      <c r="D11" t="s">
        <v>111</v>
      </c>
      <c r="I11" t="s">
        <v>113</v>
      </c>
      <c r="K11" t="s">
        <v>356</v>
      </c>
      <c r="M11" t="s">
        <v>118</v>
      </c>
      <c r="N11" t="s">
        <v>106</v>
      </c>
      <c r="O11" t="s">
        <v>110</v>
      </c>
      <c r="S11" t="s">
        <v>150</v>
      </c>
      <c r="T11" t="s">
        <v>448</v>
      </c>
      <c r="U11" t="s">
        <v>210</v>
      </c>
      <c r="V11" t="s">
        <v>54</v>
      </c>
      <c r="W11" t="s">
        <v>151</v>
      </c>
      <c r="X11" t="s">
        <v>152</v>
      </c>
      <c r="Y11" t="s">
        <v>211</v>
      </c>
      <c r="Z11" t="s">
        <v>153</v>
      </c>
      <c r="AB11" t="s">
        <v>154</v>
      </c>
      <c r="AC11" t="s">
        <v>212</v>
      </c>
      <c r="AD11" t="s">
        <v>207</v>
      </c>
      <c r="AE11" t="s">
        <v>309</v>
      </c>
      <c r="AF11" t="s">
        <v>310</v>
      </c>
      <c r="AG11" t="s">
        <v>311</v>
      </c>
      <c r="AH11" t="s">
        <v>312</v>
      </c>
      <c r="AI11" t="s">
        <v>313</v>
      </c>
      <c r="AJ11" t="s">
        <v>314</v>
      </c>
      <c r="AK11" t="s">
        <v>315</v>
      </c>
      <c r="AL11" t="s">
        <v>316</v>
      </c>
      <c r="AM11" t="s">
        <v>317</v>
      </c>
      <c r="AN11" t="s">
        <v>318</v>
      </c>
      <c r="AO11" t="s">
        <v>54</v>
      </c>
      <c r="AP11" t="s">
        <v>319</v>
      </c>
      <c r="AQ11" t="s">
        <v>320</v>
      </c>
      <c r="AR11" t="s">
        <v>321</v>
      </c>
      <c r="AS11" t="s">
        <v>322</v>
      </c>
      <c r="AT11" t="s">
        <v>323</v>
      </c>
      <c r="AU11" t="s">
        <v>324</v>
      </c>
      <c r="AV11" t="s">
        <v>325</v>
      </c>
      <c r="AW11" t="s">
        <v>328</v>
      </c>
      <c r="AX11" t="s">
        <v>326</v>
      </c>
      <c r="AY11" t="s">
        <v>327</v>
      </c>
      <c r="AZ11" t="s">
        <v>336</v>
      </c>
      <c r="BA11" t="s">
        <v>330</v>
      </c>
      <c r="BB11" t="s">
        <v>331</v>
      </c>
      <c r="BC11" t="s">
        <v>332</v>
      </c>
      <c r="BD11" t="s">
        <v>290</v>
      </c>
      <c r="BE11" t="s">
        <v>292</v>
      </c>
      <c r="BF11" t="s">
        <v>291</v>
      </c>
      <c r="BG11" t="s">
        <v>335</v>
      </c>
      <c r="BH11" t="s">
        <v>333</v>
      </c>
      <c r="BI11" t="s">
        <v>334</v>
      </c>
      <c r="BJ11" t="s">
        <v>155</v>
      </c>
      <c r="BK11" t="s">
        <v>156</v>
      </c>
      <c r="BL11" t="s">
        <v>164</v>
      </c>
    </row>
    <row r="12" spans="1:64" x14ac:dyDescent="0.2">
      <c r="A12" t="s">
        <v>348</v>
      </c>
      <c r="B12" t="s">
        <v>111</v>
      </c>
      <c r="C12" t="s">
        <v>540</v>
      </c>
      <c r="D12" t="s">
        <v>111</v>
      </c>
      <c r="I12" t="s">
        <v>113</v>
      </c>
      <c r="K12" t="s">
        <v>356</v>
      </c>
      <c r="M12" t="s">
        <v>118</v>
      </c>
      <c r="N12" t="s">
        <v>106</v>
      </c>
      <c r="O12" t="s">
        <v>110</v>
      </c>
      <c r="S12" t="s">
        <v>150</v>
      </c>
      <c r="T12" t="s">
        <v>448</v>
      </c>
      <c r="U12" t="s">
        <v>210</v>
      </c>
      <c r="V12" t="s">
        <v>54</v>
      </c>
      <c r="W12" t="s">
        <v>151</v>
      </c>
      <c r="X12" t="s">
        <v>152</v>
      </c>
      <c r="Y12" t="s">
        <v>211</v>
      </c>
      <c r="Z12" t="s">
        <v>153</v>
      </c>
      <c r="AB12" t="s">
        <v>154</v>
      </c>
      <c r="AC12" t="s">
        <v>212</v>
      </c>
      <c r="AD12" t="s">
        <v>207</v>
      </c>
      <c r="AE12" t="s">
        <v>309</v>
      </c>
      <c r="AF12" t="s">
        <v>310</v>
      </c>
      <c r="AG12" t="s">
        <v>311</v>
      </c>
      <c r="AH12" t="s">
        <v>312</v>
      </c>
      <c r="AI12" t="s">
        <v>313</v>
      </c>
      <c r="AJ12" t="s">
        <v>314</v>
      </c>
      <c r="AK12" t="s">
        <v>315</v>
      </c>
      <c r="AL12" t="s">
        <v>316</v>
      </c>
      <c r="AM12" t="s">
        <v>317</v>
      </c>
      <c r="AN12" t="s">
        <v>318</v>
      </c>
      <c r="AO12" t="s">
        <v>54</v>
      </c>
      <c r="AP12" t="s">
        <v>319</v>
      </c>
      <c r="AQ12" t="s">
        <v>320</v>
      </c>
      <c r="AR12" t="s">
        <v>321</v>
      </c>
      <c r="AS12" t="s">
        <v>322</v>
      </c>
      <c r="AT12" t="s">
        <v>323</v>
      </c>
      <c r="AU12" t="s">
        <v>324</v>
      </c>
      <c r="AV12" t="s">
        <v>325</v>
      </c>
      <c r="AW12" t="s">
        <v>328</v>
      </c>
      <c r="AX12" t="s">
        <v>326</v>
      </c>
      <c r="AY12" t="s">
        <v>327</v>
      </c>
      <c r="AZ12" t="s">
        <v>336</v>
      </c>
      <c r="BA12" t="s">
        <v>330</v>
      </c>
      <c r="BB12" t="s">
        <v>331</v>
      </c>
      <c r="BC12" t="s">
        <v>332</v>
      </c>
      <c r="BD12" t="s">
        <v>290</v>
      </c>
      <c r="BE12" t="s">
        <v>292</v>
      </c>
      <c r="BF12" t="s">
        <v>291</v>
      </c>
      <c r="BG12" t="s">
        <v>335</v>
      </c>
      <c r="BH12" t="s">
        <v>333</v>
      </c>
      <c r="BI12" t="s">
        <v>334</v>
      </c>
      <c r="BJ12" t="s">
        <v>155</v>
      </c>
      <c r="BK12" t="s">
        <v>156</v>
      </c>
      <c r="BL12" t="s">
        <v>164</v>
      </c>
    </row>
    <row r="13" spans="1:64" x14ac:dyDescent="0.2">
      <c r="A13" t="s">
        <v>375</v>
      </c>
      <c r="B13" t="s">
        <v>111</v>
      </c>
      <c r="C13" t="s">
        <v>540</v>
      </c>
      <c r="D13" t="s">
        <v>111</v>
      </c>
      <c r="I13" t="s">
        <v>113</v>
      </c>
      <c r="K13" t="s">
        <v>356</v>
      </c>
      <c r="M13" t="s">
        <v>118</v>
      </c>
      <c r="N13" t="s">
        <v>106</v>
      </c>
      <c r="O13" t="s">
        <v>110</v>
      </c>
      <c r="S13" t="s">
        <v>150</v>
      </c>
      <c r="T13" t="s">
        <v>448</v>
      </c>
      <c r="U13" t="s">
        <v>210</v>
      </c>
      <c r="V13" t="s">
        <v>54</v>
      </c>
      <c r="W13" t="s">
        <v>151</v>
      </c>
      <c r="X13" t="s">
        <v>152</v>
      </c>
      <c r="Y13" t="s">
        <v>211</v>
      </c>
      <c r="Z13" t="s">
        <v>153</v>
      </c>
      <c r="AB13" t="s">
        <v>154</v>
      </c>
      <c r="AC13" t="s">
        <v>212</v>
      </c>
      <c r="AD13" t="s">
        <v>207</v>
      </c>
      <c r="AE13" t="s">
        <v>309</v>
      </c>
      <c r="AF13" t="s">
        <v>310</v>
      </c>
      <c r="AG13" t="s">
        <v>311</v>
      </c>
      <c r="AH13" t="s">
        <v>312</v>
      </c>
      <c r="AI13" t="s">
        <v>313</v>
      </c>
      <c r="AJ13" t="s">
        <v>314</v>
      </c>
      <c r="AK13" t="s">
        <v>315</v>
      </c>
      <c r="AL13" t="s">
        <v>316</v>
      </c>
      <c r="AM13" t="s">
        <v>317</v>
      </c>
      <c r="AN13" t="s">
        <v>318</v>
      </c>
      <c r="AO13" t="s">
        <v>54</v>
      </c>
      <c r="AP13" t="s">
        <v>319</v>
      </c>
      <c r="AQ13" t="s">
        <v>320</v>
      </c>
      <c r="AR13" t="s">
        <v>321</v>
      </c>
      <c r="AS13" t="s">
        <v>322</v>
      </c>
      <c r="AT13" t="s">
        <v>323</v>
      </c>
      <c r="AU13" t="s">
        <v>324</v>
      </c>
      <c r="AV13" t="s">
        <v>325</v>
      </c>
      <c r="AW13" t="s">
        <v>328</v>
      </c>
      <c r="AX13" t="s">
        <v>326</v>
      </c>
      <c r="AY13" t="s">
        <v>327</v>
      </c>
      <c r="AZ13" t="s">
        <v>336</v>
      </c>
      <c r="BA13" t="s">
        <v>330</v>
      </c>
      <c r="BB13" t="s">
        <v>331</v>
      </c>
      <c r="BC13" t="s">
        <v>332</v>
      </c>
      <c r="BD13" t="s">
        <v>290</v>
      </c>
      <c r="BE13" t="s">
        <v>292</v>
      </c>
      <c r="BF13" t="s">
        <v>291</v>
      </c>
      <c r="BG13" t="s">
        <v>335</v>
      </c>
      <c r="BH13" t="s">
        <v>333</v>
      </c>
      <c r="BI13" t="s">
        <v>334</v>
      </c>
      <c r="BJ13" t="s">
        <v>155</v>
      </c>
      <c r="BK13" t="s">
        <v>156</v>
      </c>
      <c r="BL13" t="s">
        <v>164</v>
      </c>
    </row>
    <row r="14" spans="1:64" x14ac:dyDescent="0.2">
      <c r="A14" t="s">
        <v>376</v>
      </c>
      <c r="B14" t="s">
        <v>111</v>
      </c>
      <c r="C14" t="s">
        <v>540</v>
      </c>
      <c r="D14" t="s">
        <v>111</v>
      </c>
      <c r="I14" t="s">
        <v>113</v>
      </c>
      <c r="K14" t="s">
        <v>356</v>
      </c>
      <c r="M14" t="s">
        <v>118</v>
      </c>
      <c r="N14" t="s">
        <v>106</v>
      </c>
      <c r="O14" t="s">
        <v>110</v>
      </c>
      <c r="S14" t="s">
        <v>150</v>
      </c>
      <c r="T14" t="s">
        <v>448</v>
      </c>
      <c r="U14" t="s">
        <v>210</v>
      </c>
      <c r="V14" t="s">
        <v>54</v>
      </c>
      <c r="W14" t="s">
        <v>151</v>
      </c>
      <c r="X14" t="s">
        <v>152</v>
      </c>
      <c r="Y14" t="s">
        <v>211</v>
      </c>
      <c r="Z14" t="s">
        <v>153</v>
      </c>
      <c r="AB14" t="s">
        <v>154</v>
      </c>
      <c r="AC14" t="s">
        <v>212</v>
      </c>
      <c r="AD14" t="s">
        <v>207</v>
      </c>
      <c r="AE14" t="s">
        <v>309</v>
      </c>
      <c r="AF14" t="s">
        <v>310</v>
      </c>
      <c r="AG14" t="s">
        <v>311</v>
      </c>
      <c r="AH14" t="s">
        <v>312</v>
      </c>
      <c r="AI14" t="s">
        <v>313</v>
      </c>
      <c r="AJ14" t="s">
        <v>314</v>
      </c>
      <c r="AK14" t="s">
        <v>315</v>
      </c>
      <c r="AL14" t="s">
        <v>316</v>
      </c>
      <c r="AM14" t="s">
        <v>317</v>
      </c>
      <c r="AN14" t="s">
        <v>318</v>
      </c>
      <c r="AO14" t="s">
        <v>54</v>
      </c>
      <c r="AP14" t="s">
        <v>319</v>
      </c>
      <c r="AQ14" t="s">
        <v>320</v>
      </c>
      <c r="AR14" t="s">
        <v>321</v>
      </c>
      <c r="AS14" t="s">
        <v>322</v>
      </c>
      <c r="AT14" t="s">
        <v>323</v>
      </c>
      <c r="AU14" t="s">
        <v>324</v>
      </c>
      <c r="AV14" t="s">
        <v>325</v>
      </c>
      <c r="AW14" t="s">
        <v>328</v>
      </c>
      <c r="AX14" t="s">
        <v>326</v>
      </c>
      <c r="AY14" t="s">
        <v>327</v>
      </c>
      <c r="AZ14" t="s">
        <v>336</v>
      </c>
      <c r="BA14" t="s">
        <v>330</v>
      </c>
      <c r="BB14" t="s">
        <v>331</v>
      </c>
      <c r="BC14" t="s">
        <v>332</v>
      </c>
      <c r="BD14" t="s">
        <v>290</v>
      </c>
      <c r="BE14" t="s">
        <v>292</v>
      </c>
      <c r="BF14" t="s">
        <v>291</v>
      </c>
      <c r="BG14" t="s">
        <v>335</v>
      </c>
      <c r="BH14" t="s">
        <v>333</v>
      </c>
      <c r="BI14" t="s">
        <v>334</v>
      </c>
      <c r="BJ14" t="s">
        <v>155</v>
      </c>
      <c r="BK14" t="s">
        <v>156</v>
      </c>
      <c r="BL14" t="s">
        <v>164</v>
      </c>
    </row>
    <row r="15" spans="1:64" x14ac:dyDescent="0.2">
      <c r="A15" t="s">
        <v>377</v>
      </c>
      <c r="B15" t="s">
        <v>111</v>
      </c>
      <c r="C15" t="s">
        <v>540</v>
      </c>
      <c r="D15" t="s">
        <v>111</v>
      </c>
      <c r="I15" t="s">
        <v>113</v>
      </c>
      <c r="K15" t="s">
        <v>356</v>
      </c>
      <c r="M15" t="s">
        <v>118</v>
      </c>
      <c r="N15" t="s">
        <v>106</v>
      </c>
      <c r="O15" t="s">
        <v>110</v>
      </c>
      <c r="S15" t="s">
        <v>150</v>
      </c>
      <c r="T15" t="s">
        <v>448</v>
      </c>
      <c r="U15" t="s">
        <v>210</v>
      </c>
      <c r="V15" t="s">
        <v>54</v>
      </c>
      <c r="W15" t="s">
        <v>151</v>
      </c>
      <c r="X15" t="s">
        <v>152</v>
      </c>
      <c r="Y15" t="s">
        <v>211</v>
      </c>
      <c r="Z15" t="s">
        <v>153</v>
      </c>
      <c r="AB15" t="s">
        <v>154</v>
      </c>
      <c r="AC15" t="s">
        <v>212</v>
      </c>
      <c r="AD15" t="s">
        <v>207</v>
      </c>
      <c r="AE15" t="s">
        <v>309</v>
      </c>
      <c r="AF15" t="s">
        <v>310</v>
      </c>
      <c r="AG15" t="s">
        <v>311</v>
      </c>
      <c r="AH15" t="s">
        <v>312</v>
      </c>
      <c r="AI15" t="s">
        <v>313</v>
      </c>
      <c r="AJ15" t="s">
        <v>314</v>
      </c>
      <c r="AK15" t="s">
        <v>315</v>
      </c>
      <c r="AL15" t="s">
        <v>316</v>
      </c>
      <c r="AM15" t="s">
        <v>317</v>
      </c>
      <c r="AN15" t="s">
        <v>318</v>
      </c>
      <c r="AO15" t="s">
        <v>54</v>
      </c>
      <c r="AP15" t="s">
        <v>319</v>
      </c>
      <c r="AQ15" t="s">
        <v>320</v>
      </c>
      <c r="AR15" t="s">
        <v>321</v>
      </c>
      <c r="AS15" t="s">
        <v>322</v>
      </c>
      <c r="AT15" t="s">
        <v>323</v>
      </c>
      <c r="AU15" t="s">
        <v>324</v>
      </c>
      <c r="AV15" t="s">
        <v>325</v>
      </c>
      <c r="AW15" t="s">
        <v>328</v>
      </c>
      <c r="AX15" t="s">
        <v>326</v>
      </c>
      <c r="AY15" t="s">
        <v>327</v>
      </c>
      <c r="AZ15" t="s">
        <v>336</v>
      </c>
      <c r="BA15" t="s">
        <v>330</v>
      </c>
      <c r="BB15" t="s">
        <v>331</v>
      </c>
      <c r="BC15" t="s">
        <v>332</v>
      </c>
      <c r="BD15" t="s">
        <v>290</v>
      </c>
      <c r="BE15" t="s">
        <v>292</v>
      </c>
      <c r="BF15" t="s">
        <v>291</v>
      </c>
      <c r="BG15" t="s">
        <v>335</v>
      </c>
      <c r="BH15" t="s">
        <v>333</v>
      </c>
      <c r="BI15" t="s">
        <v>334</v>
      </c>
      <c r="BJ15" t="s">
        <v>155</v>
      </c>
      <c r="BK15" t="s">
        <v>156</v>
      </c>
      <c r="BL15" t="s">
        <v>164</v>
      </c>
    </row>
    <row r="16" spans="1:64" x14ac:dyDescent="0.2">
      <c r="A16" t="s">
        <v>337</v>
      </c>
      <c r="B16" t="s">
        <v>111</v>
      </c>
      <c r="C16" t="s">
        <v>540</v>
      </c>
      <c r="D16" t="s">
        <v>111</v>
      </c>
      <c r="I16" t="s">
        <v>113</v>
      </c>
      <c r="K16" t="s">
        <v>451</v>
      </c>
      <c r="M16" t="s">
        <v>118</v>
      </c>
      <c r="N16" t="s">
        <v>106</v>
      </c>
      <c r="O16" t="s">
        <v>110</v>
      </c>
      <c r="S16" t="s">
        <v>150</v>
      </c>
      <c r="T16" t="s">
        <v>448</v>
      </c>
      <c r="U16" t="s">
        <v>210</v>
      </c>
      <c r="V16" t="s">
        <v>54</v>
      </c>
      <c r="W16" t="s">
        <v>151</v>
      </c>
      <c r="X16" t="s">
        <v>152</v>
      </c>
      <c r="Y16" t="s">
        <v>211</v>
      </c>
      <c r="Z16" t="s">
        <v>153</v>
      </c>
      <c r="AB16" t="s">
        <v>154</v>
      </c>
      <c r="AC16" t="s">
        <v>212</v>
      </c>
      <c r="AD16" t="s">
        <v>207</v>
      </c>
      <c r="AE16" t="s">
        <v>309</v>
      </c>
      <c r="AF16" t="s">
        <v>310</v>
      </c>
      <c r="AG16" t="s">
        <v>311</v>
      </c>
      <c r="AH16" t="s">
        <v>312</v>
      </c>
      <c r="AI16" t="s">
        <v>313</v>
      </c>
      <c r="AJ16" t="s">
        <v>314</v>
      </c>
      <c r="AK16" t="s">
        <v>315</v>
      </c>
      <c r="AL16" t="s">
        <v>316</v>
      </c>
      <c r="AM16" t="s">
        <v>317</v>
      </c>
      <c r="AN16" t="s">
        <v>318</v>
      </c>
      <c r="AO16" t="s">
        <v>54</v>
      </c>
      <c r="AP16" t="s">
        <v>319</v>
      </c>
      <c r="AQ16" t="s">
        <v>320</v>
      </c>
      <c r="AR16" t="s">
        <v>321</v>
      </c>
      <c r="AS16" t="s">
        <v>322</v>
      </c>
      <c r="AT16" t="s">
        <v>323</v>
      </c>
      <c r="AU16" t="s">
        <v>324</v>
      </c>
      <c r="AV16" t="s">
        <v>325</v>
      </c>
      <c r="AW16" t="s">
        <v>328</v>
      </c>
      <c r="AX16" t="s">
        <v>326</v>
      </c>
      <c r="AY16" t="s">
        <v>327</v>
      </c>
      <c r="AZ16" t="s">
        <v>336</v>
      </c>
      <c r="BA16" t="s">
        <v>330</v>
      </c>
      <c r="BB16" t="s">
        <v>331</v>
      </c>
      <c r="BC16" t="s">
        <v>332</v>
      </c>
      <c r="BD16" t="s">
        <v>290</v>
      </c>
      <c r="BE16" t="s">
        <v>292</v>
      </c>
      <c r="BF16" t="s">
        <v>291</v>
      </c>
      <c r="BG16" t="s">
        <v>335</v>
      </c>
      <c r="BH16" t="s">
        <v>333</v>
      </c>
      <c r="BI16" t="s">
        <v>334</v>
      </c>
      <c r="BJ16" t="s">
        <v>155</v>
      </c>
      <c r="BK16" t="s">
        <v>156</v>
      </c>
      <c r="BL16" t="s">
        <v>164</v>
      </c>
    </row>
    <row r="17" spans="1:64" x14ac:dyDescent="0.2">
      <c r="A17" t="s">
        <v>338</v>
      </c>
      <c r="B17" t="s">
        <v>111</v>
      </c>
      <c r="C17" t="s">
        <v>540</v>
      </c>
      <c r="D17" t="s">
        <v>111</v>
      </c>
      <c r="I17" t="s">
        <v>113</v>
      </c>
      <c r="K17" t="s">
        <v>451</v>
      </c>
      <c r="M17" t="s">
        <v>118</v>
      </c>
      <c r="N17" t="s">
        <v>106</v>
      </c>
      <c r="O17" t="s">
        <v>110</v>
      </c>
      <c r="S17" t="s">
        <v>150</v>
      </c>
      <c r="T17" t="s">
        <v>448</v>
      </c>
      <c r="U17" t="s">
        <v>210</v>
      </c>
      <c r="V17" t="s">
        <v>54</v>
      </c>
      <c r="W17" t="s">
        <v>151</v>
      </c>
      <c r="X17" t="s">
        <v>152</v>
      </c>
      <c r="Y17" t="s">
        <v>211</v>
      </c>
      <c r="Z17" t="s">
        <v>153</v>
      </c>
      <c r="AB17" t="s">
        <v>154</v>
      </c>
      <c r="AC17" t="s">
        <v>212</v>
      </c>
      <c r="AD17" t="s">
        <v>207</v>
      </c>
      <c r="AE17" t="s">
        <v>309</v>
      </c>
      <c r="AF17" t="s">
        <v>310</v>
      </c>
      <c r="AG17" t="s">
        <v>311</v>
      </c>
      <c r="AH17" t="s">
        <v>312</v>
      </c>
      <c r="AI17" t="s">
        <v>313</v>
      </c>
      <c r="AJ17" t="s">
        <v>314</v>
      </c>
      <c r="AK17" t="s">
        <v>315</v>
      </c>
      <c r="AL17" t="s">
        <v>316</v>
      </c>
      <c r="AM17" t="s">
        <v>317</v>
      </c>
      <c r="AN17" t="s">
        <v>318</v>
      </c>
      <c r="AO17" t="s">
        <v>54</v>
      </c>
      <c r="AP17" t="s">
        <v>319</v>
      </c>
      <c r="AQ17" t="s">
        <v>320</v>
      </c>
      <c r="AR17" t="s">
        <v>321</v>
      </c>
      <c r="AS17" t="s">
        <v>322</v>
      </c>
      <c r="AT17" t="s">
        <v>323</v>
      </c>
      <c r="AU17" t="s">
        <v>324</v>
      </c>
      <c r="AV17" t="s">
        <v>325</v>
      </c>
      <c r="AW17" t="s">
        <v>328</v>
      </c>
      <c r="AX17" t="s">
        <v>326</v>
      </c>
      <c r="AY17" t="s">
        <v>327</v>
      </c>
      <c r="AZ17" t="s">
        <v>336</v>
      </c>
      <c r="BA17" t="s">
        <v>330</v>
      </c>
      <c r="BB17" t="s">
        <v>331</v>
      </c>
      <c r="BC17" t="s">
        <v>332</v>
      </c>
      <c r="BD17" t="s">
        <v>290</v>
      </c>
      <c r="BE17" t="s">
        <v>292</v>
      </c>
      <c r="BF17" t="s">
        <v>291</v>
      </c>
      <c r="BG17" t="s">
        <v>335</v>
      </c>
      <c r="BH17" t="s">
        <v>333</v>
      </c>
      <c r="BI17" t="s">
        <v>334</v>
      </c>
      <c r="BJ17" t="s">
        <v>155</v>
      </c>
      <c r="BK17" t="s">
        <v>156</v>
      </c>
      <c r="BL17" t="s">
        <v>164</v>
      </c>
    </row>
    <row r="18" spans="1:64" x14ac:dyDescent="0.2">
      <c r="A18" t="s">
        <v>339</v>
      </c>
      <c r="B18" t="s">
        <v>111</v>
      </c>
      <c r="C18" t="s">
        <v>540</v>
      </c>
      <c r="D18" t="s">
        <v>111</v>
      </c>
      <c r="I18" t="s">
        <v>113</v>
      </c>
      <c r="K18" t="s">
        <v>451</v>
      </c>
      <c r="M18" t="s">
        <v>118</v>
      </c>
      <c r="N18" t="s">
        <v>106</v>
      </c>
      <c r="O18" t="s">
        <v>110</v>
      </c>
      <c r="S18" t="s">
        <v>150</v>
      </c>
      <c r="T18" t="s">
        <v>448</v>
      </c>
      <c r="U18" t="s">
        <v>210</v>
      </c>
      <c r="V18" t="s">
        <v>54</v>
      </c>
      <c r="W18" t="s">
        <v>151</v>
      </c>
      <c r="X18" t="s">
        <v>152</v>
      </c>
      <c r="Y18" t="s">
        <v>211</v>
      </c>
      <c r="Z18" t="s">
        <v>153</v>
      </c>
      <c r="AB18" t="s">
        <v>154</v>
      </c>
      <c r="AC18" t="s">
        <v>212</v>
      </c>
      <c r="AD18" t="s">
        <v>207</v>
      </c>
      <c r="AE18" t="s">
        <v>309</v>
      </c>
      <c r="AF18" t="s">
        <v>310</v>
      </c>
      <c r="AG18" t="s">
        <v>311</v>
      </c>
      <c r="AH18" t="s">
        <v>312</v>
      </c>
      <c r="AI18" t="s">
        <v>313</v>
      </c>
      <c r="AJ18" t="s">
        <v>314</v>
      </c>
      <c r="AK18" t="s">
        <v>315</v>
      </c>
      <c r="AL18" t="s">
        <v>316</v>
      </c>
      <c r="AM18" t="s">
        <v>317</v>
      </c>
      <c r="AN18" t="s">
        <v>318</v>
      </c>
      <c r="AO18" t="s">
        <v>54</v>
      </c>
      <c r="AP18" t="s">
        <v>319</v>
      </c>
      <c r="AQ18" t="s">
        <v>320</v>
      </c>
      <c r="AR18" t="s">
        <v>321</v>
      </c>
      <c r="AS18" t="s">
        <v>322</v>
      </c>
      <c r="AT18" t="s">
        <v>323</v>
      </c>
      <c r="AU18" t="s">
        <v>324</v>
      </c>
      <c r="AV18" t="s">
        <v>325</v>
      </c>
      <c r="AW18" t="s">
        <v>328</v>
      </c>
      <c r="AX18" t="s">
        <v>326</v>
      </c>
      <c r="AY18" t="s">
        <v>327</v>
      </c>
      <c r="AZ18" t="s">
        <v>336</v>
      </c>
      <c r="BA18" t="s">
        <v>330</v>
      </c>
      <c r="BB18" t="s">
        <v>331</v>
      </c>
      <c r="BC18" t="s">
        <v>332</v>
      </c>
      <c r="BD18" t="s">
        <v>290</v>
      </c>
      <c r="BE18" t="s">
        <v>292</v>
      </c>
      <c r="BF18" t="s">
        <v>291</v>
      </c>
      <c r="BG18" t="s">
        <v>335</v>
      </c>
      <c r="BH18" t="s">
        <v>333</v>
      </c>
      <c r="BI18" t="s">
        <v>334</v>
      </c>
      <c r="BJ18" t="s">
        <v>155</v>
      </c>
      <c r="BK18" t="s">
        <v>156</v>
      </c>
      <c r="BL18" t="s">
        <v>164</v>
      </c>
    </row>
    <row r="19" spans="1:64" x14ac:dyDescent="0.2">
      <c r="A19" t="s">
        <v>653</v>
      </c>
      <c r="B19" t="s">
        <v>187</v>
      </c>
      <c r="C19" t="s">
        <v>540</v>
      </c>
      <c r="D19" t="s">
        <v>187</v>
      </c>
      <c r="E19" t="s">
        <v>186</v>
      </c>
      <c r="F19" t="s">
        <v>541</v>
      </c>
      <c r="G19" t="s">
        <v>543</v>
      </c>
      <c r="J19" t="s">
        <v>185</v>
      </c>
      <c r="L19" t="s">
        <v>97</v>
      </c>
      <c r="M19" t="s">
        <v>188</v>
      </c>
      <c r="N19" t="s">
        <v>106</v>
      </c>
      <c r="O19" t="s">
        <v>110</v>
      </c>
      <c r="P19" t="s">
        <v>149</v>
      </c>
      <c r="Q19" t="s">
        <v>149</v>
      </c>
      <c r="R19" t="s">
        <v>143</v>
      </c>
      <c r="S19" t="s">
        <v>150</v>
      </c>
      <c r="T19" t="s">
        <v>448</v>
      </c>
      <c r="U19" t="s">
        <v>210</v>
      </c>
      <c r="V19" t="s">
        <v>54</v>
      </c>
      <c r="W19" t="s">
        <v>151</v>
      </c>
      <c r="X19" t="s">
        <v>152</v>
      </c>
      <c r="Y19" t="s">
        <v>211</v>
      </c>
      <c r="Z19" t="s">
        <v>153</v>
      </c>
      <c r="AB19" t="s">
        <v>154</v>
      </c>
      <c r="AC19" t="s">
        <v>212</v>
      </c>
      <c r="AD19" t="s">
        <v>207</v>
      </c>
      <c r="AE19" t="s">
        <v>309</v>
      </c>
      <c r="AF19" t="s">
        <v>310</v>
      </c>
      <c r="AG19" t="s">
        <v>311</v>
      </c>
      <c r="AH19" t="s">
        <v>312</v>
      </c>
      <c r="AI19" t="s">
        <v>313</v>
      </c>
      <c r="AJ19" t="s">
        <v>314</v>
      </c>
      <c r="AK19" t="s">
        <v>315</v>
      </c>
      <c r="AL19" t="s">
        <v>316</v>
      </c>
      <c r="AM19" t="s">
        <v>317</v>
      </c>
      <c r="AN19" t="s">
        <v>318</v>
      </c>
      <c r="AO19" t="s">
        <v>54</v>
      </c>
      <c r="AP19" t="s">
        <v>319</v>
      </c>
      <c r="AQ19" t="s">
        <v>320</v>
      </c>
      <c r="AR19" t="s">
        <v>321</v>
      </c>
      <c r="AS19" t="s">
        <v>322</v>
      </c>
      <c r="AT19" t="s">
        <v>323</v>
      </c>
      <c r="AU19" t="s">
        <v>324</v>
      </c>
      <c r="AV19" t="s">
        <v>325</v>
      </c>
      <c r="AW19" t="s">
        <v>328</v>
      </c>
      <c r="AX19" t="s">
        <v>326</v>
      </c>
      <c r="AY19" t="s">
        <v>327</v>
      </c>
      <c r="AZ19" t="s">
        <v>336</v>
      </c>
      <c r="BA19" t="s">
        <v>330</v>
      </c>
      <c r="BB19" t="s">
        <v>331</v>
      </c>
      <c r="BC19" t="s">
        <v>332</v>
      </c>
      <c r="BD19" t="s">
        <v>290</v>
      </c>
      <c r="BE19" t="s">
        <v>292</v>
      </c>
      <c r="BF19" t="s">
        <v>291</v>
      </c>
      <c r="BG19" t="s">
        <v>335</v>
      </c>
      <c r="BH19" t="s">
        <v>333</v>
      </c>
      <c r="BI19" t="s">
        <v>334</v>
      </c>
      <c r="BJ19" t="s">
        <v>155</v>
      </c>
      <c r="BK19" t="s">
        <v>156</v>
      </c>
      <c r="BL19" t="s">
        <v>164</v>
      </c>
    </row>
    <row r="20" spans="1:64" x14ac:dyDescent="0.2">
      <c r="A20" t="s">
        <v>654</v>
      </c>
      <c r="B20" t="s">
        <v>187</v>
      </c>
      <c r="C20" t="s">
        <v>540</v>
      </c>
      <c r="D20" t="s">
        <v>187</v>
      </c>
      <c r="E20" t="s">
        <v>186</v>
      </c>
      <c r="F20" t="s">
        <v>541</v>
      </c>
      <c r="G20" t="s">
        <v>543</v>
      </c>
      <c r="J20" t="s">
        <v>185</v>
      </c>
      <c r="L20" t="s">
        <v>97</v>
      </c>
      <c r="M20" t="s">
        <v>188</v>
      </c>
      <c r="N20" t="s">
        <v>106</v>
      </c>
      <c r="O20" t="s">
        <v>110</v>
      </c>
      <c r="P20" t="s">
        <v>149</v>
      </c>
      <c r="Q20" t="s">
        <v>149</v>
      </c>
      <c r="R20" t="s">
        <v>143</v>
      </c>
      <c r="S20" t="s">
        <v>150</v>
      </c>
      <c r="T20" t="s">
        <v>448</v>
      </c>
      <c r="U20" t="s">
        <v>210</v>
      </c>
      <c r="V20" t="s">
        <v>54</v>
      </c>
      <c r="W20" t="s">
        <v>151</v>
      </c>
      <c r="X20" t="s">
        <v>152</v>
      </c>
      <c r="Y20" t="s">
        <v>211</v>
      </c>
      <c r="Z20" t="s">
        <v>153</v>
      </c>
      <c r="AB20" t="s">
        <v>154</v>
      </c>
      <c r="AC20" t="s">
        <v>212</v>
      </c>
      <c r="AD20" t="s">
        <v>207</v>
      </c>
      <c r="AE20" t="s">
        <v>309</v>
      </c>
      <c r="AF20" t="s">
        <v>310</v>
      </c>
      <c r="AG20" t="s">
        <v>311</v>
      </c>
      <c r="AH20" t="s">
        <v>312</v>
      </c>
      <c r="AI20" t="s">
        <v>313</v>
      </c>
      <c r="AJ20" t="s">
        <v>314</v>
      </c>
      <c r="AK20" t="s">
        <v>315</v>
      </c>
      <c r="AL20" t="s">
        <v>316</v>
      </c>
      <c r="AM20" t="s">
        <v>317</v>
      </c>
      <c r="AN20" t="s">
        <v>318</v>
      </c>
      <c r="AO20" t="s">
        <v>54</v>
      </c>
      <c r="AP20" t="s">
        <v>319</v>
      </c>
      <c r="AQ20" t="s">
        <v>320</v>
      </c>
      <c r="AR20" t="s">
        <v>321</v>
      </c>
      <c r="AS20" t="s">
        <v>322</v>
      </c>
      <c r="AT20" t="s">
        <v>323</v>
      </c>
      <c r="AU20" t="s">
        <v>324</v>
      </c>
      <c r="AV20" t="s">
        <v>325</v>
      </c>
      <c r="AW20" t="s">
        <v>328</v>
      </c>
      <c r="AX20" t="s">
        <v>326</v>
      </c>
      <c r="AY20" t="s">
        <v>327</v>
      </c>
      <c r="AZ20" t="s">
        <v>336</v>
      </c>
      <c r="BA20" t="s">
        <v>330</v>
      </c>
      <c r="BB20" t="s">
        <v>331</v>
      </c>
      <c r="BC20" t="s">
        <v>332</v>
      </c>
      <c r="BD20" t="s">
        <v>290</v>
      </c>
      <c r="BE20" t="s">
        <v>292</v>
      </c>
      <c r="BF20" t="s">
        <v>291</v>
      </c>
      <c r="BG20" t="s">
        <v>335</v>
      </c>
      <c r="BH20" t="s">
        <v>333</v>
      </c>
      <c r="BI20" t="s">
        <v>334</v>
      </c>
      <c r="BJ20" t="s">
        <v>155</v>
      </c>
      <c r="BK20" t="s">
        <v>156</v>
      </c>
      <c r="BL20" t="s">
        <v>164</v>
      </c>
    </row>
    <row r="21" spans="1:64" x14ac:dyDescent="0.2">
      <c r="A21" t="s">
        <v>403</v>
      </c>
      <c r="B21" t="s">
        <v>111</v>
      </c>
      <c r="C21" t="s">
        <v>540</v>
      </c>
      <c r="D21" t="s">
        <v>111</v>
      </c>
      <c r="I21" t="s">
        <v>113</v>
      </c>
      <c r="K21" t="s">
        <v>451</v>
      </c>
      <c r="M21" t="s">
        <v>118</v>
      </c>
      <c r="N21" t="s">
        <v>106</v>
      </c>
      <c r="O21" t="s">
        <v>110</v>
      </c>
      <c r="S21" t="s">
        <v>150</v>
      </c>
      <c r="T21" t="s">
        <v>448</v>
      </c>
      <c r="U21" t="s">
        <v>210</v>
      </c>
      <c r="V21" t="s">
        <v>54</v>
      </c>
      <c r="W21" t="s">
        <v>151</v>
      </c>
      <c r="X21" t="s">
        <v>152</v>
      </c>
      <c r="Y21" t="s">
        <v>211</v>
      </c>
      <c r="Z21" t="s">
        <v>153</v>
      </c>
      <c r="AB21" t="s">
        <v>154</v>
      </c>
      <c r="AC21" t="s">
        <v>212</v>
      </c>
      <c r="AD21" t="s">
        <v>207</v>
      </c>
      <c r="AE21" t="s">
        <v>309</v>
      </c>
      <c r="AF21" t="s">
        <v>310</v>
      </c>
      <c r="AG21" t="s">
        <v>311</v>
      </c>
      <c r="AH21" t="s">
        <v>312</v>
      </c>
      <c r="AI21" t="s">
        <v>313</v>
      </c>
      <c r="AJ21" t="s">
        <v>314</v>
      </c>
      <c r="AK21" t="s">
        <v>315</v>
      </c>
      <c r="AL21" t="s">
        <v>316</v>
      </c>
      <c r="AM21" t="s">
        <v>317</v>
      </c>
      <c r="AN21" t="s">
        <v>318</v>
      </c>
      <c r="AO21" t="s">
        <v>54</v>
      </c>
      <c r="AP21" t="s">
        <v>319</v>
      </c>
      <c r="AQ21" t="s">
        <v>320</v>
      </c>
      <c r="AR21" t="s">
        <v>321</v>
      </c>
      <c r="AS21" t="s">
        <v>322</v>
      </c>
      <c r="AT21" t="s">
        <v>323</v>
      </c>
      <c r="AU21" t="s">
        <v>324</v>
      </c>
      <c r="AV21" t="s">
        <v>325</v>
      </c>
      <c r="AW21" t="s">
        <v>328</v>
      </c>
      <c r="AX21" t="s">
        <v>326</v>
      </c>
      <c r="AY21" t="s">
        <v>327</v>
      </c>
      <c r="AZ21" t="s">
        <v>336</v>
      </c>
      <c r="BA21" t="s">
        <v>330</v>
      </c>
      <c r="BB21" t="s">
        <v>331</v>
      </c>
      <c r="BC21" t="s">
        <v>332</v>
      </c>
      <c r="BD21" t="s">
        <v>290</v>
      </c>
      <c r="BE21" t="s">
        <v>292</v>
      </c>
      <c r="BF21" t="s">
        <v>291</v>
      </c>
      <c r="BG21" t="s">
        <v>335</v>
      </c>
      <c r="BH21" t="s">
        <v>333</v>
      </c>
      <c r="BI21" t="s">
        <v>334</v>
      </c>
      <c r="BJ21" t="s">
        <v>155</v>
      </c>
      <c r="BK21" t="s">
        <v>156</v>
      </c>
      <c r="BL21" t="s">
        <v>164</v>
      </c>
    </row>
    <row r="22" spans="1:64" x14ac:dyDescent="0.2">
      <c r="A22" t="s">
        <v>404</v>
      </c>
      <c r="B22" t="s">
        <v>111</v>
      </c>
      <c r="C22" t="s">
        <v>540</v>
      </c>
      <c r="D22" t="s">
        <v>111</v>
      </c>
      <c r="I22" t="s">
        <v>113</v>
      </c>
      <c r="K22" t="s">
        <v>451</v>
      </c>
      <c r="M22" t="s">
        <v>118</v>
      </c>
      <c r="N22" t="s">
        <v>106</v>
      </c>
      <c r="O22" t="s">
        <v>110</v>
      </c>
      <c r="S22" t="s">
        <v>150</v>
      </c>
      <c r="T22" t="s">
        <v>448</v>
      </c>
      <c r="U22" t="s">
        <v>210</v>
      </c>
      <c r="V22" t="s">
        <v>54</v>
      </c>
      <c r="W22" t="s">
        <v>151</v>
      </c>
      <c r="X22" t="s">
        <v>152</v>
      </c>
      <c r="Y22" t="s">
        <v>211</v>
      </c>
      <c r="Z22" t="s">
        <v>153</v>
      </c>
      <c r="AB22" t="s">
        <v>154</v>
      </c>
      <c r="AC22" t="s">
        <v>212</v>
      </c>
      <c r="AD22" t="s">
        <v>207</v>
      </c>
      <c r="AE22" t="s">
        <v>309</v>
      </c>
      <c r="AF22" t="s">
        <v>310</v>
      </c>
      <c r="AG22" t="s">
        <v>311</v>
      </c>
      <c r="AH22" t="s">
        <v>312</v>
      </c>
      <c r="AI22" t="s">
        <v>313</v>
      </c>
      <c r="AJ22" t="s">
        <v>314</v>
      </c>
      <c r="AK22" t="s">
        <v>315</v>
      </c>
      <c r="AL22" t="s">
        <v>316</v>
      </c>
      <c r="AM22" t="s">
        <v>317</v>
      </c>
      <c r="AN22" t="s">
        <v>318</v>
      </c>
      <c r="AO22" t="s">
        <v>54</v>
      </c>
      <c r="AP22" t="s">
        <v>319</v>
      </c>
      <c r="AQ22" t="s">
        <v>320</v>
      </c>
      <c r="AR22" t="s">
        <v>321</v>
      </c>
      <c r="AS22" t="s">
        <v>322</v>
      </c>
      <c r="AT22" t="s">
        <v>323</v>
      </c>
      <c r="AU22" t="s">
        <v>324</v>
      </c>
      <c r="AV22" t="s">
        <v>325</v>
      </c>
      <c r="AW22" t="s">
        <v>328</v>
      </c>
      <c r="AX22" t="s">
        <v>326</v>
      </c>
      <c r="AY22" t="s">
        <v>327</v>
      </c>
      <c r="AZ22" t="s">
        <v>336</v>
      </c>
      <c r="BA22" t="s">
        <v>330</v>
      </c>
      <c r="BB22" t="s">
        <v>331</v>
      </c>
      <c r="BC22" t="s">
        <v>332</v>
      </c>
      <c r="BD22" t="s">
        <v>290</v>
      </c>
      <c r="BE22" t="s">
        <v>292</v>
      </c>
      <c r="BF22" t="s">
        <v>291</v>
      </c>
      <c r="BG22" t="s">
        <v>335</v>
      </c>
      <c r="BH22" t="s">
        <v>333</v>
      </c>
      <c r="BI22" t="s">
        <v>334</v>
      </c>
      <c r="BJ22" t="s">
        <v>155</v>
      </c>
      <c r="BK22" t="s">
        <v>156</v>
      </c>
      <c r="BL22" t="s">
        <v>164</v>
      </c>
    </row>
    <row r="23" spans="1:64" x14ac:dyDescent="0.2">
      <c r="A23" t="s">
        <v>405</v>
      </c>
      <c r="B23" t="s">
        <v>111</v>
      </c>
      <c r="C23" t="s">
        <v>540</v>
      </c>
      <c r="D23" t="s">
        <v>111</v>
      </c>
      <c r="I23" t="s">
        <v>113</v>
      </c>
      <c r="K23" t="s">
        <v>451</v>
      </c>
      <c r="M23" t="s">
        <v>118</v>
      </c>
      <c r="N23" t="s">
        <v>106</v>
      </c>
      <c r="O23" t="s">
        <v>110</v>
      </c>
      <c r="S23" t="s">
        <v>150</v>
      </c>
      <c r="T23" t="s">
        <v>448</v>
      </c>
      <c r="U23" t="s">
        <v>210</v>
      </c>
      <c r="V23" t="s">
        <v>54</v>
      </c>
      <c r="W23" t="s">
        <v>151</v>
      </c>
      <c r="X23" t="s">
        <v>152</v>
      </c>
      <c r="Y23" t="s">
        <v>211</v>
      </c>
      <c r="Z23" t="s">
        <v>153</v>
      </c>
      <c r="AB23" t="s">
        <v>154</v>
      </c>
      <c r="AC23" t="s">
        <v>212</v>
      </c>
      <c r="AD23" t="s">
        <v>207</v>
      </c>
      <c r="AE23" t="s">
        <v>309</v>
      </c>
      <c r="AF23" t="s">
        <v>310</v>
      </c>
      <c r="AG23" t="s">
        <v>311</v>
      </c>
      <c r="AH23" t="s">
        <v>312</v>
      </c>
      <c r="AI23" t="s">
        <v>313</v>
      </c>
      <c r="AJ23" t="s">
        <v>314</v>
      </c>
      <c r="AK23" t="s">
        <v>315</v>
      </c>
      <c r="AL23" t="s">
        <v>316</v>
      </c>
      <c r="AM23" t="s">
        <v>317</v>
      </c>
      <c r="AN23" t="s">
        <v>318</v>
      </c>
      <c r="AO23" t="s">
        <v>54</v>
      </c>
      <c r="AP23" t="s">
        <v>319</v>
      </c>
      <c r="AQ23" t="s">
        <v>320</v>
      </c>
      <c r="AR23" t="s">
        <v>321</v>
      </c>
      <c r="AS23" t="s">
        <v>322</v>
      </c>
      <c r="AT23" t="s">
        <v>323</v>
      </c>
      <c r="AU23" t="s">
        <v>324</v>
      </c>
      <c r="AV23" t="s">
        <v>325</v>
      </c>
      <c r="AW23" t="s">
        <v>328</v>
      </c>
      <c r="AX23" t="s">
        <v>326</v>
      </c>
      <c r="AY23" t="s">
        <v>327</v>
      </c>
      <c r="AZ23" t="s">
        <v>336</v>
      </c>
      <c r="BA23" t="s">
        <v>330</v>
      </c>
      <c r="BB23" t="s">
        <v>331</v>
      </c>
      <c r="BC23" t="s">
        <v>332</v>
      </c>
      <c r="BD23" t="s">
        <v>290</v>
      </c>
      <c r="BE23" t="s">
        <v>292</v>
      </c>
      <c r="BF23" t="s">
        <v>291</v>
      </c>
      <c r="BG23" t="s">
        <v>335</v>
      </c>
      <c r="BH23" t="s">
        <v>333</v>
      </c>
      <c r="BI23" t="s">
        <v>334</v>
      </c>
      <c r="BJ23" t="s">
        <v>155</v>
      </c>
      <c r="BK23" t="s">
        <v>156</v>
      </c>
      <c r="BL23" t="s">
        <v>164</v>
      </c>
    </row>
    <row r="24" spans="1:64" x14ac:dyDescent="0.2">
      <c r="A24" t="s">
        <v>385</v>
      </c>
      <c r="B24" t="s">
        <v>111</v>
      </c>
      <c r="C24" t="s">
        <v>540</v>
      </c>
      <c r="D24" t="s">
        <v>111</v>
      </c>
      <c r="I24" t="s">
        <v>113</v>
      </c>
      <c r="K24" t="s">
        <v>451</v>
      </c>
      <c r="M24" t="s">
        <v>118</v>
      </c>
      <c r="N24" t="s">
        <v>106</v>
      </c>
      <c r="O24" t="s">
        <v>110</v>
      </c>
      <c r="S24" t="s">
        <v>150</v>
      </c>
      <c r="T24" t="s">
        <v>448</v>
      </c>
      <c r="U24" t="s">
        <v>210</v>
      </c>
      <c r="V24" t="s">
        <v>54</v>
      </c>
      <c r="W24" t="s">
        <v>151</v>
      </c>
      <c r="X24" t="s">
        <v>152</v>
      </c>
      <c r="Y24" t="s">
        <v>211</v>
      </c>
      <c r="Z24" t="s">
        <v>153</v>
      </c>
      <c r="AB24" t="s">
        <v>154</v>
      </c>
      <c r="AC24" t="s">
        <v>212</v>
      </c>
      <c r="AD24" t="s">
        <v>207</v>
      </c>
      <c r="AE24" t="s">
        <v>309</v>
      </c>
      <c r="AF24" t="s">
        <v>310</v>
      </c>
      <c r="AG24" t="s">
        <v>311</v>
      </c>
      <c r="AH24" t="s">
        <v>312</v>
      </c>
      <c r="AI24" t="s">
        <v>313</v>
      </c>
      <c r="AJ24" t="s">
        <v>314</v>
      </c>
      <c r="AK24" t="s">
        <v>315</v>
      </c>
      <c r="AL24" t="s">
        <v>316</v>
      </c>
      <c r="AM24" t="s">
        <v>317</v>
      </c>
      <c r="AN24" t="s">
        <v>318</v>
      </c>
      <c r="AO24" t="s">
        <v>54</v>
      </c>
      <c r="AP24" t="s">
        <v>319</v>
      </c>
      <c r="AQ24" t="s">
        <v>320</v>
      </c>
      <c r="AR24" t="s">
        <v>321</v>
      </c>
      <c r="AS24" t="s">
        <v>322</v>
      </c>
      <c r="AT24" t="s">
        <v>323</v>
      </c>
      <c r="AU24" t="s">
        <v>324</v>
      </c>
      <c r="AV24" t="s">
        <v>325</v>
      </c>
      <c r="AW24" t="s">
        <v>328</v>
      </c>
      <c r="AX24" t="s">
        <v>326</v>
      </c>
      <c r="AY24" t="s">
        <v>327</v>
      </c>
      <c r="AZ24" t="s">
        <v>336</v>
      </c>
      <c r="BA24" t="s">
        <v>330</v>
      </c>
      <c r="BB24" t="s">
        <v>331</v>
      </c>
      <c r="BC24" t="s">
        <v>332</v>
      </c>
      <c r="BD24" t="s">
        <v>290</v>
      </c>
      <c r="BE24" t="s">
        <v>292</v>
      </c>
      <c r="BF24" t="s">
        <v>291</v>
      </c>
      <c r="BG24" t="s">
        <v>335</v>
      </c>
      <c r="BH24" t="s">
        <v>333</v>
      </c>
      <c r="BI24" t="s">
        <v>334</v>
      </c>
      <c r="BJ24" t="s">
        <v>155</v>
      </c>
      <c r="BK24" t="s">
        <v>156</v>
      </c>
      <c r="BL24" t="s">
        <v>164</v>
      </c>
    </row>
    <row r="25" spans="1:64" x14ac:dyDescent="0.2">
      <c r="A25" t="s">
        <v>386</v>
      </c>
      <c r="B25" t="s">
        <v>111</v>
      </c>
      <c r="C25" t="s">
        <v>540</v>
      </c>
      <c r="D25" t="s">
        <v>111</v>
      </c>
      <c r="I25" t="s">
        <v>113</v>
      </c>
      <c r="K25" t="s">
        <v>451</v>
      </c>
      <c r="M25" t="s">
        <v>118</v>
      </c>
      <c r="N25" t="s">
        <v>106</v>
      </c>
      <c r="O25" t="s">
        <v>110</v>
      </c>
      <c r="S25" t="s">
        <v>150</v>
      </c>
      <c r="T25" t="s">
        <v>448</v>
      </c>
      <c r="U25" t="s">
        <v>210</v>
      </c>
      <c r="V25" t="s">
        <v>54</v>
      </c>
      <c r="W25" t="s">
        <v>151</v>
      </c>
      <c r="X25" t="s">
        <v>152</v>
      </c>
      <c r="Y25" t="s">
        <v>211</v>
      </c>
      <c r="Z25" t="s">
        <v>153</v>
      </c>
      <c r="AB25" t="s">
        <v>154</v>
      </c>
      <c r="AC25" t="s">
        <v>212</v>
      </c>
      <c r="AD25" t="s">
        <v>207</v>
      </c>
      <c r="AE25" t="s">
        <v>309</v>
      </c>
      <c r="AF25" t="s">
        <v>310</v>
      </c>
      <c r="AG25" t="s">
        <v>311</v>
      </c>
      <c r="AH25" t="s">
        <v>312</v>
      </c>
      <c r="AI25" t="s">
        <v>313</v>
      </c>
      <c r="AJ25" t="s">
        <v>314</v>
      </c>
      <c r="AK25" t="s">
        <v>315</v>
      </c>
      <c r="AL25" t="s">
        <v>316</v>
      </c>
      <c r="AM25" t="s">
        <v>317</v>
      </c>
      <c r="AN25" t="s">
        <v>318</v>
      </c>
      <c r="AO25" t="s">
        <v>54</v>
      </c>
      <c r="AP25" t="s">
        <v>319</v>
      </c>
      <c r="AQ25" t="s">
        <v>320</v>
      </c>
      <c r="AR25" t="s">
        <v>321</v>
      </c>
      <c r="AS25" t="s">
        <v>322</v>
      </c>
      <c r="AT25" t="s">
        <v>323</v>
      </c>
      <c r="AU25" t="s">
        <v>324</v>
      </c>
      <c r="AV25" t="s">
        <v>325</v>
      </c>
      <c r="AW25" t="s">
        <v>328</v>
      </c>
      <c r="AX25" t="s">
        <v>326</v>
      </c>
      <c r="AY25" t="s">
        <v>327</v>
      </c>
      <c r="AZ25" t="s">
        <v>336</v>
      </c>
      <c r="BA25" t="s">
        <v>330</v>
      </c>
      <c r="BB25" t="s">
        <v>331</v>
      </c>
      <c r="BC25" t="s">
        <v>332</v>
      </c>
      <c r="BD25" t="s">
        <v>290</v>
      </c>
      <c r="BE25" t="s">
        <v>292</v>
      </c>
      <c r="BF25" t="s">
        <v>291</v>
      </c>
      <c r="BG25" t="s">
        <v>335</v>
      </c>
      <c r="BH25" t="s">
        <v>333</v>
      </c>
      <c r="BI25" t="s">
        <v>334</v>
      </c>
      <c r="BJ25" t="s">
        <v>155</v>
      </c>
      <c r="BK25" t="s">
        <v>156</v>
      </c>
      <c r="BL25" t="s">
        <v>164</v>
      </c>
    </row>
    <row r="26" spans="1:64" x14ac:dyDescent="0.2">
      <c r="A26" t="s">
        <v>387</v>
      </c>
      <c r="B26" t="s">
        <v>111</v>
      </c>
      <c r="C26" t="s">
        <v>540</v>
      </c>
      <c r="D26" t="s">
        <v>111</v>
      </c>
      <c r="I26" t="s">
        <v>113</v>
      </c>
      <c r="K26" t="s">
        <v>451</v>
      </c>
      <c r="M26" t="s">
        <v>118</v>
      </c>
      <c r="N26" t="s">
        <v>106</v>
      </c>
      <c r="O26" t="s">
        <v>110</v>
      </c>
      <c r="S26" t="s">
        <v>150</v>
      </c>
      <c r="T26" t="s">
        <v>448</v>
      </c>
      <c r="U26" t="s">
        <v>210</v>
      </c>
      <c r="V26" t="s">
        <v>54</v>
      </c>
      <c r="W26" t="s">
        <v>151</v>
      </c>
      <c r="X26" t="s">
        <v>152</v>
      </c>
      <c r="Y26" t="s">
        <v>211</v>
      </c>
      <c r="Z26" t="s">
        <v>153</v>
      </c>
      <c r="AB26" t="s">
        <v>154</v>
      </c>
      <c r="AC26" t="s">
        <v>212</v>
      </c>
      <c r="AD26" t="s">
        <v>207</v>
      </c>
      <c r="AE26" t="s">
        <v>309</v>
      </c>
      <c r="AF26" t="s">
        <v>310</v>
      </c>
      <c r="AG26" t="s">
        <v>311</v>
      </c>
      <c r="AH26" t="s">
        <v>312</v>
      </c>
      <c r="AI26" t="s">
        <v>313</v>
      </c>
      <c r="AJ26" t="s">
        <v>314</v>
      </c>
      <c r="AK26" t="s">
        <v>315</v>
      </c>
      <c r="AL26" t="s">
        <v>316</v>
      </c>
      <c r="AM26" t="s">
        <v>317</v>
      </c>
      <c r="AN26" t="s">
        <v>318</v>
      </c>
      <c r="AO26" t="s">
        <v>54</v>
      </c>
      <c r="AP26" t="s">
        <v>319</v>
      </c>
      <c r="AQ26" t="s">
        <v>320</v>
      </c>
      <c r="AR26" t="s">
        <v>321</v>
      </c>
      <c r="AS26" t="s">
        <v>322</v>
      </c>
      <c r="AT26" t="s">
        <v>323</v>
      </c>
      <c r="AU26" t="s">
        <v>324</v>
      </c>
      <c r="AV26" t="s">
        <v>325</v>
      </c>
      <c r="AW26" t="s">
        <v>328</v>
      </c>
      <c r="AX26" t="s">
        <v>326</v>
      </c>
      <c r="AY26" t="s">
        <v>327</v>
      </c>
      <c r="AZ26" t="s">
        <v>336</v>
      </c>
      <c r="BA26" t="s">
        <v>330</v>
      </c>
      <c r="BB26" t="s">
        <v>331</v>
      </c>
      <c r="BC26" t="s">
        <v>332</v>
      </c>
      <c r="BD26" t="s">
        <v>290</v>
      </c>
      <c r="BE26" t="s">
        <v>292</v>
      </c>
      <c r="BF26" t="s">
        <v>291</v>
      </c>
      <c r="BG26" t="s">
        <v>335</v>
      </c>
      <c r="BH26" t="s">
        <v>333</v>
      </c>
      <c r="BI26" t="s">
        <v>334</v>
      </c>
      <c r="BJ26" t="s">
        <v>155</v>
      </c>
      <c r="BK26" t="s">
        <v>156</v>
      </c>
      <c r="BL26" t="s">
        <v>164</v>
      </c>
    </row>
    <row r="27" spans="1:64" x14ac:dyDescent="0.2">
      <c r="A27" t="s">
        <v>394</v>
      </c>
      <c r="B27" t="s">
        <v>111</v>
      </c>
      <c r="C27" t="s">
        <v>540</v>
      </c>
      <c r="D27" t="s">
        <v>111</v>
      </c>
      <c r="I27" t="s">
        <v>113</v>
      </c>
      <c r="K27" t="s">
        <v>451</v>
      </c>
      <c r="M27" t="s">
        <v>118</v>
      </c>
      <c r="N27" t="s">
        <v>106</v>
      </c>
      <c r="O27" t="s">
        <v>110</v>
      </c>
      <c r="S27" t="s">
        <v>150</v>
      </c>
      <c r="T27" t="s">
        <v>448</v>
      </c>
      <c r="U27" t="s">
        <v>210</v>
      </c>
      <c r="V27" t="s">
        <v>54</v>
      </c>
      <c r="W27" t="s">
        <v>151</v>
      </c>
      <c r="X27" t="s">
        <v>152</v>
      </c>
      <c r="Y27" t="s">
        <v>211</v>
      </c>
      <c r="Z27" t="s">
        <v>153</v>
      </c>
      <c r="AB27" t="s">
        <v>154</v>
      </c>
      <c r="AC27" t="s">
        <v>212</v>
      </c>
      <c r="AD27" t="s">
        <v>207</v>
      </c>
      <c r="AE27" t="s">
        <v>309</v>
      </c>
      <c r="AF27" t="s">
        <v>310</v>
      </c>
      <c r="AG27" t="s">
        <v>311</v>
      </c>
      <c r="AH27" t="s">
        <v>312</v>
      </c>
      <c r="AI27" t="s">
        <v>313</v>
      </c>
      <c r="AJ27" t="s">
        <v>314</v>
      </c>
      <c r="AK27" t="s">
        <v>315</v>
      </c>
      <c r="AL27" t="s">
        <v>316</v>
      </c>
      <c r="AM27" t="s">
        <v>317</v>
      </c>
      <c r="AN27" t="s">
        <v>318</v>
      </c>
      <c r="AO27" t="s">
        <v>54</v>
      </c>
      <c r="AP27" t="s">
        <v>319</v>
      </c>
      <c r="AQ27" t="s">
        <v>320</v>
      </c>
      <c r="AR27" t="s">
        <v>321</v>
      </c>
      <c r="AS27" t="s">
        <v>322</v>
      </c>
      <c r="AT27" t="s">
        <v>323</v>
      </c>
      <c r="AU27" t="s">
        <v>324</v>
      </c>
      <c r="AV27" t="s">
        <v>325</v>
      </c>
      <c r="AW27" t="s">
        <v>328</v>
      </c>
      <c r="AX27" t="s">
        <v>326</v>
      </c>
      <c r="AY27" t="s">
        <v>327</v>
      </c>
      <c r="AZ27" t="s">
        <v>336</v>
      </c>
      <c r="BA27" t="s">
        <v>330</v>
      </c>
      <c r="BB27" t="s">
        <v>331</v>
      </c>
      <c r="BC27" t="s">
        <v>332</v>
      </c>
      <c r="BD27" t="s">
        <v>290</v>
      </c>
      <c r="BE27" t="s">
        <v>292</v>
      </c>
      <c r="BF27" t="s">
        <v>291</v>
      </c>
      <c r="BG27" t="s">
        <v>335</v>
      </c>
      <c r="BH27" t="s">
        <v>333</v>
      </c>
      <c r="BI27" t="s">
        <v>334</v>
      </c>
      <c r="BJ27" t="s">
        <v>155</v>
      </c>
      <c r="BK27" t="s">
        <v>156</v>
      </c>
      <c r="BL27" t="s">
        <v>164</v>
      </c>
    </row>
    <row r="28" spans="1:64" x14ac:dyDescent="0.2">
      <c r="A28" t="s">
        <v>395</v>
      </c>
      <c r="B28" t="s">
        <v>111</v>
      </c>
      <c r="C28" t="s">
        <v>540</v>
      </c>
      <c r="D28" t="s">
        <v>111</v>
      </c>
      <c r="I28" t="s">
        <v>113</v>
      </c>
      <c r="K28" t="s">
        <v>451</v>
      </c>
      <c r="M28" t="s">
        <v>118</v>
      </c>
      <c r="N28" t="s">
        <v>106</v>
      </c>
      <c r="O28" t="s">
        <v>110</v>
      </c>
      <c r="S28" t="s">
        <v>150</v>
      </c>
      <c r="T28" t="s">
        <v>448</v>
      </c>
      <c r="U28" t="s">
        <v>210</v>
      </c>
      <c r="V28" t="s">
        <v>54</v>
      </c>
      <c r="W28" t="s">
        <v>151</v>
      </c>
      <c r="X28" t="s">
        <v>152</v>
      </c>
      <c r="Y28" t="s">
        <v>211</v>
      </c>
      <c r="Z28" t="s">
        <v>153</v>
      </c>
      <c r="AB28" t="s">
        <v>154</v>
      </c>
      <c r="AC28" t="s">
        <v>212</v>
      </c>
      <c r="AD28" t="s">
        <v>207</v>
      </c>
      <c r="AE28" t="s">
        <v>309</v>
      </c>
      <c r="AF28" t="s">
        <v>310</v>
      </c>
      <c r="AG28" t="s">
        <v>311</v>
      </c>
      <c r="AH28" t="s">
        <v>312</v>
      </c>
      <c r="AI28" t="s">
        <v>313</v>
      </c>
      <c r="AJ28" t="s">
        <v>314</v>
      </c>
      <c r="AK28" t="s">
        <v>315</v>
      </c>
      <c r="AL28" t="s">
        <v>316</v>
      </c>
      <c r="AM28" t="s">
        <v>317</v>
      </c>
      <c r="AN28" t="s">
        <v>318</v>
      </c>
      <c r="AO28" t="s">
        <v>54</v>
      </c>
      <c r="AP28" t="s">
        <v>319</v>
      </c>
      <c r="AQ28" t="s">
        <v>320</v>
      </c>
      <c r="AR28" t="s">
        <v>321</v>
      </c>
      <c r="AS28" t="s">
        <v>322</v>
      </c>
      <c r="AT28" t="s">
        <v>323</v>
      </c>
      <c r="AU28" t="s">
        <v>324</v>
      </c>
      <c r="AV28" t="s">
        <v>325</v>
      </c>
      <c r="AW28" t="s">
        <v>328</v>
      </c>
      <c r="AX28" t="s">
        <v>326</v>
      </c>
      <c r="AY28" t="s">
        <v>327</v>
      </c>
      <c r="AZ28" t="s">
        <v>336</v>
      </c>
      <c r="BA28" t="s">
        <v>330</v>
      </c>
      <c r="BB28" t="s">
        <v>331</v>
      </c>
      <c r="BC28" t="s">
        <v>332</v>
      </c>
      <c r="BD28" t="s">
        <v>290</v>
      </c>
      <c r="BE28" t="s">
        <v>292</v>
      </c>
      <c r="BF28" t="s">
        <v>291</v>
      </c>
      <c r="BG28" t="s">
        <v>335</v>
      </c>
      <c r="BH28" t="s">
        <v>333</v>
      </c>
      <c r="BI28" t="s">
        <v>334</v>
      </c>
      <c r="BJ28" t="s">
        <v>155</v>
      </c>
      <c r="BK28" t="s">
        <v>156</v>
      </c>
      <c r="BL28" t="s">
        <v>164</v>
      </c>
    </row>
    <row r="29" spans="1:64" x14ac:dyDescent="0.2">
      <c r="A29" t="s">
        <v>396</v>
      </c>
      <c r="B29" t="s">
        <v>111</v>
      </c>
      <c r="C29" t="s">
        <v>540</v>
      </c>
      <c r="D29" t="s">
        <v>111</v>
      </c>
      <c r="I29" t="s">
        <v>113</v>
      </c>
      <c r="K29" t="s">
        <v>451</v>
      </c>
      <c r="M29" t="s">
        <v>118</v>
      </c>
      <c r="N29" t="s">
        <v>106</v>
      </c>
      <c r="O29" t="s">
        <v>110</v>
      </c>
      <c r="S29" t="s">
        <v>150</v>
      </c>
      <c r="T29" t="s">
        <v>448</v>
      </c>
      <c r="U29" t="s">
        <v>210</v>
      </c>
      <c r="V29" t="s">
        <v>54</v>
      </c>
      <c r="W29" t="s">
        <v>151</v>
      </c>
      <c r="X29" t="s">
        <v>152</v>
      </c>
      <c r="Y29" t="s">
        <v>211</v>
      </c>
      <c r="Z29" t="s">
        <v>153</v>
      </c>
      <c r="AB29" t="s">
        <v>154</v>
      </c>
      <c r="AC29" t="s">
        <v>212</v>
      </c>
      <c r="AD29" t="s">
        <v>207</v>
      </c>
      <c r="AE29" t="s">
        <v>309</v>
      </c>
      <c r="AF29" t="s">
        <v>310</v>
      </c>
      <c r="AG29" t="s">
        <v>311</v>
      </c>
      <c r="AH29" t="s">
        <v>312</v>
      </c>
      <c r="AI29" t="s">
        <v>313</v>
      </c>
      <c r="AJ29" t="s">
        <v>314</v>
      </c>
      <c r="AK29" t="s">
        <v>315</v>
      </c>
      <c r="AL29" t="s">
        <v>316</v>
      </c>
      <c r="AM29" t="s">
        <v>317</v>
      </c>
      <c r="AN29" t="s">
        <v>318</v>
      </c>
      <c r="AO29" t="s">
        <v>54</v>
      </c>
      <c r="AP29" t="s">
        <v>319</v>
      </c>
      <c r="AQ29" t="s">
        <v>320</v>
      </c>
      <c r="AR29" t="s">
        <v>321</v>
      </c>
      <c r="AS29" t="s">
        <v>322</v>
      </c>
      <c r="AT29" t="s">
        <v>323</v>
      </c>
      <c r="AU29" t="s">
        <v>324</v>
      </c>
      <c r="AV29" t="s">
        <v>325</v>
      </c>
      <c r="AW29" t="s">
        <v>328</v>
      </c>
      <c r="AX29" t="s">
        <v>326</v>
      </c>
      <c r="AY29" t="s">
        <v>327</v>
      </c>
      <c r="AZ29" t="s">
        <v>336</v>
      </c>
      <c r="BA29" t="s">
        <v>330</v>
      </c>
      <c r="BB29" t="s">
        <v>331</v>
      </c>
      <c r="BC29" t="s">
        <v>332</v>
      </c>
      <c r="BD29" t="s">
        <v>290</v>
      </c>
      <c r="BE29" t="s">
        <v>292</v>
      </c>
      <c r="BF29" t="s">
        <v>291</v>
      </c>
      <c r="BG29" t="s">
        <v>335</v>
      </c>
      <c r="BH29" t="s">
        <v>333</v>
      </c>
      <c r="BI29" t="s">
        <v>334</v>
      </c>
      <c r="BJ29" t="s">
        <v>155</v>
      </c>
      <c r="BK29" t="s">
        <v>156</v>
      </c>
      <c r="BL29" t="s">
        <v>164</v>
      </c>
    </row>
    <row r="30" spans="1:64" x14ac:dyDescent="0.2">
      <c r="A30" t="s">
        <v>655</v>
      </c>
      <c r="B30" t="s">
        <v>187</v>
      </c>
      <c r="C30" t="s">
        <v>540</v>
      </c>
      <c r="D30" t="s">
        <v>187</v>
      </c>
      <c r="E30" t="s">
        <v>186</v>
      </c>
      <c r="F30" t="s">
        <v>541</v>
      </c>
      <c r="G30" t="s">
        <v>543</v>
      </c>
      <c r="J30" t="s">
        <v>185</v>
      </c>
      <c r="L30" t="s">
        <v>97</v>
      </c>
      <c r="M30" t="s">
        <v>188</v>
      </c>
      <c r="N30" t="s">
        <v>106</v>
      </c>
      <c r="O30" t="s">
        <v>110</v>
      </c>
      <c r="P30" t="s">
        <v>149</v>
      </c>
      <c r="Q30" t="s">
        <v>149</v>
      </c>
      <c r="R30" t="s">
        <v>143</v>
      </c>
      <c r="S30" t="s">
        <v>150</v>
      </c>
      <c r="T30" t="s">
        <v>448</v>
      </c>
      <c r="U30" t="s">
        <v>210</v>
      </c>
      <c r="V30" t="s">
        <v>54</v>
      </c>
      <c r="W30" t="s">
        <v>151</v>
      </c>
      <c r="X30" t="s">
        <v>152</v>
      </c>
      <c r="Y30" t="s">
        <v>211</v>
      </c>
      <c r="Z30" t="s">
        <v>153</v>
      </c>
      <c r="AB30" t="s">
        <v>154</v>
      </c>
      <c r="AC30" t="s">
        <v>212</v>
      </c>
      <c r="AD30" t="s">
        <v>207</v>
      </c>
      <c r="AE30" t="s">
        <v>309</v>
      </c>
      <c r="AF30" t="s">
        <v>310</v>
      </c>
      <c r="AG30" t="s">
        <v>311</v>
      </c>
      <c r="AH30" t="s">
        <v>312</v>
      </c>
      <c r="AI30" t="s">
        <v>313</v>
      </c>
      <c r="AJ30" t="s">
        <v>314</v>
      </c>
      <c r="AK30" t="s">
        <v>315</v>
      </c>
      <c r="AL30" t="s">
        <v>316</v>
      </c>
      <c r="AM30" t="s">
        <v>317</v>
      </c>
      <c r="AN30" t="s">
        <v>318</v>
      </c>
      <c r="AO30" t="s">
        <v>54</v>
      </c>
      <c r="AP30" t="s">
        <v>319</v>
      </c>
      <c r="AQ30" t="s">
        <v>320</v>
      </c>
      <c r="AR30" t="s">
        <v>321</v>
      </c>
      <c r="AS30" t="s">
        <v>322</v>
      </c>
      <c r="AT30" t="s">
        <v>323</v>
      </c>
      <c r="AU30" t="s">
        <v>324</v>
      </c>
      <c r="AV30" t="s">
        <v>325</v>
      </c>
      <c r="AW30" t="s">
        <v>328</v>
      </c>
      <c r="AX30" t="s">
        <v>326</v>
      </c>
      <c r="AY30" t="s">
        <v>327</v>
      </c>
      <c r="AZ30" t="s">
        <v>336</v>
      </c>
      <c r="BA30" t="s">
        <v>330</v>
      </c>
      <c r="BB30" t="s">
        <v>331</v>
      </c>
      <c r="BC30" t="s">
        <v>332</v>
      </c>
      <c r="BD30" t="s">
        <v>290</v>
      </c>
      <c r="BE30" t="s">
        <v>292</v>
      </c>
      <c r="BF30" t="s">
        <v>291</v>
      </c>
      <c r="BG30" t="s">
        <v>335</v>
      </c>
      <c r="BH30" t="s">
        <v>333</v>
      </c>
      <c r="BI30" t="s">
        <v>334</v>
      </c>
      <c r="BJ30" t="s">
        <v>155</v>
      </c>
      <c r="BK30" t="s">
        <v>156</v>
      </c>
      <c r="BL30" t="s">
        <v>164</v>
      </c>
    </row>
    <row r="31" spans="1:64" x14ac:dyDescent="0.2">
      <c r="A31" t="s">
        <v>656</v>
      </c>
      <c r="B31" t="s">
        <v>187</v>
      </c>
      <c r="C31" t="s">
        <v>540</v>
      </c>
      <c r="D31" t="s">
        <v>187</v>
      </c>
      <c r="E31" t="s">
        <v>186</v>
      </c>
      <c r="F31" t="s">
        <v>541</v>
      </c>
      <c r="G31" t="s">
        <v>543</v>
      </c>
      <c r="J31" t="s">
        <v>185</v>
      </c>
      <c r="L31" t="s">
        <v>97</v>
      </c>
      <c r="M31" t="s">
        <v>188</v>
      </c>
      <c r="N31" t="s">
        <v>106</v>
      </c>
      <c r="O31" t="s">
        <v>110</v>
      </c>
      <c r="P31" t="s">
        <v>149</v>
      </c>
      <c r="Q31" t="s">
        <v>149</v>
      </c>
      <c r="R31" t="s">
        <v>143</v>
      </c>
      <c r="S31" t="s">
        <v>150</v>
      </c>
      <c r="T31" t="s">
        <v>448</v>
      </c>
      <c r="U31" t="s">
        <v>210</v>
      </c>
      <c r="V31" t="s">
        <v>54</v>
      </c>
      <c r="W31" t="s">
        <v>151</v>
      </c>
      <c r="X31" t="s">
        <v>152</v>
      </c>
      <c r="Y31" t="s">
        <v>211</v>
      </c>
      <c r="Z31" t="s">
        <v>153</v>
      </c>
      <c r="AB31" t="s">
        <v>154</v>
      </c>
      <c r="AC31" t="s">
        <v>212</v>
      </c>
      <c r="AD31" t="s">
        <v>207</v>
      </c>
      <c r="AE31" t="s">
        <v>309</v>
      </c>
      <c r="AF31" t="s">
        <v>310</v>
      </c>
      <c r="AG31" t="s">
        <v>311</v>
      </c>
      <c r="AH31" t="s">
        <v>312</v>
      </c>
      <c r="AI31" t="s">
        <v>313</v>
      </c>
      <c r="AJ31" t="s">
        <v>314</v>
      </c>
      <c r="AK31" t="s">
        <v>315</v>
      </c>
      <c r="AL31" t="s">
        <v>316</v>
      </c>
      <c r="AM31" t="s">
        <v>317</v>
      </c>
      <c r="AN31" t="s">
        <v>318</v>
      </c>
      <c r="AO31" t="s">
        <v>54</v>
      </c>
      <c r="AP31" t="s">
        <v>319</v>
      </c>
      <c r="AQ31" t="s">
        <v>320</v>
      </c>
      <c r="AR31" t="s">
        <v>321</v>
      </c>
      <c r="AS31" t="s">
        <v>322</v>
      </c>
      <c r="AT31" t="s">
        <v>323</v>
      </c>
      <c r="AU31" t="s">
        <v>324</v>
      </c>
      <c r="AV31" t="s">
        <v>325</v>
      </c>
      <c r="AW31" t="s">
        <v>328</v>
      </c>
      <c r="AX31" t="s">
        <v>326</v>
      </c>
      <c r="AY31" t="s">
        <v>327</v>
      </c>
      <c r="AZ31" t="s">
        <v>336</v>
      </c>
      <c r="BA31" t="s">
        <v>330</v>
      </c>
      <c r="BB31" t="s">
        <v>331</v>
      </c>
      <c r="BC31" t="s">
        <v>332</v>
      </c>
      <c r="BD31" t="s">
        <v>290</v>
      </c>
      <c r="BE31" t="s">
        <v>292</v>
      </c>
      <c r="BF31" t="s">
        <v>291</v>
      </c>
      <c r="BG31" t="s">
        <v>335</v>
      </c>
      <c r="BH31" t="s">
        <v>333</v>
      </c>
      <c r="BI31" t="s">
        <v>334</v>
      </c>
      <c r="BJ31" t="s">
        <v>155</v>
      </c>
      <c r="BK31" t="s">
        <v>156</v>
      </c>
      <c r="BL31" t="s">
        <v>164</v>
      </c>
    </row>
    <row r="32" spans="1:64" x14ac:dyDescent="0.2">
      <c r="A32" t="s">
        <v>657</v>
      </c>
      <c r="B32" t="s">
        <v>187</v>
      </c>
      <c r="C32" t="s">
        <v>540</v>
      </c>
      <c r="D32" t="s">
        <v>187</v>
      </c>
      <c r="E32" t="s">
        <v>186</v>
      </c>
      <c r="F32" t="s">
        <v>541</v>
      </c>
      <c r="G32" t="s">
        <v>543</v>
      </c>
      <c r="J32" t="s">
        <v>185</v>
      </c>
      <c r="L32" t="s">
        <v>97</v>
      </c>
      <c r="M32" t="s">
        <v>188</v>
      </c>
      <c r="N32" t="s">
        <v>106</v>
      </c>
      <c r="O32" t="s">
        <v>110</v>
      </c>
      <c r="P32" t="s">
        <v>149</v>
      </c>
      <c r="Q32" t="s">
        <v>149</v>
      </c>
      <c r="R32" t="s">
        <v>143</v>
      </c>
      <c r="S32" t="s">
        <v>150</v>
      </c>
      <c r="T32" t="s">
        <v>448</v>
      </c>
      <c r="U32" t="s">
        <v>210</v>
      </c>
      <c r="V32" t="s">
        <v>54</v>
      </c>
      <c r="W32" t="s">
        <v>151</v>
      </c>
      <c r="X32" t="s">
        <v>152</v>
      </c>
      <c r="Y32" t="s">
        <v>211</v>
      </c>
      <c r="Z32" t="s">
        <v>153</v>
      </c>
      <c r="AB32" t="s">
        <v>154</v>
      </c>
      <c r="AC32" t="s">
        <v>212</v>
      </c>
      <c r="AD32" t="s">
        <v>207</v>
      </c>
      <c r="AE32" t="s">
        <v>309</v>
      </c>
      <c r="AF32" t="s">
        <v>310</v>
      </c>
      <c r="AG32" t="s">
        <v>311</v>
      </c>
      <c r="AH32" t="s">
        <v>312</v>
      </c>
      <c r="AI32" t="s">
        <v>313</v>
      </c>
      <c r="AJ32" t="s">
        <v>314</v>
      </c>
      <c r="AK32" t="s">
        <v>315</v>
      </c>
      <c r="AL32" t="s">
        <v>316</v>
      </c>
      <c r="AM32" t="s">
        <v>317</v>
      </c>
      <c r="AN32" t="s">
        <v>318</v>
      </c>
      <c r="AO32" t="s">
        <v>54</v>
      </c>
      <c r="AP32" t="s">
        <v>319</v>
      </c>
      <c r="AQ32" t="s">
        <v>320</v>
      </c>
      <c r="AR32" t="s">
        <v>321</v>
      </c>
      <c r="AS32" t="s">
        <v>322</v>
      </c>
      <c r="AT32" t="s">
        <v>323</v>
      </c>
      <c r="AU32" t="s">
        <v>324</v>
      </c>
      <c r="AV32" t="s">
        <v>325</v>
      </c>
      <c r="AW32" t="s">
        <v>328</v>
      </c>
      <c r="AX32" t="s">
        <v>326</v>
      </c>
      <c r="AY32" t="s">
        <v>327</v>
      </c>
      <c r="AZ32" t="s">
        <v>336</v>
      </c>
      <c r="BA32" t="s">
        <v>330</v>
      </c>
      <c r="BB32" t="s">
        <v>331</v>
      </c>
      <c r="BC32" t="s">
        <v>332</v>
      </c>
      <c r="BD32" t="s">
        <v>290</v>
      </c>
      <c r="BE32" t="s">
        <v>292</v>
      </c>
      <c r="BF32" t="s">
        <v>291</v>
      </c>
      <c r="BG32" t="s">
        <v>335</v>
      </c>
      <c r="BH32" t="s">
        <v>333</v>
      </c>
      <c r="BI32" t="s">
        <v>334</v>
      </c>
      <c r="BJ32" t="s">
        <v>155</v>
      </c>
      <c r="BK32" t="s">
        <v>156</v>
      </c>
      <c r="BL32" t="s">
        <v>164</v>
      </c>
    </row>
    <row r="33" spans="1:64" x14ac:dyDescent="0.2">
      <c r="A33" t="s">
        <v>658</v>
      </c>
      <c r="B33" t="s">
        <v>187</v>
      </c>
      <c r="C33" t="s">
        <v>540</v>
      </c>
      <c r="D33" t="s">
        <v>187</v>
      </c>
      <c r="E33" t="s">
        <v>186</v>
      </c>
      <c r="F33" t="s">
        <v>541</v>
      </c>
      <c r="G33" t="s">
        <v>543</v>
      </c>
      <c r="J33" t="s">
        <v>185</v>
      </c>
      <c r="L33" t="s">
        <v>97</v>
      </c>
      <c r="M33" t="s">
        <v>188</v>
      </c>
      <c r="N33" t="s">
        <v>106</v>
      </c>
      <c r="O33" t="s">
        <v>110</v>
      </c>
      <c r="P33" t="s">
        <v>149</v>
      </c>
      <c r="Q33" t="s">
        <v>149</v>
      </c>
      <c r="R33" t="s">
        <v>143</v>
      </c>
      <c r="S33" t="s">
        <v>150</v>
      </c>
      <c r="T33" t="s">
        <v>448</v>
      </c>
      <c r="U33" t="s">
        <v>210</v>
      </c>
      <c r="V33" t="s">
        <v>54</v>
      </c>
      <c r="W33" t="s">
        <v>151</v>
      </c>
      <c r="X33" t="s">
        <v>152</v>
      </c>
      <c r="Y33" t="s">
        <v>211</v>
      </c>
      <c r="Z33" t="s">
        <v>153</v>
      </c>
      <c r="AB33" t="s">
        <v>154</v>
      </c>
      <c r="AC33" t="s">
        <v>212</v>
      </c>
      <c r="AD33" t="s">
        <v>207</v>
      </c>
      <c r="AE33" t="s">
        <v>309</v>
      </c>
      <c r="AF33" t="s">
        <v>310</v>
      </c>
      <c r="AG33" t="s">
        <v>311</v>
      </c>
      <c r="AH33" t="s">
        <v>312</v>
      </c>
      <c r="AI33" t="s">
        <v>313</v>
      </c>
      <c r="AJ33" t="s">
        <v>314</v>
      </c>
      <c r="AK33" t="s">
        <v>315</v>
      </c>
      <c r="AL33" t="s">
        <v>316</v>
      </c>
      <c r="AM33" t="s">
        <v>317</v>
      </c>
      <c r="AN33" t="s">
        <v>318</v>
      </c>
      <c r="AO33" t="s">
        <v>54</v>
      </c>
      <c r="AP33" t="s">
        <v>319</v>
      </c>
      <c r="AQ33" t="s">
        <v>320</v>
      </c>
      <c r="AR33" t="s">
        <v>321</v>
      </c>
      <c r="AS33" t="s">
        <v>322</v>
      </c>
      <c r="AT33" t="s">
        <v>323</v>
      </c>
      <c r="AU33" t="s">
        <v>324</v>
      </c>
      <c r="AV33" t="s">
        <v>325</v>
      </c>
      <c r="AW33" t="s">
        <v>328</v>
      </c>
      <c r="AX33" t="s">
        <v>326</v>
      </c>
      <c r="AY33" t="s">
        <v>327</v>
      </c>
      <c r="AZ33" t="s">
        <v>336</v>
      </c>
      <c r="BA33" t="s">
        <v>330</v>
      </c>
      <c r="BB33" t="s">
        <v>331</v>
      </c>
      <c r="BC33" t="s">
        <v>332</v>
      </c>
      <c r="BD33" t="s">
        <v>290</v>
      </c>
      <c r="BE33" t="s">
        <v>292</v>
      </c>
      <c r="BF33" t="s">
        <v>291</v>
      </c>
      <c r="BG33" t="s">
        <v>335</v>
      </c>
      <c r="BH33" t="s">
        <v>333</v>
      </c>
      <c r="BI33" t="s">
        <v>334</v>
      </c>
      <c r="BJ33" t="s">
        <v>155</v>
      </c>
      <c r="BK33" t="s">
        <v>156</v>
      </c>
      <c r="BL33" t="s">
        <v>164</v>
      </c>
    </row>
    <row r="36" spans="1:64" x14ac:dyDescent="0.2">
      <c r="A36" t="s">
        <v>71</v>
      </c>
    </row>
    <row r="37" spans="1:64" x14ac:dyDescent="0.2">
      <c r="B37" t="s">
        <v>15</v>
      </c>
      <c r="C37" t="s">
        <v>14</v>
      </c>
      <c r="D37" t="s">
        <v>16</v>
      </c>
      <c r="E37" t="s">
        <v>269</v>
      </c>
      <c r="F37" t="s">
        <v>19</v>
      </c>
      <c r="G37" t="s">
        <v>20</v>
      </c>
      <c r="H37" t="s">
        <v>22</v>
      </c>
      <c r="I37" t="s">
        <v>24</v>
      </c>
      <c r="J37" t="s">
        <v>51</v>
      </c>
      <c r="K37" t="s">
        <v>27</v>
      </c>
      <c r="L37" t="s">
        <v>28</v>
      </c>
      <c r="M37" t="s">
        <v>115</v>
      </c>
      <c r="N37" t="s">
        <v>102</v>
      </c>
      <c r="O37" t="s">
        <v>109</v>
      </c>
      <c r="P37" t="s">
        <v>140</v>
      </c>
      <c r="Q37" t="s">
        <v>141</v>
      </c>
      <c r="R37" t="s">
        <v>142</v>
      </c>
      <c r="S37" t="s">
        <v>65</v>
      </c>
      <c r="T37" t="s">
        <v>446</v>
      </c>
      <c r="U37" t="s">
        <v>66</v>
      </c>
      <c r="V37" t="s">
        <v>54</v>
      </c>
      <c r="W37" t="s">
        <v>55</v>
      </c>
      <c r="X37" t="s">
        <v>56</v>
      </c>
      <c r="Y37" t="s">
        <v>57</v>
      </c>
      <c r="Z37" t="s">
        <v>58</v>
      </c>
      <c r="AA37" t="s">
        <v>60</v>
      </c>
      <c r="AB37" t="s">
        <v>59</v>
      </c>
      <c r="AC37" t="s">
        <v>61</v>
      </c>
      <c r="AD37" t="s">
        <v>360</v>
      </c>
      <c r="AE37" t="s">
        <v>309</v>
      </c>
      <c r="AF37" t="s">
        <v>310</v>
      </c>
      <c r="AG37" t="s">
        <v>311</v>
      </c>
      <c r="AH37" t="s">
        <v>312</v>
      </c>
      <c r="AI37" t="s">
        <v>313</v>
      </c>
      <c r="AJ37" t="s">
        <v>314</v>
      </c>
      <c r="AK37" t="s">
        <v>315</v>
      </c>
      <c r="AL37" t="s">
        <v>316</v>
      </c>
      <c r="AM37" t="s">
        <v>317</v>
      </c>
      <c r="AN37" t="s">
        <v>318</v>
      </c>
      <c r="AO37" t="s">
        <v>54</v>
      </c>
      <c r="AP37" t="s">
        <v>319</v>
      </c>
      <c r="AQ37" t="s">
        <v>320</v>
      </c>
      <c r="AR37" t="s">
        <v>321</v>
      </c>
      <c r="AS37" t="s">
        <v>322</v>
      </c>
      <c r="AT37" t="s">
        <v>323</v>
      </c>
      <c r="AU37" t="s">
        <v>324</v>
      </c>
      <c r="AV37" t="s">
        <v>325</v>
      </c>
      <c r="AW37" t="s">
        <v>328</v>
      </c>
      <c r="AX37" t="s">
        <v>326</v>
      </c>
      <c r="AY37" t="s">
        <v>327</v>
      </c>
      <c r="AZ37" t="s">
        <v>329</v>
      </c>
      <c r="BA37" t="s">
        <v>330</v>
      </c>
      <c r="BB37" t="s">
        <v>331</v>
      </c>
      <c r="BC37" t="s">
        <v>332</v>
      </c>
      <c r="BD37" t="s">
        <v>290</v>
      </c>
      <c r="BE37" t="s">
        <v>292</v>
      </c>
      <c r="BF37" t="s">
        <v>291</v>
      </c>
      <c r="BG37" t="s">
        <v>335</v>
      </c>
      <c r="BH37" t="s">
        <v>333</v>
      </c>
      <c r="BI37" t="s">
        <v>334</v>
      </c>
      <c r="BJ37" t="s">
        <v>29</v>
      </c>
      <c r="BK37" t="s">
        <v>30</v>
      </c>
      <c r="BL37" t="s">
        <v>31</v>
      </c>
    </row>
    <row r="38" spans="1:64" x14ac:dyDescent="0.2">
      <c r="A38" t="s">
        <v>651</v>
      </c>
      <c r="B38" t="s">
        <v>91</v>
      </c>
      <c r="C38" t="s">
        <v>94</v>
      </c>
      <c r="D38" t="s">
        <v>91</v>
      </c>
      <c r="E38" t="s">
        <v>94</v>
      </c>
      <c r="F38" t="s">
        <v>94</v>
      </c>
      <c r="G38" t="s">
        <v>94</v>
      </c>
      <c r="J38" t="s">
        <v>94</v>
      </c>
      <c r="L38" t="s">
        <v>37</v>
      </c>
      <c r="M38" t="s">
        <v>37</v>
      </c>
      <c r="N38" t="s">
        <v>37</v>
      </c>
      <c r="O38" t="s">
        <v>37</v>
      </c>
      <c r="P38" t="s">
        <v>37</v>
      </c>
      <c r="Q38" t="s">
        <v>37</v>
      </c>
      <c r="R38" t="s">
        <v>94</v>
      </c>
      <c r="BJ38" t="s">
        <v>91</v>
      </c>
      <c r="BK38" t="s">
        <v>91</v>
      </c>
      <c r="BL38" t="s">
        <v>91</v>
      </c>
    </row>
    <row r="39" spans="1:64" x14ac:dyDescent="0.2">
      <c r="A39" t="s">
        <v>33</v>
      </c>
      <c r="B39" t="s">
        <v>91</v>
      </c>
      <c r="C39" t="s">
        <v>94</v>
      </c>
      <c r="D39" t="s">
        <v>91</v>
      </c>
      <c r="F39" t="s">
        <v>94</v>
      </c>
      <c r="G39" t="s">
        <v>94</v>
      </c>
      <c r="J39" t="s">
        <v>94</v>
      </c>
      <c r="L39" t="s">
        <v>37</v>
      </c>
      <c r="M39" t="s">
        <v>37</v>
      </c>
      <c r="N39" t="s">
        <v>37</v>
      </c>
      <c r="O39" t="s">
        <v>37</v>
      </c>
      <c r="P39" t="s">
        <v>37</v>
      </c>
      <c r="R39" t="s">
        <v>94</v>
      </c>
      <c r="BJ39" t="s">
        <v>91</v>
      </c>
      <c r="BK39" t="s">
        <v>91</v>
      </c>
      <c r="BL39" t="s">
        <v>91</v>
      </c>
    </row>
    <row r="40" spans="1:64" x14ac:dyDescent="0.2">
      <c r="A40" t="s">
        <v>262</v>
      </c>
      <c r="B40" t="s">
        <v>91</v>
      </c>
      <c r="C40" t="s">
        <v>94</v>
      </c>
      <c r="D40" t="s">
        <v>91</v>
      </c>
      <c r="E40" t="s">
        <v>94</v>
      </c>
      <c r="F40" t="s">
        <v>94</v>
      </c>
      <c r="G40" t="s">
        <v>94</v>
      </c>
      <c r="J40" t="s">
        <v>94</v>
      </c>
      <c r="L40" t="s">
        <v>37</v>
      </c>
      <c r="M40" t="s">
        <v>37</v>
      </c>
      <c r="N40" t="s">
        <v>37</v>
      </c>
      <c r="O40" t="s">
        <v>37</v>
      </c>
      <c r="P40" t="s">
        <v>37</v>
      </c>
      <c r="Q40" t="s">
        <v>37</v>
      </c>
      <c r="R40" t="s">
        <v>94</v>
      </c>
      <c r="BJ40" t="s">
        <v>91</v>
      </c>
      <c r="BK40" t="s">
        <v>91</v>
      </c>
      <c r="BL40" t="s">
        <v>91</v>
      </c>
    </row>
    <row r="41" spans="1:64" x14ac:dyDescent="0.2">
      <c r="A41" t="s">
        <v>263</v>
      </c>
      <c r="B41" t="s">
        <v>91</v>
      </c>
      <c r="C41" t="s">
        <v>94</v>
      </c>
      <c r="D41" t="s">
        <v>91</v>
      </c>
      <c r="E41" t="s">
        <v>94</v>
      </c>
      <c r="F41" t="s">
        <v>94</v>
      </c>
      <c r="G41" t="s">
        <v>94</v>
      </c>
      <c r="J41" t="s">
        <v>94</v>
      </c>
      <c r="L41" t="s">
        <v>37</v>
      </c>
      <c r="M41" t="s">
        <v>37</v>
      </c>
      <c r="N41" t="s">
        <v>37</v>
      </c>
      <c r="O41" t="s">
        <v>37</v>
      </c>
      <c r="P41" t="s">
        <v>37</v>
      </c>
      <c r="Q41" t="s">
        <v>37</v>
      </c>
      <c r="R41" t="s">
        <v>94</v>
      </c>
      <c r="BJ41" t="s">
        <v>91</v>
      </c>
      <c r="BK41" t="s">
        <v>91</v>
      </c>
      <c r="BL41" t="s">
        <v>91</v>
      </c>
    </row>
    <row r="42" spans="1:64" x14ac:dyDescent="0.2">
      <c r="A42" t="s">
        <v>652</v>
      </c>
      <c r="B42" t="s">
        <v>91</v>
      </c>
      <c r="C42" t="s">
        <v>94</v>
      </c>
      <c r="D42" t="s">
        <v>91</v>
      </c>
      <c r="E42" t="s">
        <v>94</v>
      </c>
      <c r="F42" t="s">
        <v>94</v>
      </c>
      <c r="G42" t="s">
        <v>94</v>
      </c>
      <c r="J42" t="s">
        <v>94</v>
      </c>
      <c r="L42" t="s">
        <v>37</v>
      </c>
      <c r="M42" t="s">
        <v>37</v>
      </c>
      <c r="N42" t="s">
        <v>37</v>
      </c>
      <c r="O42" t="s">
        <v>37</v>
      </c>
      <c r="P42" t="s">
        <v>37</v>
      </c>
      <c r="Q42" t="s">
        <v>37</v>
      </c>
      <c r="R42" t="s">
        <v>94</v>
      </c>
      <c r="BJ42" t="s">
        <v>91</v>
      </c>
      <c r="BK42" t="s">
        <v>91</v>
      </c>
      <c r="BL42" t="s">
        <v>91</v>
      </c>
    </row>
    <row r="43" spans="1:64" x14ac:dyDescent="0.2">
      <c r="A43" t="s">
        <v>264</v>
      </c>
      <c r="B43" t="s">
        <v>91</v>
      </c>
      <c r="C43" t="s">
        <v>94</v>
      </c>
      <c r="D43" t="s">
        <v>91</v>
      </c>
      <c r="E43" t="s">
        <v>91</v>
      </c>
      <c r="F43" t="s">
        <v>94</v>
      </c>
      <c r="G43" t="s">
        <v>94</v>
      </c>
      <c r="L43" t="s">
        <v>37</v>
      </c>
      <c r="M43" t="s">
        <v>37</v>
      </c>
      <c r="N43" t="s">
        <v>37</v>
      </c>
      <c r="O43" t="s">
        <v>37</v>
      </c>
      <c r="P43" t="s">
        <v>37</v>
      </c>
      <c r="Q43" t="s">
        <v>37</v>
      </c>
      <c r="R43" t="s">
        <v>94</v>
      </c>
      <c r="BJ43" t="s">
        <v>91</v>
      </c>
      <c r="BK43" t="s">
        <v>91</v>
      </c>
      <c r="BL43" t="s">
        <v>91</v>
      </c>
    </row>
    <row r="44" spans="1:64" x14ac:dyDescent="0.2">
      <c r="A44" t="s">
        <v>346</v>
      </c>
      <c r="B44" t="s">
        <v>91</v>
      </c>
      <c r="C44" t="s">
        <v>94</v>
      </c>
      <c r="D44" t="s">
        <v>91</v>
      </c>
      <c r="I44" t="s">
        <v>91</v>
      </c>
      <c r="K44" t="s">
        <v>37</v>
      </c>
      <c r="M44" t="s">
        <v>37</v>
      </c>
      <c r="N44" t="s">
        <v>37</v>
      </c>
      <c r="O44" t="s">
        <v>37</v>
      </c>
      <c r="R44" t="s">
        <v>94</v>
      </c>
      <c r="BJ44" t="s">
        <v>91</v>
      </c>
      <c r="BK44" t="s">
        <v>91</v>
      </c>
      <c r="BL44" t="s">
        <v>91</v>
      </c>
    </row>
    <row r="45" spans="1:64" x14ac:dyDescent="0.2">
      <c r="A45" t="s">
        <v>347</v>
      </c>
      <c r="B45" t="s">
        <v>91</v>
      </c>
      <c r="C45" t="s">
        <v>94</v>
      </c>
      <c r="D45" t="s">
        <v>91</v>
      </c>
      <c r="I45" t="s">
        <v>91</v>
      </c>
      <c r="K45" t="s">
        <v>37</v>
      </c>
      <c r="M45" t="s">
        <v>37</v>
      </c>
      <c r="N45" t="s">
        <v>37</v>
      </c>
      <c r="O45" t="s">
        <v>37</v>
      </c>
      <c r="R45" t="s">
        <v>94</v>
      </c>
      <c r="BJ45" t="s">
        <v>91</v>
      </c>
      <c r="BK45" t="s">
        <v>91</v>
      </c>
      <c r="BL45" t="s">
        <v>91</v>
      </c>
    </row>
    <row r="46" spans="1:64" x14ac:dyDescent="0.2">
      <c r="A46" t="s">
        <v>348</v>
      </c>
      <c r="B46" t="s">
        <v>91</v>
      </c>
      <c r="C46" t="s">
        <v>94</v>
      </c>
      <c r="D46" t="s">
        <v>91</v>
      </c>
      <c r="I46" t="s">
        <v>91</v>
      </c>
      <c r="K46" t="s">
        <v>37</v>
      </c>
      <c r="M46" t="s">
        <v>37</v>
      </c>
      <c r="N46" t="s">
        <v>37</v>
      </c>
      <c r="O46" t="s">
        <v>37</v>
      </c>
      <c r="R46" t="s">
        <v>94</v>
      </c>
      <c r="BJ46" t="s">
        <v>91</v>
      </c>
      <c r="BK46" t="s">
        <v>91</v>
      </c>
      <c r="BL46" t="s">
        <v>91</v>
      </c>
    </row>
    <row r="47" spans="1:64" x14ac:dyDescent="0.2">
      <c r="A47" t="s">
        <v>375</v>
      </c>
      <c r="B47" t="s">
        <v>91</v>
      </c>
      <c r="C47" t="s">
        <v>94</v>
      </c>
      <c r="D47" t="s">
        <v>91</v>
      </c>
      <c r="I47" t="s">
        <v>91</v>
      </c>
      <c r="K47" t="s">
        <v>37</v>
      </c>
      <c r="M47" t="s">
        <v>37</v>
      </c>
      <c r="N47" t="s">
        <v>37</v>
      </c>
      <c r="O47" t="s">
        <v>37</v>
      </c>
      <c r="R47" t="s">
        <v>94</v>
      </c>
      <c r="BJ47" t="s">
        <v>91</v>
      </c>
      <c r="BK47" t="s">
        <v>91</v>
      </c>
      <c r="BL47" t="s">
        <v>91</v>
      </c>
    </row>
    <row r="48" spans="1:64" x14ac:dyDescent="0.2">
      <c r="A48" t="s">
        <v>376</v>
      </c>
      <c r="B48" t="s">
        <v>91</v>
      </c>
      <c r="C48" t="s">
        <v>94</v>
      </c>
      <c r="D48" t="s">
        <v>91</v>
      </c>
      <c r="I48" t="s">
        <v>91</v>
      </c>
      <c r="K48" t="s">
        <v>37</v>
      </c>
      <c r="M48" t="s">
        <v>37</v>
      </c>
      <c r="N48" t="s">
        <v>37</v>
      </c>
      <c r="O48" t="s">
        <v>37</v>
      </c>
      <c r="R48" t="s">
        <v>94</v>
      </c>
      <c r="BJ48" t="s">
        <v>91</v>
      </c>
      <c r="BK48" t="s">
        <v>91</v>
      </c>
      <c r="BL48" t="s">
        <v>91</v>
      </c>
    </row>
    <row r="49" spans="1:64" x14ac:dyDescent="0.2">
      <c r="A49" t="s">
        <v>377</v>
      </c>
      <c r="B49" t="s">
        <v>91</v>
      </c>
      <c r="C49" t="s">
        <v>94</v>
      </c>
      <c r="D49" t="s">
        <v>91</v>
      </c>
      <c r="I49" t="s">
        <v>91</v>
      </c>
      <c r="K49" t="s">
        <v>37</v>
      </c>
      <c r="M49" t="s">
        <v>37</v>
      </c>
      <c r="N49" t="s">
        <v>37</v>
      </c>
      <c r="O49" t="s">
        <v>37</v>
      </c>
      <c r="R49" t="s">
        <v>94</v>
      </c>
      <c r="BJ49" t="s">
        <v>91</v>
      </c>
      <c r="BK49" t="s">
        <v>91</v>
      </c>
      <c r="BL49" t="s">
        <v>91</v>
      </c>
    </row>
    <row r="50" spans="1:64" x14ac:dyDescent="0.2">
      <c r="A50" t="s">
        <v>337</v>
      </c>
      <c r="B50" t="s">
        <v>91</v>
      </c>
      <c r="C50" t="s">
        <v>94</v>
      </c>
      <c r="D50" t="s">
        <v>91</v>
      </c>
      <c r="I50" t="s">
        <v>91</v>
      </c>
      <c r="K50" t="s">
        <v>37</v>
      </c>
      <c r="M50" t="s">
        <v>37</v>
      </c>
      <c r="N50" t="s">
        <v>37</v>
      </c>
      <c r="O50" t="s">
        <v>37</v>
      </c>
      <c r="R50" t="s">
        <v>94</v>
      </c>
      <c r="BJ50" t="s">
        <v>91</v>
      </c>
      <c r="BK50" t="s">
        <v>91</v>
      </c>
      <c r="BL50" t="s">
        <v>91</v>
      </c>
    </row>
    <row r="51" spans="1:64" x14ac:dyDescent="0.2">
      <c r="A51" t="s">
        <v>338</v>
      </c>
      <c r="B51" t="s">
        <v>91</v>
      </c>
      <c r="C51" t="s">
        <v>94</v>
      </c>
      <c r="D51" t="s">
        <v>91</v>
      </c>
      <c r="I51" t="s">
        <v>91</v>
      </c>
      <c r="K51" t="s">
        <v>37</v>
      </c>
      <c r="M51" t="s">
        <v>37</v>
      </c>
      <c r="N51" t="s">
        <v>37</v>
      </c>
      <c r="O51" t="s">
        <v>37</v>
      </c>
      <c r="R51" t="s">
        <v>94</v>
      </c>
      <c r="BJ51" t="s">
        <v>91</v>
      </c>
      <c r="BK51" t="s">
        <v>91</v>
      </c>
      <c r="BL51" t="s">
        <v>91</v>
      </c>
    </row>
    <row r="52" spans="1:64" x14ac:dyDescent="0.2">
      <c r="A52" t="s">
        <v>339</v>
      </c>
      <c r="B52" t="s">
        <v>91</v>
      </c>
      <c r="C52" t="s">
        <v>94</v>
      </c>
      <c r="D52" t="s">
        <v>91</v>
      </c>
      <c r="I52" t="s">
        <v>91</v>
      </c>
      <c r="K52" t="s">
        <v>37</v>
      </c>
      <c r="M52" t="s">
        <v>37</v>
      </c>
      <c r="N52" t="s">
        <v>37</v>
      </c>
      <c r="O52" t="s">
        <v>37</v>
      </c>
      <c r="R52" t="s">
        <v>94</v>
      </c>
      <c r="BJ52" t="s">
        <v>91</v>
      </c>
      <c r="BK52" t="s">
        <v>91</v>
      </c>
      <c r="BL52" t="s">
        <v>91</v>
      </c>
    </row>
    <row r="53" spans="1:64" x14ac:dyDescent="0.2">
      <c r="A53" t="s">
        <v>653</v>
      </c>
      <c r="B53" t="s">
        <v>94</v>
      </c>
      <c r="C53" t="s">
        <v>94</v>
      </c>
      <c r="D53" t="s">
        <v>94</v>
      </c>
      <c r="E53" t="s">
        <v>94</v>
      </c>
      <c r="F53" t="s">
        <v>94</v>
      </c>
      <c r="G53" t="s">
        <v>94</v>
      </c>
      <c r="J53" t="s">
        <v>94</v>
      </c>
      <c r="L53" t="s">
        <v>37</v>
      </c>
      <c r="M53" t="s">
        <v>94</v>
      </c>
      <c r="N53" t="s">
        <v>37</v>
      </c>
      <c r="O53" t="s">
        <v>37</v>
      </c>
      <c r="P53" t="s">
        <v>94</v>
      </c>
      <c r="Q53" t="s">
        <v>94</v>
      </c>
      <c r="R53" t="s">
        <v>94</v>
      </c>
      <c r="BJ53" t="s">
        <v>91</v>
      </c>
      <c r="BK53" t="s">
        <v>91</v>
      </c>
      <c r="BL53" t="s">
        <v>91</v>
      </c>
    </row>
    <row r="54" spans="1:64" x14ac:dyDescent="0.2">
      <c r="A54" t="s">
        <v>654</v>
      </c>
      <c r="B54" t="s">
        <v>94</v>
      </c>
      <c r="C54" t="s">
        <v>94</v>
      </c>
      <c r="D54" t="s">
        <v>94</v>
      </c>
      <c r="E54" t="s">
        <v>94</v>
      </c>
      <c r="F54" t="s">
        <v>94</v>
      </c>
      <c r="G54" t="s">
        <v>94</v>
      </c>
      <c r="J54" t="s">
        <v>94</v>
      </c>
      <c r="L54" t="s">
        <v>37</v>
      </c>
      <c r="M54" t="s">
        <v>94</v>
      </c>
      <c r="N54" t="s">
        <v>37</v>
      </c>
      <c r="O54" t="s">
        <v>37</v>
      </c>
      <c r="P54" t="s">
        <v>94</v>
      </c>
      <c r="Q54" t="s">
        <v>94</v>
      </c>
      <c r="R54" t="s">
        <v>94</v>
      </c>
      <c r="BJ54" t="s">
        <v>91</v>
      </c>
      <c r="BK54" t="s">
        <v>91</v>
      </c>
      <c r="BL54" t="s">
        <v>91</v>
      </c>
    </row>
    <row r="55" spans="1:64" x14ac:dyDescent="0.2">
      <c r="A55" t="s">
        <v>403</v>
      </c>
      <c r="B55" t="s">
        <v>91</v>
      </c>
      <c r="C55" t="s">
        <v>94</v>
      </c>
      <c r="D55" t="s">
        <v>91</v>
      </c>
      <c r="I55" t="s">
        <v>91</v>
      </c>
      <c r="K55" t="s">
        <v>37</v>
      </c>
      <c r="M55" t="s">
        <v>37</v>
      </c>
      <c r="N55" t="s">
        <v>37</v>
      </c>
      <c r="O55" t="s">
        <v>37</v>
      </c>
      <c r="R55" t="s">
        <v>94</v>
      </c>
      <c r="BJ55" t="s">
        <v>91</v>
      </c>
      <c r="BK55" t="s">
        <v>91</v>
      </c>
      <c r="BL55" t="s">
        <v>91</v>
      </c>
    </row>
    <row r="56" spans="1:64" x14ac:dyDescent="0.2">
      <c r="A56" t="s">
        <v>404</v>
      </c>
      <c r="B56" t="s">
        <v>91</v>
      </c>
      <c r="C56" t="s">
        <v>94</v>
      </c>
      <c r="D56" t="s">
        <v>91</v>
      </c>
      <c r="I56" t="s">
        <v>91</v>
      </c>
      <c r="K56" t="s">
        <v>37</v>
      </c>
      <c r="M56" t="s">
        <v>37</v>
      </c>
      <c r="N56" t="s">
        <v>37</v>
      </c>
      <c r="O56" t="s">
        <v>37</v>
      </c>
      <c r="R56" t="s">
        <v>94</v>
      </c>
      <c r="BJ56" t="s">
        <v>91</v>
      </c>
      <c r="BK56" t="s">
        <v>91</v>
      </c>
      <c r="BL56" t="s">
        <v>91</v>
      </c>
    </row>
    <row r="57" spans="1:64" x14ac:dyDescent="0.2">
      <c r="A57" t="s">
        <v>405</v>
      </c>
      <c r="B57" t="s">
        <v>91</v>
      </c>
      <c r="C57" t="s">
        <v>94</v>
      </c>
      <c r="D57" t="s">
        <v>91</v>
      </c>
      <c r="I57" t="s">
        <v>91</v>
      </c>
      <c r="K57" t="s">
        <v>37</v>
      </c>
      <c r="M57" t="s">
        <v>37</v>
      </c>
      <c r="N57" t="s">
        <v>37</v>
      </c>
      <c r="O57" t="s">
        <v>37</v>
      </c>
      <c r="R57" t="s">
        <v>94</v>
      </c>
      <c r="BJ57" t="s">
        <v>91</v>
      </c>
      <c r="BK57" t="s">
        <v>91</v>
      </c>
      <c r="BL57" t="s">
        <v>91</v>
      </c>
    </row>
    <row r="58" spans="1:64" x14ac:dyDescent="0.2">
      <c r="A58" t="s">
        <v>385</v>
      </c>
      <c r="B58" t="s">
        <v>91</v>
      </c>
      <c r="C58" t="s">
        <v>94</v>
      </c>
      <c r="D58" t="s">
        <v>91</v>
      </c>
      <c r="I58" t="s">
        <v>91</v>
      </c>
      <c r="K58" t="s">
        <v>37</v>
      </c>
      <c r="M58" t="s">
        <v>37</v>
      </c>
      <c r="N58" t="s">
        <v>37</v>
      </c>
      <c r="O58" t="s">
        <v>37</v>
      </c>
      <c r="R58" t="s">
        <v>94</v>
      </c>
      <c r="BJ58" t="s">
        <v>91</v>
      </c>
      <c r="BK58" t="s">
        <v>91</v>
      </c>
      <c r="BL58" t="s">
        <v>91</v>
      </c>
    </row>
    <row r="59" spans="1:64" x14ac:dyDescent="0.2">
      <c r="A59" t="s">
        <v>386</v>
      </c>
      <c r="B59" t="s">
        <v>91</v>
      </c>
      <c r="C59" t="s">
        <v>94</v>
      </c>
      <c r="D59" t="s">
        <v>91</v>
      </c>
      <c r="I59" t="s">
        <v>91</v>
      </c>
      <c r="K59" t="s">
        <v>37</v>
      </c>
      <c r="M59" t="s">
        <v>37</v>
      </c>
      <c r="N59" t="s">
        <v>37</v>
      </c>
      <c r="O59" t="s">
        <v>37</v>
      </c>
      <c r="R59" t="s">
        <v>94</v>
      </c>
      <c r="BJ59" t="s">
        <v>91</v>
      </c>
      <c r="BK59" t="s">
        <v>91</v>
      </c>
      <c r="BL59" t="s">
        <v>91</v>
      </c>
    </row>
    <row r="60" spans="1:64" x14ac:dyDescent="0.2">
      <c r="A60" t="s">
        <v>387</v>
      </c>
      <c r="B60" t="s">
        <v>91</v>
      </c>
      <c r="C60" t="s">
        <v>94</v>
      </c>
      <c r="D60" t="s">
        <v>91</v>
      </c>
      <c r="I60" t="s">
        <v>91</v>
      </c>
      <c r="K60" t="s">
        <v>37</v>
      </c>
      <c r="M60" t="s">
        <v>37</v>
      </c>
      <c r="N60" t="s">
        <v>37</v>
      </c>
      <c r="O60" t="s">
        <v>37</v>
      </c>
      <c r="R60" t="s">
        <v>94</v>
      </c>
      <c r="BJ60" t="s">
        <v>91</v>
      </c>
      <c r="BK60" t="s">
        <v>91</v>
      </c>
      <c r="BL60" t="s">
        <v>91</v>
      </c>
    </row>
    <row r="61" spans="1:64" x14ac:dyDescent="0.2">
      <c r="A61" t="s">
        <v>394</v>
      </c>
      <c r="B61" t="s">
        <v>91</v>
      </c>
      <c r="C61" t="s">
        <v>94</v>
      </c>
      <c r="D61" t="s">
        <v>91</v>
      </c>
      <c r="I61" t="s">
        <v>91</v>
      </c>
      <c r="K61" t="s">
        <v>37</v>
      </c>
      <c r="M61" t="s">
        <v>37</v>
      </c>
      <c r="N61" t="s">
        <v>37</v>
      </c>
      <c r="O61" t="s">
        <v>37</v>
      </c>
      <c r="R61" t="s">
        <v>94</v>
      </c>
      <c r="BJ61" t="s">
        <v>91</v>
      </c>
      <c r="BK61" t="s">
        <v>91</v>
      </c>
      <c r="BL61" t="s">
        <v>91</v>
      </c>
    </row>
    <row r="62" spans="1:64" x14ac:dyDescent="0.2">
      <c r="A62" t="s">
        <v>395</v>
      </c>
      <c r="B62" t="s">
        <v>91</v>
      </c>
      <c r="C62" t="s">
        <v>94</v>
      </c>
      <c r="D62" t="s">
        <v>91</v>
      </c>
      <c r="I62" t="s">
        <v>91</v>
      </c>
      <c r="K62" t="s">
        <v>37</v>
      </c>
      <c r="M62" t="s">
        <v>37</v>
      </c>
      <c r="N62" t="s">
        <v>37</v>
      </c>
      <c r="O62" t="s">
        <v>37</v>
      </c>
      <c r="R62" t="s">
        <v>94</v>
      </c>
      <c r="BJ62" t="s">
        <v>91</v>
      </c>
      <c r="BK62" t="s">
        <v>91</v>
      </c>
      <c r="BL62" t="s">
        <v>91</v>
      </c>
    </row>
    <row r="63" spans="1:64" x14ac:dyDescent="0.2">
      <c r="A63" t="s">
        <v>396</v>
      </c>
      <c r="B63" t="s">
        <v>91</v>
      </c>
      <c r="C63" t="s">
        <v>94</v>
      </c>
      <c r="D63" t="s">
        <v>91</v>
      </c>
      <c r="I63" t="s">
        <v>91</v>
      </c>
      <c r="K63" t="s">
        <v>37</v>
      </c>
      <c r="M63" t="s">
        <v>37</v>
      </c>
      <c r="N63" t="s">
        <v>37</v>
      </c>
      <c r="O63" t="s">
        <v>37</v>
      </c>
      <c r="R63" t="s">
        <v>94</v>
      </c>
      <c r="BJ63" t="s">
        <v>91</v>
      </c>
      <c r="BK63" t="s">
        <v>91</v>
      </c>
      <c r="BL63" t="s">
        <v>91</v>
      </c>
    </row>
    <row r="64" spans="1:64" x14ac:dyDescent="0.2">
      <c r="A64" t="s">
        <v>655</v>
      </c>
      <c r="B64" t="s">
        <v>94</v>
      </c>
      <c r="C64" t="s">
        <v>94</v>
      </c>
      <c r="D64" t="s">
        <v>94</v>
      </c>
      <c r="E64" t="s">
        <v>94</v>
      </c>
      <c r="F64" t="s">
        <v>94</v>
      </c>
      <c r="G64" t="s">
        <v>94</v>
      </c>
      <c r="J64" t="s">
        <v>94</v>
      </c>
      <c r="L64" t="s">
        <v>37</v>
      </c>
      <c r="M64" t="s">
        <v>94</v>
      </c>
      <c r="N64" t="s">
        <v>37</v>
      </c>
      <c r="O64" t="s">
        <v>37</v>
      </c>
      <c r="P64" t="s">
        <v>94</v>
      </c>
      <c r="Q64" t="s">
        <v>94</v>
      </c>
      <c r="R64" t="s">
        <v>94</v>
      </c>
      <c r="BJ64" t="s">
        <v>91</v>
      </c>
      <c r="BK64" t="s">
        <v>91</v>
      </c>
      <c r="BL64" t="s">
        <v>91</v>
      </c>
    </row>
    <row r="65" spans="1:64" x14ac:dyDescent="0.2">
      <c r="A65" t="s">
        <v>656</v>
      </c>
      <c r="B65" t="s">
        <v>94</v>
      </c>
      <c r="C65" t="s">
        <v>94</v>
      </c>
      <c r="D65" t="s">
        <v>94</v>
      </c>
      <c r="E65" t="s">
        <v>94</v>
      </c>
      <c r="F65" t="s">
        <v>94</v>
      </c>
      <c r="G65" t="s">
        <v>94</v>
      </c>
      <c r="J65" t="s">
        <v>94</v>
      </c>
      <c r="L65" t="s">
        <v>37</v>
      </c>
      <c r="M65" t="s">
        <v>94</v>
      </c>
      <c r="N65" t="s">
        <v>37</v>
      </c>
      <c r="O65" t="s">
        <v>37</v>
      </c>
      <c r="P65" t="s">
        <v>94</v>
      </c>
      <c r="Q65" t="s">
        <v>94</v>
      </c>
      <c r="R65" t="s">
        <v>94</v>
      </c>
      <c r="BJ65" t="s">
        <v>91</v>
      </c>
      <c r="BK65" t="s">
        <v>91</v>
      </c>
      <c r="BL65" t="s">
        <v>91</v>
      </c>
    </row>
    <row r="66" spans="1:64" x14ac:dyDescent="0.2">
      <c r="A66" t="s">
        <v>657</v>
      </c>
      <c r="B66" t="s">
        <v>94</v>
      </c>
      <c r="C66" t="s">
        <v>94</v>
      </c>
      <c r="D66" t="s">
        <v>94</v>
      </c>
      <c r="E66" t="s">
        <v>94</v>
      </c>
      <c r="F66" t="s">
        <v>94</v>
      </c>
      <c r="G66" t="s">
        <v>94</v>
      </c>
      <c r="J66" t="s">
        <v>94</v>
      </c>
      <c r="L66" t="s">
        <v>37</v>
      </c>
      <c r="M66" t="s">
        <v>94</v>
      </c>
      <c r="N66" t="s">
        <v>37</v>
      </c>
      <c r="O66" t="s">
        <v>37</v>
      </c>
      <c r="P66" t="s">
        <v>94</v>
      </c>
      <c r="Q66" t="s">
        <v>94</v>
      </c>
      <c r="R66" t="s">
        <v>94</v>
      </c>
      <c r="BJ66" t="s">
        <v>91</v>
      </c>
      <c r="BK66" t="s">
        <v>91</v>
      </c>
      <c r="BL66" t="s">
        <v>91</v>
      </c>
    </row>
    <row r="67" spans="1:64" x14ac:dyDescent="0.2">
      <c r="A67" t="s">
        <v>658</v>
      </c>
      <c r="B67" t="s">
        <v>94</v>
      </c>
      <c r="C67" t="s">
        <v>94</v>
      </c>
      <c r="D67" t="s">
        <v>94</v>
      </c>
      <c r="E67" t="s">
        <v>94</v>
      </c>
      <c r="F67" t="s">
        <v>94</v>
      </c>
      <c r="G67" t="s">
        <v>94</v>
      </c>
      <c r="J67" t="s">
        <v>94</v>
      </c>
      <c r="L67" t="s">
        <v>37</v>
      </c>
      <c r="M67" t="s">
        <v>94</v>
      </c>
      <c r="N67" t="s">
        <v>37</v>
      </c>
      <c r="O67" t="s">
        <v>37</v>
      </c>
      <c r="P67" t="s">
        <v>94</v>
      </c>
      <c r="Q67" t="s">
        <v>94</v>
      </c>
      <c r="R67" t="s">
        <v>94</v>
      </c>
      <c r="BJ67" t="s">
        <v>91</v>
      </c>
      <c r="BK67" t="s">
        <v>91</v>
      </c>
      <c r="BL67" t="s">
        <v>91</v>
      </c>
    </row>
    <row r="69" spans="1:64" x14ac:dyDescent="0.2">
      <c r="A69" t="s">
        <v>72</v>
      </c>
    </row>
    <row r="70" spans="1:64" x14ac:dyDescent="0.2">
      <c r="B70" t="s">
        <v>15</v>
      </c>
      <c r="C70" t="s">
        <v>14</v>
      </c>
      <c r="D70" t="s">
        <v>16</v>
      </c>
      <c r="E70" t="s">
        <v>269</v>
      </c>
      <c r="F70" t="s">
        <v>19</v>
      </c>
      <c r="G70" t="s">
        <v>20</v>
      </c>
      <c r="H70" t="s">
        <v>22</v>
      </c>
      <c r="I70" t="s">
        <v>24</v>
      </c>
      <c r="J70" t="s">
        <v>51</v>
      </c>
      <c r="K70" t="s">
        <v>27</v>
      </c>
      <c r="L70" t="s">
        <v>28</v>
      </c>
      <c r="M70" t="s">
        <v>115</v>
      </c>
      <c r="N70" t="s">
        <v>102</v>
      </c>
      <c r="O70" t="s">
        <v>109</v>
      </c>
      <c r="P70" t="s">
        <v>140</v>
      </c>
      <c r="Q70" t="s">
        <v>141</v>
      </c>
      <c r="R70" t="s">
        <v>142</v>
      </c>
      <c r="S70" t="s">
        <v>65</v>
      </c>
      <c r="T70" t="s">
        <v>446</v>
      </c>
      <c r="U70" t="s">
        <v>66</v>
      </c>
      <c r="V70" t="s">
        <v>54</v>
      </c>
      <c r="W70" t="s">
        <v>55</v>
      </c>
      <c r="X70" t="s">
        <v>56</v>
      </c>
      <c r="Y70" t="s">
        <v>57</v>
      </c>
      <c r="Z70" t="s">
        <v>58</v>
      </c>
      <c r="AA70" t="s">
        <v>60</v>
      </c>
      <c r="AB70" t="s">
        <v>59</v>
      </c>
      <c r="AC70" t="s">
        <v>61</v>
      </c>
      <c r="AD70" t="s">
        <v>360</v>
      </c>
      <c r="AE70" t="s">
        <v>309</v>
      </c>
      <c r="AF70" t="s">
        <v>310</v>
      </c>
      <c r="AG70" t="s">
        <v>311</v>
      </c>
      <c r="AH70" t="s">
        <v>312</v>
      </c>
      <c r="AI70" t="s">
        <v>313</v>
      </c>
      <c r="AJ70" t="s">
        <v>314</v>
      </c>
      <c r="AK70" t="s">
        <v>315</v>
      </c>
      <c r="AL70" t="s">
        <v>316</v>
      </c>
      <c r="AM70" t="s">
        <v>317</v>
      </c>
      <c r="AN70" t="s">
        <v>318</v>
      </c>
      <c r="AO70" t="s">
        <v>54</v>
      </c>
      <c r="AP70" t="s">
        <v>319</v>
      </c>
      <c r="AQ70" t="s">
        <v>320</v>
      </c>
      <c r="AR70" t="s">
        <v>321</v>
      </c>
      <c r="AS70" t="s">
        <v>322</v>
      </c>
      <c r="AT70" t="s">
        <v>323</v>
      </c>
      <c r="AU70" t="s">
        <v>324</v>
      </c>
      <c r="AV70" t="s">
        <v>325</v>
      </c>
      <c r="AW70" t="s">
        <v>328</v>
      </c>
      <c r="AX70" t="s">
        <v>326</v>
      </c>
      <c r="AY70" t="s">
        <v>327</v>
      </c>
      <c r="AZ70" t="s">
        <v>329</v>
      </c>
      <c r="BA70" t="s">
        <v>330</v>
      </c>
      <c r="BB70" t="s">
        <v>331</v>
      </c>
      <c r="BC70" t="s">
        <v>332</v>
      </c>
      <c r="BD70" t="s">
        <v>290</v>
      </c>
      <c r="BE70" t="s">
        <v>292</v>
      </c>
      <c r="BF70" t="s">
        <v>291</v>
      </c>
      <c r="BG70" t="s">
        <v>335</v>
      </c>
      <c r="BH70" t="s">
        <v>333</v>
      </c>
      <c r="BI70" t="s">
        <v>334</v>
      </c>
      <c r="BJ70" t="s">
        <v>29</v>
      </c>
      <c r="BK70" t="s">
        <v>30</v>
      </c>
      <c r="BL70" t="s">
        <v>31</v>
      </c>
    </row>
    <row r="71" spans="1:64" x14ac:dyDescent="0.2">
      <c r="A71" t="s">
        <v>651</v>
      </c>
      <c r="B71" t="s">
        <v>92</v>
      </c>
      <c r="C71" t="s">
        <v>540</v>
      </c>
      <c r="D71" t="s">
        <v>92</v>
      </c>
      <c r="E71" t="s">
        <v>224</v>
      </c>
      <c r="F71" t="s">
        <v>542</v>
      </c>
      <c r="G71" t="s">
        <v>544</v>
      </c>
      <c r="J71" t="s">
        <v>358</v>
      </c>
      <c r="L71" t="s">
        <v>99</v>
      </c>
      <c r="M71" t="s">
        <v>116</v>
      </c>
      <c r="N71" t="s">
        <v>107</v>
      </c>
      <c r="O71" t="s">
        <v>110</v>
      </c>
      <c r="P71" t="s">
        <v>283</v>
      </c>
      <c r="Q71" t="s">
        <v>146</v>
      </c>
      <c r="R71" t="s">
        <v>144</v>
      </c>
      <c r="BJ71" t="s">
        <v>157</v>
      </c>
      <c r="BK71" t="s">
        <v>158</v>
      </c>
      <c r="BL71" t="s">
        <v>159</v>
      </c>
    </row>
    <row r="72" spans="1:64" x14ac:dyDescent="0.2">
      <c r="A72" t="s">
        <v>33</v>
      </c>
      <c r="B72" t="s">
        <v>92</v>
      </c>
      <c r="C72" t="s">
        <v>540</v>
      </c>
      <c r="D72" t="s">
        <v>92</v>
      </c>
      <c r="E72" s="13"/>
      <c r="F72" t="s">
        <v>542</v>
      </c>
      <c r="G72" t="s">
        <v>544</v>
      </c>
      <c r="J72" t="s">
        <v>184</v>
      </c>
      <c r="L72" t="s">
        <v>99</v>
      </c>
      <c r="M72" t="s">
        <v>116</v>
      </c>
      <c r="N72" t="s">
        <v>107</v>
      </c>
      <c r="O72" t="s">
        <v>110</v>
      </c>
      <c r="P72" t="s">
        <v>283</v>
      </c>
      <c r="R72" t="s">
        <v>144</v>
      </c>
      <c r="BJ72" t="s">
        <v>157</v>
      </c>
      <c r="BK72" t="s">
        <v>158</v>
      </c>
      <c r="BL72" t="s">
        <v>159</v>
      </c>
    </row>
    <row r="73" spans="1:64" x14ac:dyDescent="0.2">
      <c r="A73" t="s">
        <v>262</v>
      </c>
      <c r="B73" s="13" t="s">
        <v>246</v>
      </c>
      <c r="C73" t="s">
        <v>540</v>
      </c>
      <c r="D73" s="13" t="s">
        <v>246</v>
      </c>
      <c r="E73" t="s">
        <v>224</v>
      </c>
      <c r="F73" t="s">
        <v>542</v>
      </c>
      <c r="G73" t="s">
        <v>544</v>
      </c>
      <c r="J73" t="s">
        <v>184</v>
      </c>
      <c r="L73" t="s">
        <v>99</v>
      </c>
      <c r="M73" t="s">
        <v>248</v>
      </c>
      <c r="N73" t="s">
        <v>107</v>
      </c>
      <c r="O73" t="s">
        <v>110</v>
      </c>
      <c r="P73" t="s">
        <v>146</v>
      </c>
      <c r="Q73" t="s">
        <v>146</v>
      </c>
      <c r="R73" t="s">
        <v>144</v>
      </c>
      <c r="BJ73" t="s">
        <v>157</v>
      </c>
      <c r="BK73" t="s">
        <v>158</v>
      </c>
      <c r="BL73" t="s">
        <v>159</v>
      </c>
    </row>
    <row r="74" spans="1:64" x14ac:dyDescent="0.2">
      <c r="A74" t="s">
        <v>263</v>
      </c>
      <c r="B74" s="13" t="s">
        <v>246</v>
      </c>
      <c r="C74" t="s">
        <v>540</v>
      </c>
      <c r="D74" s="13" t="s">
        <v>246</v>
      </c>
      <c r="E74" t="s">
        <v>224</v>
      </c>
      <c r="F74" t="s">
        <v>542</v>
      </c>
      <c r="G74" t="s">
        <v>544</v>
      </c>
      <c r="J74" t="s">
        <v>184</v>
      </c>
      <c r="L74" t="s">
        <v>99</v>
      </c>
      <c r="M74" t="s">
        <v>248</v>
      </c>
      <c r="N74" t="s">
        <v>107</v>
      </c>
      <c r="O74" t="s">
        <v>110</v>
      </c>
      <c r="P74" t="s">
        <v>146</v>
      </c>
      <c r="Q74" t="s">
        <v>146</v>
      </c>
      <c r="R74" t="s">
        <v>144</v>
      </c>
      <c r="BJ74" t="s">
        <v>157</v>
      </c>
      <c r="BK74" t="s">
        <v>158</v>
      </c>
      <c r="BL74" t="s">
        <v>159</v>
      </c>
    </row>
    <row r="75" spans="1:64" x14ac:dyDescent="0.2">
      <c r="A75" t="s">
        <v>652</v>
      </c>
      <c r="B75" s="13" t="s">
        <v>246</v>
      </c>
      <c r="C75" t="s">
        <v>540</v>
      </c>
      <c r="D75" s="13" t="s">
        <v>246</v>
      </c>
      <c r="E75" t="s">
        <v>224</v>
      </c>
      <c r="F75" t="s">
        <v>542</v>
      </c>
      <c r="G75" t="s">
        <v>544</v>
      </c>
      <c r="J75" t="s">
        <v>184</v>
      </c>
      <c r="L75" t="s">
        <v>99</v>
      </c>
      <c r="M75" t="s">
        <v>248</v>
      </c>
      <c r="N75" t="s">
        <v>107</v>
      </c>
      <c r="O75" t="s">
        <v>110</v>
      </c>
      <c r="P75" t="s">
        <v>146</v>
      </c>
      <c r="Q75" t="s">
        <v>146</v>
      </c>
      <c r="R75" t="s">
        <v>144</v>
      </c>
      <c r="BJ75" t="s">
        <v>157</v>
      </c>
      <c r="BK75" t="s">
        <v>158</v>
      </c>
      <c r="BL75" t="s">
        <v>159</v>
      </c>
    </row>
    <row r="76" spans="1:64" x14ac:dyDescent="0.2">
      <c r="A76" t="s">
        <v>264</v>
      </c>
      <c r="B76" t="s">
        <v>100</v>
      </c>
      <c r="C76" t="s">
        <v>540</v>
      </c>
      <c r="D76" t="s">
        <v>100</v>
      </c>
      <c r="E76" t="s">
        <v>100</v>
      </c>
      <c r="F76" t="s">
        <v>542</v>
      </c>
      <c r="G76" t="s">
        <v>544</v>
      </c>
      <c r="L76" t="s">
        <v>121</v>
      </c>
      <c r="M76" t="s">
        <v>117</v>
      </c>
      <c r="N76" t="s">
        <v>105</v>
      </c>
      <c r="P76" t="s">
        <v>278</v>
      </c>
      <c r="Q76" t="s">
        <v>278</v>
      </c>
      <c r="R76" t="s">
        <v>144</v>
      </c>
      <c r="BJ76" t="s">
        <v>157</v>
      </c>
      <c r="BK76" t="s">
        <v>158</v>
      </c>
      <c r="BL76" t="s">
        <v>159</v>
      </c>
    </row>
    <row r="77" spans="1:64" x14ac:dyDescent="0.2">
      <c r="A77" t="s">
        <v>346</v>
      </c>
      <c r="B77" t="s">
        <v>112</v>
      </c>
      <c r="C77" t="s">
        <v>540</v>
      </c>
      <c r="D77" t="s">
        <v>112</v>
      </c>
      <c r="I77" t="s">
        <v>114</v>
      </c>
      <c r="K77" t="s">
        <v>357</v>
      </c>
      <c r="M77" t="s">
        <v>118</v>
      </c>
      <c r="N77" t="s">
        <v>107</v>
      </c>
      <c r="O77" t="s">
        <v>110</v>
      </c>
      <c r="R77" t="s">
        <v>144</v>
      </c>
      <c r="BJ77" t="s">
        <v>157</v>
      </c>
      <c r="BK77" t="s">
        <v>158</v>
      </c>
      <c r="BL77" t="s">
        <v>159</v>
      </c>
    </row>
    <row r="78" spans="1:64" x14ac:dyDescent="0.2">
      <c r="A78" t="s">
        <v>347</v>
      </c>
      <c r="B78" t="s">
        <v>112</v>
      </c>
      <c r="C78" t="s">
        <v>540</v>
      </c>
      <c r="D78" t="s">
        <v>112</v>
      </c>
      <c r="I78" t="s">
        <v>114</v>
      </c>
      <c r="K78" t="s">
        <v>357</v>
      </c>
      <c r="M78" t="s">
        <v>118</v>
      </c>
      <c r="N78" t="s">
        <v>107</v>
      </c>
      <c r="O78" t="s">
        <v>110</v>
      </c>
      <c r="R78" t="s">
        <v>144</v>
      </c>
      <c r="BJ78" t="s">
        <v>157</v>
      </c>
      <c r="BK78" t="s">
        <v>158</v>
      </c>
      <c r="BL78" t="s">
        <v>159</v>
      </c>
    </row>
    <row r="79" spans="1:64" x14ac:dyDescent="0.2">
      <c r="A79" t="s">
        <v>348</v>
      </c>
      <c r="B79" t="s">
        <v>112</v>
      </c>
      <c r="C79" t="s">
        <v>540</v>
      </c>
      <c r="D79" t="s">
        <v>112</v>
      </c>
      <c r="I79" t="s">
        <v>114</v>
      </c>
      <c r="K79" t="s">
        <v>357</v>
      </c>
      <c r="M79" t="s">
        <v>118</v>
      </c>
      <c r="N79" t="s">
        <v>107</v>
      </c>
      <c r="O79" t="s">
        <v>110</v>
      </c>
      <c r="R79" t="s">
        <v>144</v>
      </c>
      <c r="BJ79" t="s">
        <v>157</v>
      </c>
      <c r="BK79" t="s">
        <v>158</v>
      </c>
      <c r="BL79" t="s">
        <v>159</v>
      </c>
    </row>
    <row r="80" spans="1:64" x14ac:dyDescent="0.2">
      <c r="A80" t="s">
        <v>375</v>
      </c>
      <c r="B80" t="s">
        <v>112</v>
      </c>
      <c r="C80" t="s">
        <v>540</v>
      </c>
      <c r="D80" t="s">
        <v>112</v>
      </c>
      <c r="I80" t="s">
        <v>114</v>
      </c>
      <c r="K80" t="s">
        <v>357</v>
      </c>
      <c r="M80" t="s">
        <v>118</v>
      </c>
      <c r="N80" t="s">
        <v>107</v>
      </c>
      <c r="O80" t="s">
        <v>110</v>
      </c>
      <c r="R80" t="s">
        <v>144</v>
      </c>
      <c r="BJ80" t="s">
        <v>157</v>
      </c>
      <c r="BK80" t="s">
        <v>158</v>
      </c>
      <c r="BL80" t="s">
        <v>159</v>
      </c>
    </row>
    <row r="81" spans="1:64" x14ac:dyDescent="0.2">
      <c r="A81" t="s">
        <v>376</v>
      </c>
      <c r="B81" t="s">
        <v>112</v>
      </c>
      <c r="C81" t="s">
        <v>540</v>
      </c>
      <c r="D81" t="s">
        <v>112</v>
      </c>
      <c r="I81" t="s">
        <v>114</v>
      </c>
      <c r="K81" t="s">
        <v>357</v>
      </c>
      <c r="M81" t="s">
        <v>118</v>
      </c>
      <c r="N81" t="s">
        <v>107</v>
      </c>
      <c r="O81" t="s">
        <v>110</v>
      </c>
      <c r="R81" t="s">
        <v>144</v>
      </c>
      <c r="BJ81" t="s">
        <v>157</v>
      </c>
      <c r="BK81" t="s">
        <v>158</v>
      </c>
      <c r="BL81" t="s">
        <v>159</v>
      </c>
    </row>
    <row r="82" spans="1:64" x14ac:dyDescent="0.2">
      <c r="A82" t="s">
        <v>377</v>
      </c>
      <c r="B82" t="s">
        <v>112</v>
      </c>
      <c r="C82" t="s">
        <v>540</v>
      </c>
      <c r="D82" t="s">
        <v>112</v>
      </c>
      <c r="I82" t="s">
        <v>114</v>
      </c>
      <c r="K82" t="s">
        <v>357</v>
      </c>
      <c r="M82" t="s">
        <v>118</v>
      </c>
      <c r="N82" t="s">
        <v>107</v>
      </c>
      <c r="O82" t="s">
        <v>110</v>
      </c>
      <c r="R82" t="s">
        <v>144</v>
      </c>
      <c r="BJ82" t="s">
        <v>157</v>
      </c>
      <c r="BK82" t="s">
        <v>158</v>
      </c>
      <c r="BL82" t="s">
        <v>159</v>
      </c>
    </row>
    <row r="83" spans="1:64" x14ac:dyDescent="0.2">
      <c r="A83" t="s">
        <v>337</v>
      </c>
      <c r="B83" t="s">
        <v>112</v>
      </c>
      <c r="C83" t="s">
        <v>540</v>
      </c>
      <c r="D83" t="s">
        <v>112</v>
      </c>
      <c r="I83" t="s">
        <v>114</v>
      </c>
      <c r="K83" t="s">
        <v>452</v>
      </c>
      <c r="M83" t="s">
        <v>118</v>
      </c>
      <c r="N83" t="s">
        <v>107</v>
      </c>
      <c r="O83" t="s">
        <v>110</v>
      </c>
      <c r="R83" t="s">
        <v>144</v>
      </c>
      <c r="BJ83" t="s">
        <v>157</v>
      </c>
      <c r="BK83" t="s">
        <v>158</v>
      </c>
      <c r="BL83" t="s">
        <v>159</v>
      </c>
    </row>
    <row r="84" spans="1:64" x14ac:dyDescent="0.2">
      <c r="A84" t="s">
        <v>338</v>
      </c>
      <c r="B84" t="s">
        <v>112</v>
      </c>
      <c r="C84" t="s">
        <v>540</v>
      </c>
      <c r="D84" t="s">
        <v>112</v>
      </c>
      <c r="I84" t="s">
        <v>114</v>
      </c>
      <c r="K84" t="s">
        <v>452</v>
      </c>
      <c r="M84" t="s">
        <v>118</v>
      </c>
      <c r="N84" t="s">
        <v>107</v>
      </c>
      <c r="O84" t="s">
        <v>110</v>
      </c>
      <c r="R84" t="s">
        <v>144</v>
      </c>
      <c r="BJ84" t="s">
        <v>157</v>
      </c>
      <c r="BK84" t="s">
        <v>158</v>
      </c>
      <c r="BL84" t="s">
        <v>159</v>
      </c>
    </row>
    <row r="85" spans="1:64" x14ac:dyDescent="0.2">
      <c r="A85" t="s">
        <v>339</v>
      </c>
      <c r="B85" t="s">
        <v>112</v>
      </c>
      <c r="C85" t="s">
        <v>540</v>
      </c>
      <c r="D85" t="s">
        <v>112</v>
      </c>
      <c r="I85" t="s">
        <v>114</v>
      </c>
      <c r="K85" t="s">
        <v>452</v>
      </c>
      <c r="M85" t="s">
        <v>118</v>
      </c>
      <c r="N85" t="s">
        <v>107</v>
      </c>
      <c r="O85" t="s">
        <v>110</v>
      </c>
      <c r="R85" t="s">
        <v>144</v>
      </c>
      <c r="BJ85" t="s">
        <v>157</v>
      </c>
      <c r="BK85" t="s">
        <v>158</v>
      </c>
      <c r="BL85" t="s">
        <v>159</v>
      </c>
    </row>
    <row r="86" spans="1:64" x14ac:dyDescent="0.2">
      <c r="A86" t="s">
        <v>653</v>
      </c>
      <c r="B86" t="s">
        <v>120</v>
      </c>
      <c r="C86" t="s">
        <v>540</v>
      </c>
      <c r="D86" t="s">
        <v>120</v>
      </c>
      <c r="E86" t="s">
        <v>147</v>
      </c>
      <c r="F86" t="s">
        <v>542</v>
      </c>
      <c r="G86" t="s">
        <v>544</v>
      </c>
      <c r="J86" t="s">
        <v>185</v>
      </c>
      <c r="L86" t="s">
        <v>99</v>
      </c>
      <c r="M86" t="s">
        <v>119</v>
      </c>
      <c r="N86" t="s">
        <v>107</v>
      </c>
      <c r="O86" t="s">
        <v>110</v>
      </c>
      <c r="P86" t="s">
        <v>148</v>
      </c>
      <c r="Q86" t="s">
        <v>148</v>
      </c>
      <c r="R86" t="s">
        <v>144</v>
      </c>
      <c r="BJ86" t="s">
        <v>157</v>
      </c>
      <c r="BK86" t="s">
        <v>158</v>
      </c>
      <c r="BL86" t="s">
        <v>159</v>
      </c>
    </row>
    <row r="87" spans="1:64" x14ac:dyDescent="0.2">
      <c r="A87" t="s">
        <v>654</v>
      </c>
      <c r="B87" t="s">
        <v>120</v>
      </c>
      <c r="C87" t="s">
        <v>540</v>
      </c>
      <c r="D87" t="s">
        <v>120</v>
      </c>
      <c r="E87" t="s">
        <v>147</v>
      </c>
      <c r="F87" t="s">
        <v>542</v>
      </c>
      <c r="G87" t="s">
        <v>544</v>
      </c>
      <c r="J87" t="s">
        <v>185</v>
      </c>
      <c r="L87" t="s">
        <v>99</v>
      </c>
      <c r="M87" t="s">
        <v>119</v>
      </c>
      <c r="N87" t="s">
        <v>107</v>
      </c>
      <c r="O87" t="s">
        <v>110</v>
      </c>
      <c r="P87" t="s">
        <v>148</v>
      </c>
      <c r="Q87" t="s">
        <v>148</v>
      </c>
      <c r="R87" t="s">
        <v>144</v>
      </c>
      <c r="BJ87" t="s">
        <v>157</v>
      </c>
      <c r="BK87" t="s">
        <v>158</v>
      </c>
      <c r="BL87" t="s">
        <v>159</v>
      </c>
    </row>
    <row r="88" spans="1:64" x14ac:dyDescent="0.2">
      <c r="A88" t="s">
        <v>403</v>
      </c>
      <c r="B88" t="s">
        <v>112</v>
      </c>
      <c r="C88" t="s">
        <v>540</v>
      </c>
      <c r="D88" t="s">
        <v>112</v>
      </c>
      <c r="I88" t="s">
        <v>114</v>
      </c>
      <c r="K88" t="s">
        <v>452</v>
      </c>
      <c r="M88" t="s">
        <v>118</v>
      </c>
      <c r="N88" t="s">
        <v>107</v>
      </c>
      <c r="O88" t="s">
        <v>110</v>
      </c>
      <c r="R88" t="s">
        <v>144</v>
      </c>
      <c r="BJ88" t="s">
        <v>157</v>
      </c>
      <c r="BK88" t="s">
        <v>158</v>
      </c>
      <c r="BL88" t="s">
        <v>159</v>
      </c>
    </row>
    <row r="89" spans="1:64" x14ac:dyDescent="0.2">
      <c r="A89" t="s">
        <v>404</v>
      </c>
      <c r="B89" t="s">
        <v>112</v>
      </c>
      <c r="C89" t="s">
        <v>540</v>
      </c>
      <c r="D89" t="s">
        <v>112</v>
      </c>
      <c r="I89" t="s">
        <v>114</v>
      </c>
      <c r="K89" t="s">
        <v>452</v>
      </c>
      <c r="M89" t="s">
        <v>118</v>
      </c>
      <c r="N89" t="s">
        <v>107</v>
      </c>
      <c r="O89" t="s">
        <v>110</v>
      </c>
      <c r="R89" t="s">
        <v>144</v>
      </c>
      <c r="BJ89" t="s">
        <v>157</v>
      </c>
      <c r="BK89" t="s">
        <v>158</v>
      </c>
      <c r="BL89" t="s">
        <v>159</v>
      </c>
    </row>
    <row r="90" spans="1:64" x14ac:dyDescent="0.2">
      <c r="A90" t="s">
        <v>405</v>
      </c>
      <c r="B90" t="s">
        <v>112</v>
      </c>
      <c r="C90" t="s">
        <v>540</v>
      </c>
      <c r="D90" t="s">
        <v>112</v>
      </c>
      <c r="I90" t="s">
        <v>114</v>
      </c>
      <c r="K90" t="s">
        <v>452</v>
      </c>
      <c r="M90" t="s">
        <v>118</v>
      </c>
      <c r="N90" t="s">
        <v>107</v>
      </c>
      <c r="O90" t="s">
        <v>110</v>
      </c>
      <c r="R90" t="s">
        <v>144</v>
      </c>
      <c r="BJ90" t="s">
        <v>157</v>
      </c>
      <c r="BK90" t="s">
        <v>158</v>
      </c>
      <c r="BL90" t="s">
        <v>159</v>
      </c>
    </row>
    <row r="91" spans="1:64" x14ac:dyDescent="0.2">
      <c r="A91" t="s">
        <v>385</v>
      </c>
      <c r="B91" t="s">
        <v>112</v>
      </c>
      <c r="C91" t="s">
        <v>540</v>
      </c>
      <c r="D91" t="s">
        <v>112</v>
      </c>
      <c r="I91" t="s">
        <v>114</v>
      </c>
      <c r="K91" t="s">
        <v>452</v>
      </c>
      <c r="M91" t="s">
        <v>118</v>
      </c>
      <c r="N91" t="s">
        <v>107</v>
      </c>
      <c r="O91" t="s">
        <v>110</v>
      </c>
      <c r="R91" t="s">
        <v>144</v>
      </c>
      <c r="BJ91" t="s">
        <v>157</v>
      </c>
      <c r="BK91" t="s">
        <v>158</v>
      </c>
      <c r="BL91" t="s">
        <v>159</v>
      </c>
    </row>
    <row r="92" spans="1:64" x14ac:dyDescent="0.2">
      <c r="A92" t="s">
        <v>386</v>
      </c>
      <c r="B92" t="s">
        <v>112</v>
      </c>
      <c r="C92" t="s">
        <v>540</v>
      </c>
      <c r="D92" t="s">
        <v>112</v>
      </c>
      <c r="I92" t="s">
        <v>114</v>
      </c>
      <c r="K92" t="s">
        <v>452</v>
      </c>
      <c r="M92" t="s">
        <v>118</v>
      </c>
      <c r="N92" t="s">
        <v>107</v>
      </c>
      <c r="O92" t="s">
        <v>110</v>
      </c>
      <c r="R92" t="s">
        <v>144</v>
      </c>
      <c r="BJ92" t="s">
        <v>157</v>
      </c>
      <c r="BK92" t="s">
        <v>158</v>
      </c>
      <c r="BL92" t="s">
        <v>159</v>
      </c>
    </row>
    <row r="93" spans="1:64" x14ac:dyDescent="0.2">
      <c r="A93" t="s">
        <v>387</v>
      </c>
      <c r="B93" t="s">
        <v>112</v>
      </c>
      <c r="C93" t="s">
        <v>540</v>
      </c>
      <c r="D93" t="s">
        <v>112</v>
      </c>
      <c r="I93" t="s">
        <v>114</v>
      </c>
      <c r="K93" t="s">
        <v>452</v>
      </c>
      <c r="M93" t="s">
        <v>118</v>
      </c>
      <c r="N93" t="s">
        <v>107</v>
      </c>
      <c r="O93" t="s">
        <v>110</v>
      </c>
      <c r="R93" t="s">
        <v>144</v>
      </c>
      <c r="BJ93" t="s">
        <v>157</v>
      </c>
      <c r="BK93" t="s">
        <v>158</v>
      </c>
      <c r="BL93" t="s">
        <v>159</v>
      </c>
    </row>
    <row r="94" spans="1:64" x14ac:dyDescent="0.2">
      <c r="A94" t="s">
        <v>394</v>
      </c>
      <c r="B94" t="s">
        <v>112</v>
      </c>
      <c r="C94" t="s">
        <v>540</v>
      </c>
      <c r="D94" t="s">
        <v>112</v>
      </c>
      <c r="I94" t="s">
        <v>114</v>
      </c>
      <c r="K94" t="s">
        <v>452</v>
      </c>
      <c r="M94" t="s">
        <v>118</v>
      </c>
      <c r="N94" t="s">
        <v>107</v>
      </c>
      <c r="O94" t="s">
        <v>110</v>
      </c>
      <c r="R94" t="s">
        <v>144</v>
      </c>
      <c r="BJ94" t="s">
        <v>157</v>
      </c>
      <c r="BK94" t="s">
        <v>158</v>
      </c>
      <c r="BL94" t="s">
        <v>159</v>
      </c>
    </row>
    <row r="95" spans="1:64" x14ac:dyDescent="0.2">
      <c r="A95" t="s">
        <v>395</v>
      </c>
      <c r="B95" t="s">
        <v>112</v>
      </c>
      <c r="C95" t="s">
        <v>540</v>
      </c>
      <c r="D95" t="s">
        <v>112</v>
      </c>
      <c r="I95" t="s">
        <v>114</v>
      </c>
      <c r="K95" t="s">
        <v>452</v>
      </c>
      <c r="M95" t="s">
        <v>118</v>
      </c>
      <c r="N95" t="s">
        <v>107</v>
      </c>
      <c r="O95" t="s">
        <v>110</v>
      </c>
      <c r="R95" t="s">
        <v>144</v>
      </c>
      <c r="BJ95" t="s">
        <v>157</v>
      </c>
      <c r="BK95" t="s">
        <v>158</v>
      </c>
      <c r="BL95" t="s">
        <v>159</v>
      </c>
    </row>
    <row r="96" spans="1:64" x14ac:dyDescent="0.2">
      <c r="A96" t="s">
        <v>396</v>
      </c>
      <c r="B96" t="s">
        <v>112</v>
      </c>
      <c r="C96" t="s">
        <v>540</v>
      </c>
      <c r="D96" t="s">
        <v>112</v>
      </c>
      <c r="I96" t="s">
        <v>114</v>
      </c>
      <c r="K96" t="s">
        <v>452</v>
      </c>
      <c r="M96" t="s">
        <v>118</v>
      </c>
      <c r="N96" t="s">
        <v>107</v>
      </c>
      <c r="O96" t="s">
        <v>110</v>
      </c>
      <c r="R96" t="s">
        <v>144</v>
      </c>
      <c r="BJ96" t="s">
        <v>157</v>
      </c>
      <c r="BK96" t="s">
        <v>158</v>
      </c>
      <c r="BL96" t="s">
        <v>159</v>
      </c>
    </row>
    <row r="97" spans="1:64" x14ac:dyDescent="0.2">
      <c r="A97" t="s">
        <v>655</v>
      </c>
      <c r="B97" t="s">
        <v>120</v>
      </c>
      <c r="C97" t="s">
        <v>540</v>
      </c>
      <c r="D97" t="s">
        <v>120</v>
      </c>
      <c r="E97" t="s">
        <v>147</v>
      </c>
      <c r="F97" t="s">
        <v>542</v>
      </c>
      <c r="G97" t="s">
        <v>544</v>
      </c>
      <c r="J97" t="s">
        <v>185</v>
      </c>
      <c r="L97" t="s">
        <v>99</v>
      </c>
      <c r="M97" t="s">
        <v>119</v>
      </c>
      <c r="N97" t="s">
        <v>107</v>
      </c>
      <c r="O97" t="s">
        <v>110</v>
      </c>
      <c r="P97" t="s">
        <v>148</v>
      </c>
      <c r="Q97" t="s">
        <v>148</v>
      </c>
      <c r="R97" t="s">
        <v>144</v>
      </c>
      <c r="BJ97" t="s">
        <v>157</v>
      </c>
      <c r="BK97" t="s">
        <v>158</v>
      </c>
      <c r="BL97" t="s">
        <v>159</v>
      </c>
    </row>
    <row r="98" spans="1:64" x14ac:dyDescent="0.2">
      <c r="A98" t="s">
        <v>656</v>
      </c>
      <c r="B98" t="s">
        <v>120</v>
      </c>
      <c r="C98" t="s">
        <v>540</v>
      </c>
      <c r="D98" t="s">
        <v>120</v>
      </c>
      <c r="E98" t="s">
        <v>147</v>
      </c>
      <c r="F98" t="s">
        <v>542</v>
      </c>
      <c r="G98" t="s">
        <v>544</v>
      </c>
      <c r="J98" t="s">
        <v>185</v>
      </c>
      <c r="L98" t="s">
        <v>99</v>
      </c>
      <c r="M98" t="s">
        <v>119</v>
      </c>
      <c r="N98" t="s">
        <v>107</v>
      </c>
      <c r="O98" t="s">
        <v>110</v>
      </c>
      <c r="P98" t="s">
        <v>148</v>
      </c>
      <c r="Q98" t="s">
        <v>148</v>
      </c>
      <c r="R98" t="s">
        <v>144</v>
      </c>
      <c r="BJ98" t="s">
        <v>157</v>
      </c>
      <c r="BK98" t="s">
        <v>158</v>
      </c>
      <c r="BL98" t="s">
        <v>159</v>
      </c>
    </row>
    <row r="99" spans="1:64" x14ac:dyDescent="0.2">
      <c r="A99" t="s">
        <v>657</v>
      </c>
      <c r="B99" t="s">
        <v>120</v>
      </c>
      <c r="C99" t="s">
        <v>540</v>
      </c>
      <c r="D99" t="s">
        <v>120</v>
      </c>
      <c r="E99" t="s">
        <v>147</v>
      </c>
      <c r="F99" t="s">
        <v>542</v>
      </c>
      <c r="G99" t="s">
        <v>544</v>
      </c>
      <c r="J99" t="s">
        <v>185</v>
      </c>
      <c r="L99" t="s">
        <v>99</v>
      </c>
      <c r="M99" t="s">
        <v>119</v>
      </c>
      <c r="N99" t="s">
        <v>107</v>
      </c>
      <c r="O99" t="s">
        <v>110</v>
      </c>
      <c r="P99" t="s">
        <v>148</v>
      </c>
      <c r="Q99" t="s">
        <v>148</v>
      </c>
      <c r="R99" t="s">
        <v>144</v>
      </c>
      <c r="BJ99" t="s">
        <v>157</v>
      </c>
      <c r="BK99" t="s">
        <v>158</v>
      </c>
      <c r="BL99" t="s">
        <v>159</v>
      </c>
    </row>
    <row r="100" spans="1:64" x14ac:dyDescent="0.2">
      <c r="A100" t="s">
        <v>658</v>
      </c>
      <c r="B100" t="s">
        <v>120</v>
      </c>
      <c r="C100" t="s">
        <v>540</v>
      </c>
      <c r="D100" t="s">
        <v>120</v>
      </c>
      <c r="E100" t="s">
        <v>147</v>
      </c>
      <c r="F100" t="s">
        <v>542</v>
      </c>
      <c r="G100" t="s">
        <v>544</v>
      </c>
      <c r="J100" t="s">
        <v>185</v>
      </c>
      <c r="L100" t="s">
        <v>99</v>
      </c>
      <c r="M100" t="s">
        <v>119</v>
      </c>
      <c r="N100" t="s">
        <v>107</v>
      </c>
      <c r="O100" t="s">
        <v>110</v>
      </c>
      <c r="P100" t="s">
        <v>148</v>
      </c>
      <c r="Q100" t="s">
        <v>148</v>
      </c>
      <c r="R100" t="s">
        <v>144</v>
      </c>
      <c r="BJ100" t="s">
        <v>157</v>
      </c>
      <c r="BK100" t="s">
        <v>158</v>
      </c>
      <c r="BL100" t="s">
        <v>159</v>
      </c>
    </row>
    <row r="102" spans="1:64" x14ac:dyDescent="0.2">
      <c r="A102" t="s">
        <v>75</v>
      </c>
    </row>
    <row r="103" spans="1:64" x14ac:dyDescent="0.2">
      <c r="B103" t="s">
        <v>15</v>
      </c>
      <c r="C103" t="s">
        <v>14</v>
      </c>
      <c r="D103" t="s">
        <v>16</v>
      </c>
      <c r="E103" t="s">
        <v>269</v>
      </c>
      <c r="F103" t="s">
        <v>19</v>
      </c>
      <c r="G103" t="s">
        <v>20</v>
      </c>
      <c r="H103" t="s">
        <v>22</v>
      </c>
      <c r="I103" t="s">
        <v>24</v>
      </c>
      <c r="J103" t="s">
        <v>51</v>
      </c>
      <c r="K103" t="s">
        <v>27</v>
      </c>
      <c r="L103" t="s">
        <v>28</v>
      </c>
      <c r="M103" t="s">
        <v>115</v>
      </c>
      <c r="N103" t="s">
        <v>102</v>
      </c>
      <c r="O103" t="s">
        <v>109</v>
      </c>
      <c r="P103" t="s">
        <v>140</v>
      </c>
      <c r="Q103" t="s">
        <v>141</v>
      </c>
      <c r="R103" t="s">
        <v>142</v>
      </c>
      <c r="S103" t="s">
        <v>65</v>
      </c>
      <c r="T103" t="s">
        <v>446</v>
      </c>
      <c r="U103" t="s">
        <v>66</v>
      </c>
      <c r="V103" t="s">
        <v>54</v>
      </c>
      <c r="W103" t="s">
        <v>55</v>
      </c>
      <c r="X103" t="s">
        <v>56</v>
      </c>
      <c r="Y103" t="s">
        <v>57</v>
      </c>
      <c r="Z103" t="s">
        <v>58</v>
      </c>
      <c r="AA103" t="s">
        <v>60</v>
      </c>
      <c r="AB103" t="s">
        <v>59</v>
      </c>
      <c r="AC103" t="s">
        <v>61</v>
      </c>
      <c r="AD103" t="s">
        <v>360</v>
      </c>
      <c r="AE103" t="s">
        <v>309</v>
      </c>
      <c r="AF103" t="s">
        <v>310</v>
      </c>
      <c r="AG103" t="s">
        <v>311</v>
      </c>
      <c r="AH103" t="s">
        <v>312</v>
      </c>
      <c r="AI103" t="s">
        <v>313</v>
      </c>
      <c r="AJ103" t="s">
        <v>314</v>
      </c>
      <c r="AK103" t="s">
        <v>315</v>
      </c>
      <c r="AL103" t="s">
        <v>316</v>
      </c>
      <c r="AM103" t="s">
        <v>317</v>
      </c>
      <c r="AN103" t="s">
        <v>318</v>
      </c>
      <c r="AO103" t="s">
        <v>54</v>
      </c>
      <c r="AP103" t="s">
        <v>319</v>
      </c>
      <c r="AQ103" t="s">
        <v>320</v>
      </c>
      <c r="AR103" t="s">
        <v>321</v>
      </c>
      <c r="AS103" t="s">
        <v>322</v>
      </c>
      <c r="AT103" t="s">
        <v>323</v>
      </c>
      <c r="AU103" t="s">
        <v>324</v>
      </c>
      <c r="AV103" t="s">
        <v>325</v>
      </c>
      <c r="AW103" t="s">
        <v>328</v>
      </c>
      <c r="AX103" t="s">
        <v>326</v>
      </c>
      <c r="AY103" t="s">
        <v>327</v>
      </c>
      <c r="AZ103" t="s">
        <v>329</v>
      </c>
      <c r="BA103" t="s">
        <v>330</v>
      </c>
      <c r="BB103" t="s">
        <v>331</v>
      </c>
      <c r="BC103" t="s">
        <v>332</v>
      </c>
      <c r="BD103" t="s">
        <v>290</v>
      </c>
      <c r="BE103" t="s">
        <v>292</v>
      </c>
      <c r="BF103" t="s">
        <v>291</v>
      </c>
      <c r="BG103" t="s">
        <v>335</v>
      </c>
      <c r="BH103" t="s">
        <v>333</v>
      </c>
      <c r="BI103" t="s">
        <v>334</v>
      </c>
      <c r="BJ103" t="s">
        <v>29</v>
      </c>
      <c r="BK103" t="s">
        <v>30</v>
      </c>
      <c r="BL103" t="s">
        <v>31</v>
      </c>
    </row>
    <row r="104" spans="1:64" x14ac:dyDescent="0.2">
      <c r="A104" t="s">
        <v>651</v>
      </c>
      <c r="B104" t="s">
        <v>75</v>
      </c>
      <c r="C104" t="s">
        <v>76</v>
      </c>
      <c r="D104" t="s">
        <v>75</v>
      </c>
      <c r="E104" t="s">
        <v>76</v>
      </c>
      <c r="F104" t="s">
        <v>76</v>
      </c>
      <c r="G104" t="s">
        <v>76</v>
      </c>
      <c r="J104" t="s">
        <v>75</v>
      </c>
      <c r="K104" t="s">
        <v>76</v>
      </c>
      <c r="L104" t="s">
        <v>95</v>
      </c>
      <c r="M104" t="s">
        <v>75</v>
      </c>
      <c r="N104" t="s">
        <v>104</v>
      </c>
      <c r="O104" t="s">
        <v>104</v>
      </c>
      <c r="P104" t="s">
        <v>75</v>
      </c>
      <c r="Q104" t="s">
        <v>75</v>
      </c>
      <c r="R104" t="s">
        <v>76</v>
      </c>
      <c r="S104" t="s">
        <v>76</v>
      </c>
      <c r="T104" t="s">
        <v>76</v>
      </c>
      <c r="U104" t="s">
        <v>76</v>
      </c>
      <c r="V104" t="s">
        <v>76</v>
      </c>
      <c r="W104" t="s">
        <v>76</v>
      </c>
      <c r="X104" t="s">
        <v>76</v>
      </c>
      <c r="Y104" t="s">
        <v>76</v>
      </c>
      <c r="Z104" t="s">
        <v>76</v>
      </c>
      <c r="AA104" t="s">
        <v>76</v>
      </c>
      <c r="AB104" t="s">
        <v>76</v>
      </c>
      <c r="AC104" t="s">
        <v>76</v>
      </c>
      <c r="AD104" t="s">
        <v>76</v>
      </c>
      <c r="AE104" t="s">
        <v>76</v>
      </c>
      <c r="AF104" t="s">
        <v>76</v>
      </c>
      <c r="AG104" t="s">
        <v>76</v>
      </c>
      <c r="AH104" t="s">
        <v>76</v>
      </c>
      <c r="AI104" t="s">
        <v>76</v>
      </c>
      <c r="AJ104" t="s">
        <v>76</v>
      </c>
      <c r="AK104" t="s">
        <v>76</v>
      </c>
      <c r="AL104" t="s">
        <v>76</v>
      </c>
      <c r="AM104" t="s">
        <v>76</v>
      </c>
      <c r="AN104" t="s">
        <v>76</v>
      </c>
      <c r="AO104" t="s">
        <v>76</v>
      </c>
      <c r="AP104" t="s">
        <v>76</v>
      </c>
      <c r="AQ104" t="s">
        <v>76</v>
      </c>
      <c r="AR104" t="s">
        <v>76</v>
      </c>
      <c r="AS104" t="s">
        <v>76</v>
      </c>
      <c r="AT104" t="s">
        <v>76</v>
      </c>
      <c r="AU104" t="s">
        <v>76</v>
      </c>
      <c r="AV104" t="s">
        <v>76</v>
      </c>
      <c r="AW104" t="s">
        <v>76</v>
      </c>
      <c r="AX104" t="s">
        <v>76</v>
      </c>
      <c r="AY104" t="s">
        <v>76</v>
      </c>
      <c r="AZ104" t="s">
        <v>76</v>
      </c>
      <c r="BA104" t="s">
        <v>76</v>
      </c>
      <c r="BB104" t="s">
        <v>76</v>
      </c>
      <c r="BC104" t="s">
        <v>76</v>
      </c>
      <c r="BD104" t="s">
        <v>76</v>
      </c>
      <c r="BE104" t="s">
        <v>76</v>
      </c>
      <c r="BF104" t="s">
        <v>76</v>
      </c>
      <c r="BG104" t="s">
        <v>76</v>
      </c>
      <c r="BH104" t="s">
        <v>76</v>
      </c>
      <c r="BI104" t="s">
        <v>76</v>
      </c>
      <c r="BJ104" t="s">
        <v>76</v>
      </c>
      <c r="BK104" t="s">
        <v>76</v>
      </c>
      <c r="BL104" t="s">
        <v>76</v>
      </c>
    </row>
    <row r="105" spans="1:64" x14ac:dyDescent="0.2">
      <c r="A105" t="s">
        <v>33</v>
      </c>
      <c r="B105" t="s">
        <v>75</v>
      </c>
      <c r="C105" t="s">
        <v>76</v>
      </c>
      <c r="D105" t="s">
        <v>75</v>
      </c>
      <c r="F105" t="s">
        <v>76</v>
      </c>
      <c r="G105" t="s">
        <v>76</v>
      </c>
      <c r="J105" t="s">
        <v>75</v>
      </c>
      <c r="K105" t="s">
        <v>76</v>
      </c>
      <c r="L105" t="s">
        <v>95</v>
      </c>
      <c r="M105" t="s">
        <v>75</v>
      </c>
      <c r="N105" t="s">
        <v>104</v>
      </c>
      <c r="O105" t="s">
        <v>104</v>
      </c>
      <c r="P105" t="s">
        <v>75</v>
      </c>
      <c r="R105" t="s">
        <v>76</v>
      </c>
      <c r="S105" t="s">
        <v>76</v>
      </c>
      <c r="T105" t="s">
        <v>76</v>
      </c>
      <c r="U105" t="s">
        <v>76</v>
      </c>
      <c r="V105" t="s">
        <v>76</v>
      </c>
      <c r="W105" t="s">
        <v>76</v>
      </c>
      <c r="X105" t="s">
        <v>76</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76</v>
      </c>
      <c r="BL105" t="s">
        <v>76</v>
      </c>
    </row>
    <row r="106" spans="1:64" x14ac:dyDescent="0.2">
      <c r="A106" t="s">
        <v>262</v>
      </c>
      <c r="B106" t="s">
        <v>75</v>
      </c>
      <c r="C106" t="s">
        <v>76</v>
      </c>
      <c r="D106" t="s">
        <v>75</v>
      </c>
      <c r="E106" t="s">
        <v>76</v>
      </c>
      <c r="F106" t="s">
        <v>76</v>
      </c>
      <c r="G106" t="s">
        <v>76</v>
      </c>
      <c r="J106" t="s">
        <v>75</v>
      </c>
      <c r="K106" t="s">
        <v>76</v>
      </c>
      <c r="L106" t="s">
        <v>95</v>
      </c>
      <c r="M106" t="s">
        <v>75</v>
      </c>
      <c r="N106" t="s">
        <v>104</v>
      </c>
      <c r="O106" t="s">
        <v>104</v>
      </c>
      <c r="P106" t="s">
        <v>75</v>
      </c>
      <c r="Q106" t="s">
        <v>75</v>
      </c>
      <c r="R106" t="s">
        <v>76</v>
      </c>
      <c r="S106" t="s">
        <v>76</v>
      </c>
      <c r="T106" t="s">
        <v>76</v>
      </c>
      <c r="U106" t="s">
        <v>76</v>
      </c>
      <c r="V106" t="s">
        <v>76</v>
      </c>
      <c r="W106" t="s">
        <v>76</v>
      </c>
      <c r="X106" t="s">
        <v>76</v>
      </c>
      <c r="Y106" t="s">
        <v>76</v>
      </c>
      <c r="Z106" t="s">
        <v>76</v>
      </c>
      <c r="AA106" t="s">
        <v>76</v>
      </c>
      <c r="AB106" t="s">
        <v>76</v>
      </c>
      <c r="AC106" t="s">
        <v>76</v>
      </c>
      <c r="AD106" t="s">
        <v>76</v>
      </c>
      <c r="AE106" t="s">
        <v>76</v>
      </c>
      <c r="AF106" t="s">
        <v>76</v>
      </c>
      <c r="AG106" t="s">
        <v>76</v>
      </c>
      <c r="AH106" t="s">
        <v>76</v>
      </c>
      <c r="AI106" t="s">
        <v>76</v>
      </c>
      <c r="AJ106" t="s">
        <v>76</v>
      </c>
      <c r="AK106" t="s">
        <v>76</v>
      </c>
      <c r="AL106" t="s">
        <v>76</v>
      </c>
      <c r="AM106" t="s">
        <v>76</v>
      </c>
      <c r="AN106" t="s">
        <v>76</v>
      </c>
      <c r="AO106" t="s">
        <v>76</v>
      </c>
      <c r="AP106" t="s">
        <v>76</v>
      </c>
      <c r="AQ106" t="s">
        <v>76</v>
      </c>
      <c r="AR106" t="s">
        <v>76</v>
      </c>
      <c r="AS106" t="s">
        <v>76</v>
      </c>
      <c r="AT106" t="s">
        <v>76</v>
      </c>
      <c r="AU106" t="s">
        <v>76</v>
      </c>
      <c r="AV106" t="s">
        <v>76</v>
      </c>
      <c r="AW106" t="s">
        <v>76</v>
      </c>
      <c r="AX106" t="s">
        <v>76</v>
      </c>
      <c r="AY106" t="s">
        <v>76</v>
      </c>
      <c r="AZ106" t="s">
        <v>76</v>
      </c>
      <c r="BA106" t="s">
        <v>76</v>
      </c>
      <c r="BB106" t="s">
        <v>76</v>
      </c>
      <c r="BC106" t="s">
        <v>76</v>
      </c>
      <c r="BD106" t="s">
        <v>76</v>
      </c>
      <c r="BE106" t="s">
        <v>76</v>
      </c>
      <c r="BF106" t="s">
        <v>76</v>
      </c>
      <c r="BG106" t="s">
        <v>76</v>
      </c>
      <c r="BH106" t="s">
        <v>76</v>
      </c>
      <c r="BI106" t="s">
        <v>76</v>
      </c>
      <c r="BJ106" t="s">
        <v>76</v>
      </c>
      <c r="BK106" t="s">
        <v>76</v>
      </c>
      <c r="BL106" t="s">
        <v>76</v>
      </c>
    </row>
    <row r="107" spans="1:64" x14ac:dyDescent="0.2">
      <c r="A107" t="s">
        <v>263</v>
      </c>
      <c r="B107" t="s">
        <v>75</v>
      </c>
      <c r="C107" t="s">
        <v>76</v>
      </c>
      <c r="D107" t="s">
        <v>75</v>
      </c>
      <c r="E107" t="s">
        <v>76</v>
      </c>
      <c r="F107" t="s">
        <v>76</v>
      </c>
      <c r="G107" t="s">
        <v>76</v>
      </c>
      <c r="J107" t="s">
        <v>75</v>
      </c>
      <c r="K107" t="s">
        <v>76</v>
      </c>
      <c r="L107" t="s">
        <v>95</v>
      </c>
      <c r="M107" t="s">
        <v>75</v>
      </c>
      <c r="N107" t="s">
        <v>104</v>
      </c>
      <c r="O107" t="s">
        <v>104</v>
      </c>
      <c r="P107" t="s">
        <v>75</v>
      </c>
      <c r="Q107" t="s">
        <v>75</v>
      </c>
      <c r="R107" t="s">
        <v>76</v>
      </c>
      <c r="S107" t="s">
        <v>76</v>
      </c>
      <c r="T107" t="s">
        <v>76</v>
      </c>
      <c r="U107" t="s">
        <v>76</v>
      </c>
      <c r="V107" t="s">
        <v>76</v>
      </c>
      <c r="W107" t="s">
        <v>76</v>
      </c>
      <c r="X107" t="s">
        <v>76</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76</v>
      </c>
      <c r="BL107" t="s">
        <v>76</v>
      </c>
    </row>
    <row r="108" spans="1:64" x14ac:dyDescent="0.2">
      <c r="A108" t="s">
        <v>652</v>
      </c>
      <c r="B108" t="s">
        <v>75</v>
      </c>
      <c r="C108" t="s">
        <v>76</v>
      </c>
      <c r="D108" t="s">
        <v>75</v>
      </c>
      <c r="E108" t="s">
        <v>76</v>
      </c>
      <c r="F108" t="s">
        <v>76</v>
      </c>
      <c r="G108" t="s">
        <v>76</v>
      </c>
      <c r="J108" t="s">
        <v>75</v>
      </c>
      <c r="K108" t="s">
        <v>76</v>
      </c>
      <c r="L108" t="s">
        <v>95</v>
      </c>
      <c r="M108" t="s">
        <v>75</v>
      </c>
      <c r="N108" t="s">
        <v>104</v>
      </c>
      <c r="O108" t="s">
        <v>104</v>
      </c>
      <c r="P108" t="s">
        <v>75</v>
      </c>
      <c r="Q108" t="s">
        <v>75</v>
      </c>
      <c r="R108" t="s">
        <v>76</v>
      </c>
      <c r="S108" t="s">
        <v>76</v>
      </c>
      <c r="T108" t="s">
        <v>76</v>
      </c>
      <c r="U108" t="s">
        <v>76</v>
      </c>
      <c r="V108" t="s">
        <v>76</v>
      </c>
      <c r="W108" t="s">
        <v>76</v>
      </c>
      <c r="X108" t="s">
        <v>76</v>
      </c>
      <c r="Y108" t="s">
        <v>76</v>
      </c>
      <c r="Z108" t="s">
        <v>76</v>
      </c>
      <c r="AA108" t="s">
        <v>76</v>
      </c>
      <c r="AB108" t="s">
        <v>76</v>
      </c>
      <c r="AC108" t="s">
        <v>76</v>
      </c>
      <c r="AD108" t="s">
        <v>76</v>
      </c>
      <c r="AE108" t="s">
        <v>76</v>
      </c>
      <c r="AF108" t="s">
        <v>76</v>
      </c>
      <c r="AG108" t="s">
        <v>76</v>
      </c>
      <c r="AH108" t="s">
        <v>76</v>
      </c>
      <c r="AI108" t="s">
        <v>76</v>
      </c>
      <c r="AJ108" t="s">
        <v>76</v>
      </c>
      <c r="AK108" t="s">
        <v>76</v>
      </c>
      <c r="AL108" t="s">
        <v>76</v>
      </c>
      <c r="AM108" t="s">
        <v>76</v>
      </c>
      <c r="AN108" t="s">
        <v>76</v>
      </c>
      <c r="AO108" t="s">
        <v>76</v>
      </c>
      <c r="AP108" t="s">
        <v>76</v>
      </c>
      <c r="AQ108" t="s">
        <v>76</v>
      </c>
      <c r="AR108" t="s">
        <v>76</v>
      </c>
      <c r="AS108" t="s">
        <v>76</v>
      </c>
      <c r="AT108" t="s">
        <v>76</v>
      </c>
      <c r="AU108" t="s">
        <v>76</v>
      </c>
      <c r="AV108" t="s">
        <v>76</v>
      </c>
      <c r="AW108" t="s">
        <v>76</v>
      </c>
      <c r="AX108" t="s">
        <v>76</v>
      </c>
      <c r="AY108" t="s">
        <v>76</v>
      </c>
      <c r="AZ108" t="s">
        <v>76</v>
      </c>
      <c r="BA108" t="s">
        <v>76</v>
      </c>
      <c r="BB108" t="s">
        <v>76</v>
      </c>
      <c r="BC108" t="s">
        <v>76</v>
      </c>
      <c r="BD108" t="s">
        <v>76</v>
      </c>
      <c r="BE108" t="s">
        <v>76</v>
      </c>
      <c r="BF108" t="s">
        <v>76</v>
      </c>
      <c r="BG108" t="s">
        <v>76</v>
      </c>
      <c r="BH108" t="s">
        <v>76</v>
      </c>
      <c r="BI108" t="s">
        <v>76</v>
      </c>
      <c r="BJ108" t="s">
        <v>76</v>
      </c>
      <c r="BK108" t="s">
        <v>76</v>
      </c>
      <c r="BL108" t="s">
        <v>76</v>
      </c>
    </row>
    <row r="109" spans="1:64" x14ac:dyDescent="0.2">
      <c r="A109" t="s">
        <v>264</v>
      </c>
      <c r="B109" t="s">
        <v>75</v>
      </c>
      <c r="C109" t="s">
        <v>76</v>
      </c>
      <c r="D109" t="s">
        <v>75</v>
      </c>
      <c r="E109" t="s">
        <v>75</v>
      </c>
      <c r="F109" t="s">
        <v>76</v>
      </c>
      <c r="G109" t="s">
        <v>76</v>
      </c>
      <c r="K109" t="s">
        <v>76</v>
      </c>
      <c r="L109" t="s">
        <v>95</v>
      </c>
      <c r="M109" t="s">
        <v>75</v>
      </c>
      <c r="N109" t="s">
        <v>104</v>
      </c>
      <c r="P109" t="s">
        <v>75</v>
      </c>
      <c r="Q109" t="s">
        <v>75</v>
      </c>
      <c r="R109" t="s">
        <v>76</v>
      </c>
      <c r="S109" t="s">
        <v>76</v>
      </c>
      <c r="T109" t="s">
        <v>76</v>
      </c>
      <c r="U109" t="s">
        <v>76</v>
      </c>
      <c r="V109" t="s">
        <v>76</v>
      </c>
      <c r="W109" t="s">
        <v>76</v>
      </c>
      <c r="X109" t="s">
        <v>76</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76</v>
      </c>
      <c r="BL109" t="s">
        <v>76</v>
      </c>
    </row>
    <row r="110" spans="1:64" x14ac:dyDescent="0.2">
      <c r="A110" t="s">
        <v>346</v>
      </c>
      <c r="B110" t="s">
        <v>75</v>
      </c>
      <c r="C110" t="s">
        <v>76</v>
      </c>
      <c r="D110" t="s">
        <v>75</v>
      </c>
      <c r="I110" t="s">
        <v>76</v>
      </c>
      <c r="K110" t="s">
        <v>76</v>
      </c>
      <c r="L110" t="s">
        <v>95</v>
      </c>
      <c r="M110" t="s">
        <v>75</v>
      </c>
      <c r="N110" t="s">
        <v>104</v>
      </c>
      <c r="O110" t="s">
        <v>104</v>
      </c>
      <c r="R110" t="s">
        <v>76</v>
      </c>
      <c r="S110" t="s">
        <v>76</v>
      </c>
      <c r="T110" t="s">
        <v>76</v>
      </c>
      <c r="U110" t="s">
        <v>76</v>
      </c>
      <c r="V110" t="s">
        <v>76</v>
      </c>
      <c r="W110" t="s">
        <v>76</v>
      </c>
      <c r="X110" t="s">
        <v>76</v>
      </c>
      <c r="Y110" t="s">
        <v>76</v>
      </c>
      <c r="Z110" t="s">
        <v>76</v>
      </c>
      <c r="AA110" t="s">
        <v>76</v>
      </c>
      <c r="AB110" t="s">
        <v>76</v>
      </c>
      <c r="AC110" t="s">
        <v>76</v>
      </c>
      <c r="AD110" t="s">
        <v>76</v>
      </c>
      <c r="AE110" t="s">
        <v>76</v>
      </c>
      <c r="AF110" t="s">
        <v>76</v>
      </c>
      <c r="AG110" t="s">
        <v>76</v>
      </c>
      <c r="AH110" t="s">
        <v>76</v>
      </c>
      <c r="AI110" t="s">
        <v>76</v>
      </c>
      <c r="AJ110" t="s">
        <v>76</v>
      </c>
      <c r="AK110" t="s">
        <v>76</v>
      </c>
      <c r="AL110" t="s">
        <v>76</v>
      </c>
      <c r="AM110" t="s">
        <v>76</v>
      </c>
      <c r="AN110" t="s">
        <v>76</v>
      </c>
      <c r="AO110" t="s">
        <v>76</v>
      </c>
      <c r="AP110" t="s">
        <v>76</v>
      </c>
      <c r="AQ110" t="s">
        <v>76</v>
      </c>
      <c r="AR110" t="s">
        <v>76</v>
      </c>
      <c r="AS110" t="s">
        <v>76</v>
      </c>
      <c r="AT110" t="s">
        <v>76</v>
      </c>
      <c r="AU110" t="s">
        <v>76</v>
      </c>
      <c r="AV110" t="s">
        <v>76</v>
      </c>
      <c r="AW110" t="s">
        <v>76</v>
      </c>
      <c r="AX110" t="s">
        <v>76</v>
      </c>
      <c r="AY110" t="s">
        <v>76</v>
      </c>
      <c r="AZ110" t="s">
        <v>76</v>
      </c>
      <c r="BA110" t="s">
        <v>76</v>
      </c>
      <c r="BB110" t="s">
        <v>76</v>
      </c>
      <c r="BC110" t="s">
        <v>76</v>
      </c>
      <c r="BD110" t="s">
        <v>76</v>
      </c>
      <c r="BE110" t="s">
        <v>76</v>
      </c>
      <c r="BF110" t="s">
        <v>76</v>
      </c>
      <c r="BG110" t="s">
        <v>76</v>
      </c>
      <c r="BH110" t="s">
        <v>76</v>
      </c>
      <c r="BI110" t="s">
        <v>76</v>
      </c>
      <c r="BJ110" t="s">
        <v>76</v>
      </c>
      <c r="BK110" t="s">
        <v>76</v>
      </c>
      <c r="BL110" t="s">
        <v>76</v>
      </c>
    </row>
    <row r="111" spans="1:64" x14ac:dyDescent="0.2">
      <c r="A111" t="s">
        <v>347</v>
      </c>
      <c r="B111" t="s">
        <v>75</v>
      </c>
      <c r="C111" t="s">
        <v>76</v>
      </c>
      <c r="D111" t="s">
        <v>75</v>
      </c>
      <c r="I111" t="s">
        <v>76</v>
      </c>
      <c r="K111" t="s">
        <v>76</v>
      </c>
      <c r="L111" t="s">
        <v>95</v>
      </c>
      <c r="M111" t="s">
        <v>75</v>
      </c>
      <c r="N111" t="s">
        <v>104</v>
      </c>
      <c r="O111" t="s">
        <v>104</v>
      </c>
      <c r="R111" t="s">
        <v>76</v>
      </c>
      <c r="S111" t="s">
        <v>76</v>
      </c>
      <c r="T111" t="s">
        <v>76</v>
      </c>
      <c r="U111" t="s">
        <v>76</v>
      </c>
      <c r="V111" t="s">
        <v>76</v>
      </c>
      <c r="W111" t="s">
        <v>76</v>
      </c>
      <c r="X111" t="s">
        <v>76</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76</v>
      </c>
      <c r="BL111" t="s">
        <v>76</v>
      </c>
    </row>
    <row r="112" spans="1:64" x14ac:dyDescent="0.2">
      <c r="A112" t="s">
        <v>348</v>
      </c>
      <c r="B112" t="s">
        <v>75</v>
      </c>
      <c r="C112" t="s">
        <v>76</v>
      </c>
      <c r="D112" t="s">
        <v>75</v>
      </c>
      <c r="I112" t="s">
        <v>76</v>
      </c>
      <c r="K112" t="s">
        <v>76</v>
      </c>
      <c r="L112" t="s">
        <v>95</v>
      </c>
      <c r="M112" t="s">
        <v>75</v>
      </c>
      <c r="N112" t="s">
        <v>104</v>
      </c>
      <c r="O112" t="s">
        <v>104</v>
      </c>
      <c r="R112" t="s">
        <v>76</v>
      </c>
      <c r="S112" t="s">
        <v>76</v>
      </c>
      <c r="T112" t="s">
        <v>76</v>
      </c>
      <c r="U112" t="s">
        <v>76</v>
      </c>
      <c r="V112" t="s">
        <v>76</v>
      </c>
      <c r="W112" t="s">
        <v>76</v>
      </c>
      <c r="X112" t="s">
        <v>76</v>
      </c>
      <c r="Y112" t="s">
        <v>76</v>
      </c>
      <c r="Z112" t="s">
        <v>76</v>
      </c>
      <c r="AA112" t="s">
        <v>76</v>
      </c>
      <c r="AB112" t="s">
        <v>76</v>
      </c>
      <c r="AC112" t="s">
        <v>76</v>
      </c>
      <c r="AD112" t="s">
        <v>76</v>
      </c>
      <c r="AE112" t="s">
        <v>76</v>
      </c>
      <c r="AF112" t="s">
        <v>76</v>
      </c>
      <c r="AG112" t="s">
        <v>76</v>
      </c>
      <c r="AH112" t="s">
        <v>76</v>
      </c>
      <c r="AI112" t="s">
        <v>76</v>
      </c>
      <c r="AJ112" t="s">
        <v>76</v>
      </c>
      <c r="AK112" t="s">
        <v>76</v>
      </c>
      <c r="AL112" t="s">
        <v>76</v>
      </c>
      <c r="AM112" t="s">
        <v>76</v>
      </c>
      <c r="AN112" t="s">
        <v>76</v>
      </c>
      <c r="AO112" t="s">
        <v>76</v>
      </c>
      <c r="AP112" t="s">
        <v>76</v>
      </c>
      <c r="AQ112" t="s">
        <v>76</v>
      </c>
      <c r="AR112" t="s">
        <v>76</v>
      </c>
      <c r="AS112" t="s">
        <v>76</v>
      </c>
      <c r="AT112" t="s">
        <v>76</v>
      </c>
      <c r="AU112" t="s">
        <v>76</v>
      </c>
      <c r="AV112" t="s">
        <v>76</v>
      </c>
      <c r="AW112" t="s">
        <v>76</v>
      </c>
      <c r="AX112" t="s">
        <v>76</v>
      </c>
      <c r="AY112" t="s">
        <v>76</v>
      </c>
      <c r="AZ112" t="s">
        <v>76</v>
      </c>
      <c r="BA112" t="s">
        <v>76</v>
      </c>
      <c r="BB112" t="s">
        <v>76</v>
      </c>
      <c r="BC112" t="s">
        <v>76</v>
      </c>
      <c r="BD112" t="s">
        <v>76</v>
      </c>
      <c r="BE112" t="s">
        <v>76</v>
      </c>
      <c r="BF112" t="s">
        <v>76</v>
      </c>
      <c r="BG112" t="s">
        <v>76</v>
      </c>
      <c r="BH112" t="s">
        <v>76</v>
      </c>
      <c r="BI112" t="s">
        <v>76</v>
      </c>
      <c r="BJ112" t="s">
        <v>76</v>
      </c>
      <c r="BK112" t="s">
        <v>76</v>
      </c>
      <c r="BL112" t="s">
        <v>76</v>
      </c>
    </row>
    <row r="113" spans="1:64" x14ac:dyDescent="0.2">
      <c r="A113" t="s">
        <v>375</v>
      </c>
      <c r="B113" t="s">
        <v>75</v>
      </c>
      <c r="C113" t="s">
        <v>76</v>
      </c>
      <c r="D113" t="s">
        <v>75</v>
      </c>
      <c r="I113" t="s">
        <v>76</v>
      </c>
      <c r="K113" t="s">
        <v>76</v>
      </c>
      <c r="L113" t="s">
        <v>95</v>
      </c>
      <c r="M113" t="s">
        <v>75</v>
      </c>
      <c r="N113" t="s">
        <v>104</v>
      </c>
      <c r="O113" t="s">
        <v>104</v>
      </c>
      <c r="R113" t="s">
        <v>76</v>
      </c>
      <c r="S113" t="s">
        <v>76</v>
      </c>
      <c r="T113" t="s">
        <v>76</v>
      </c>
      <c r="U113" t="s">
        <v>76</v>
      </c>
      <c r="V113" t="s">
        <v>76</v>
      </c>
      <c r="W113" t="s">
        <v>76</v>
      </c>
      <c r="X113" t="s">
        <v>76</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76</v>
      </c>
      <c r="BL113" t="s">
        <v>76</v>
      </c>
    </row>
    <row r="114" spans="1:64" x14ac:dyDescent="0.2">
      <c r="A114" t="s">
        <v>376</v>
      </c>
      <c r="B114" t="s">
        <v>75</v>
      </c>
      <c r="C114" t="s">
        <v>76</v>
      </c>
      <c r="D114" t="s">
        <v>75</v>
      </c>
      <c r="I114" t="s">
        <v>76</v>
      </c>
      <c r="K114" t="s">
        <v>76</v>
      </c>
      <c r="L114" t="s">
        <v>95</v>
      </c>
      <c r="M114" t="s">
        <v>75</v>
      </c>
      <c r="N114" t="s">
        <v>104</v>
      </c>
      <c r="O114" t="s">
        <v>104</v>
      </c>
      <c r="R114" t="s">
        <v>76</v>
      </c>
      <c r="S114" t="s">
        <v>76</v>
      </c>
      <c r="T114" t="s">
        <v>76</v>
      </c>
      <c r="U114" t="s">
        <v>76</v>
      </c>
      <c r="V114" t="s">
        <v>76</v>
      </c>
      <c r="W114" t="s">
        <v>76</v>
      </c>
      <c r="X114" t="s">
        <v>76</v>
      </c>
      <c r="Y114" t="s">
        <v>76</v>
      </c>
      <c r="Z114" t="s">
        <v>76</v>
      </c>
      <c r="AA114" t="s">
        <v>76</v>
      </c>
      <c r="AB114" t="s">
        <v>76</v>
      </c>
      <c r="AC114" t="s">
        <v>76</v>
      </c>
      <c r="AD114" t="s">
        <v>76</v>
      </c>
      <c r="AE114" t="s">
        <v>76</v>
      </c>
      <c r="AF114" t="s">
        <v>76</v>
      </c>
      <c r="AG114" t="s">
        <v>76</v>
      </c>
      <c r="AH114" t="s">
        <v>76</v>
      </c>
      <c r="AI114" t="s">
        <v>76</v>
      </c>
      <c r="AJ114" t="s">
        <v>76</v>
      </c>
      <c r="AK114" t="s">
        <v>76</v>
      </c>
      <c r="AL114" t="s">
        <v>76</v>
      </c>
      <c r="AM114" t="s">
        <v>76</v>
      </c>
      <c r="AN114" t="s">
        <v>76</v>
      </c>
      <c r="AO114" t="s">
        <v>76</v>
      </c>
      <c r="AP114" t="s">
        <v>76</v>
      </c>
      <c r="AQ114" t="s">
        <v>76</v>
      </c>
      <c r="AR114" t="s">
        <v>76</v>
      </c>
      <c r="AS114" t="s">
        <v>76</v>
      </c>
      <c r="AT114" t="s">
        <v>76</v>
      </c>
      <c r="AU114" t="s">
        <v>76</v>
      </c>
      <c r="AV114" t="s">
        <v>76</v>
      </c>
      <c r="AW114" t="s">
        <v>76</v>
      </c>
      <c r="AX114" t="s">
        <v>76</v>
      </c>
      <c r="AY114" t="s">
        <v>76</v>
      </c>
      <c r="AZ114" t="s">
        <v>76</v>
      </c>
      <c r="BA114" t="s">
        <v>76</v>
      </c>
      <c r="BB114" t="s">
        <v>76</v>
      </c>
      <c r="BC114" t="s">
        <v>76</v>
      </c>
      <c r="BD114" t="s">
        <v>76</v>
      </c>
      <c r="BE114" t="s">
        <v>76</v>
      </c>
      <c r="BF114" t="s">
        <v>76</v>
      </c>
      <c r="BG114" t="s">
        <v>76</v>
      </c>
      <c r="BH114" t="s">
        <v>76</v>
      </c>
      <c r="BI114" t="s">
        <v>76</v>
      </c>
      <c r="BJ114" t="s">
        <v>76</v>
      </c>
      <c r="BK114" t="s">
        <v>76</v>
      </c>
      <c r="BL114" t="s">
        <v>76</v>
      </c>
    </row>
    <row r="115" spans="1:64" x14ac:dyDescent="0.2">
      <c r="A115" t="s">
        <v>377</v>
      </c>
      <c r="B115" t="s">
        <v>75</v>
      </c>
      <c r="C115" t="s">
        <v>76</v>
      </c>
      <c r="D115" t="s">
        <v>75</v>
      </c>
      <c r="I115" t="s">
        <v>76</v>
      </c>
      <c r="K115" t="s">
        <v>76</v>
      </c>
      <c r="L115" t="s">
        <v>95</v>
      </c>
      <c r="M115" t="s">
        <v>75</v>
      </c>
      <c r="N115" t="s">
        <v>104</v>
      </c>
      <c r="O115" t="s">
        <v>104</v>
      </c>
      <c r="R115" t="s">
        <v>76</v>
      </c>
      <c r="S115" t="s">
        <v>76</v>
      </c>
      <c r="T115" t="s">
        <v>76</v>
      </c>
      <c r="U115" t="s">
        <v>76</v>
      </c>
      <c r="V115" t="s">
        <v>76</v>
      </c>
      <c r="W115" t="s">
        <v>76</v>
      </c>
      <c r="X115" t="s">
        <v>76</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76</v>
      </c>
      <c r="BL115" t="s">
        <v>76</v>
      </c>
    </row>
    <row r="116" spans="1:64" x14ac:dyDescent="0.2">
      <c r="A116" t="s">
        <v>337</v>
      </c>
      <c r="B116" t="s">
        <v>75</v>
      </c>
      <c r="C116" t="s">
        <v>76</v>
      </c>
      <c r="D116" t="s">
        <v>75</v>
      </c>
      <c r="I116" t="s">
        <v>76</v>
      </c>
      <c r="K116" t="s">
        <v>76</v>
      </c>
      <c r="L116" t="s">
        <v>95</v>
      </c>
      <c r="M116" t="s">
        <v>75</v>
      </c>
      <c r="N116" t="s">
        <v>104</v>
      </c>
      <c r="O116" t="s">
        <v>104</v>
      </c>
      <c r="R116" t="s">
        <v>76</v>
      </c>
      <c r="S116" t="s">
        <v>76</v>
      </c>
      <c r="T116" t="s">
        <v>76</v>
      </c>
      <c r="U116" t="s">
        <v>76</v>
      </c>
      <c r="V116" t="s">
        <v>76</v>
      </c>
      <c r="W116" t="s">
        <v>76</v>
      </c>
      <c r="X116" t="s">
        <v>76</v>
      </c>
      <c r="Y116" t="s">
        <v>76</v>
      </c>
      <c r="Z116" t="s">
        <v>76</v>
      </c>
      <c r="AA116" t="s">
        <v>76</v>
      </c>
      <c r="AB116" t="s">
        <v>76</v>
      </c>
      <c r="AC116" t="s">
        <v>76</v>
      </c>
      <c r="AD116" t="s">
        <v>76</v>
      </c>
      <c r="AE116" t="s">
        <v>76</v>
      </c>
      <c r="AF116" t="s">
        <v>76</v>
      </c>
      <c r="AG116" t="s">
        <v>76</v>
      </c>
      <c r="AH116" t="s">
        <v>76</v>
      </c>
      <c r="AI116" t="s">
        <v>76</v>
      </c>
      <c r="AJ116" t="s">
        <v>76</v>
      </c>
      <c r="AK116" t="s">
        <v>76</v>
      </c>
      <c r="AL116" t="s">
        <v>76</v>
      </c>
      <c r="AM116" t="s">
        <v>76</v>
      </c>
      <c r="AN116" t="s">
        <v>76</v>
      </c>
      <c r="AO116" t="s">
        <v>76</v>
      </c>
      <c r="AP116" t="s">
        <v>76</v>
      </c>
      <c r="AQ116" t="s">
        <v>76</v>
      </c>
      <c r="AR116" t="s">
        <v>76</v>
      </c>
      <c r="AS116" t="s">
        <v>76</v>
      </c>
      <c r="AT116" t="s">
        <v>76</v>
      </c>
      <c r="AU116" t="s">
        <v>76</v>
      </c>
      <c r="AV116" t="s">
        <v>76</v>
      </c>
      <c r="AW116" t="s">
        <v>76</v>
      </c>
      <c r="AX116" t="s">
        <v>76</v>
      </c>
      <c r="AY116" t="s">
        <v>76</v>
      </c>
      <c r="AZ116" t="s">
        <v>76</v>
      </c>
      <c r="BA116" t="s">
        <v>76</v>
      </c>
      <c r="BB116" t="s">
        <v>76</v>
      </c>
      <c r="BC116" t="s">
        <v>76</v>
      </c>
      <c r="BD116" t="s">
        <v>76</v>
      </c>
      <c r="BE116" t="s">
        <v>76</v>
      </c>
      <c r="BF116" t="s">
        <v>76</v>
      </c>
      <c r="BG116" t="s">
        <v>76</v>
      </c>
      <c r="BH116" t="s">
        <v>76</v>
      </c>
      <c r="BI116" t="s">
        <v>76</v>
      </c>
      <c r="BJ116" t="s">
        <v>76</v>
      </c>
      <c r="BK116" t="s">
        <v>76</v>
      </c>
      <c r="BL116" t="s">
        <v>76</v>
      </c>
    </row>
    <row r="117" spans="1:64" x14ac:dyDescent="0.2">
      <c r="A117" t="s">
        <v>338</v>
      </c>
      <c r="B117" t="s">
        <v>75</v>
      </c>
      <c r="C117" t="s">
        <v>76</v>
      </c>
      <c r="D117" t="s">
        <v>75</v>
      </c>
      <c r="I117" t="s">
        <v>76</v>
      </c>
      <c r="K117" t="s">
        <v>76</v>
      </c>
      <c r="L117" t="s">
        <v>95</v>
      </c>
      <c r="M117" t="s">
        <v>75</v>
      </c>
      <c r="N117" t="s">
        <v>104</v>
      </c>
      <c r="O117" t="s">
        <v>104</v>
      </c>
      <c r="R117" t="s">
        <v>76</v>
      </c>
      <c r="S117" t="s">
        <v>76</v>
      </c>
      <c r="T117" t="s">
        <v>76</v>
      </c>
      <c r="U117" t="s">
        <v>76</v>
      </c>
      <c r="V117" t="s">
        <v>76</v>
      </c>
      <c r="W117" t="s">
        <v>76</v>
      </c>
      <c r="X117" t="s">
        <v>76</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76</v>
      </c>
      <c r="BL117" t="s">
        <v>76</v>
      </c>
    </row>
    <row r="118" spans="1:64" x14ac:dyDescent="0.2">
      <c r="A118" t="s">
        <v>339</v>
      </c>
      <c r="B118" t="s">
        <v>75</v>
      </c>
      <c r="C118" t="s">
        <v>76</v>
      </c>
      <c r="D118" t="s">
        <v>75</v>
      </c>
      <c r="I118" t="s">
        <v>76</v>
      </c>
      <c r="K118" t="s">
        <v>76</v>
      </c>
      <c r="L118" t="s">
        <v>95</v>
      </c>
      <c r="M118" t="s">
        <v>75</v>
      </c>
      <c r="N118" t="s">
        <v>104</v>
      </c>
      <c r="O118" t="s">
        <v>104</v>
      </c>
      <c r="R118" t="s">
        <v>76</v>
      </c>
      <c r="S118" t="s">
        <v>76</v>
      </c>
      <c r="T118" t="s">
        <v>76</v>
      </c>
      <c r="U118" t="s">
        <v>76</v>
      </c>
      <c r="V118" t="s">
        <v>76</v>
      </c>
      <c r="W118" t="s">
        <v>76</v>
      </c>
      <c r="X118" t="s">
        <v>76</v>
      </c>
      <c r="Y118" t="s">
        <v>76</v>
      </c>
      <c r="Z118" t="s">
        <v>76</v>
      </c>
      <c r="AA118" t="s">
        <v>76</v>
      </c>
      <c r="AB118" t="s">
        <v>76</v>
      </c>
      <c r="AC118" t="s">
        <v>76</v>
      </c>
      <c r="AD118" t="s">
        <v>76</v>
      </c>
      <c r="AE118" t="s">
        <v>76</v>
      </c>
      <c r="AF118" t="s">
        <v>76</v>
      </c>
      <c r="AG118" t="s">
        <v>76</v>
      </c>
      <c r="AH118" t="s">
        <v>76</v>
      </c>
      <c r="AI118" t="s">
        <v>76</v>
      </c>
      <c r="AJ118" t="s">
        <v>76</v>
      </c>
      <c r="AK118" t="s">
        <v>76</v>
      </c>
      <c r="AL118" t="s">
        <v>76</v>
      </c>
      <c r="AM118" t="s">
        <v>76</v>
      </c>
      <c r="AN118" t="s">
        <v>76</v>
      </c>
      <c r="AO118" t="s">
        <v>76</v>
      </c>
      <c r="AP118" t="s">
        <v>76</v>
      </c>
      <c r="AQ118" t="s">
        <v>76</v>
      </c>
      <c r="AR118" t="s">
        <v>76</v>
      </c>
      <c r="AS118" t="s">
        <v>76</v>
      </c>
      <c r="AT118" t="s">
        <v>76</v>
      </c>
      <c r="AU118" t="s">
        <v>76</v>
      </c>
      <c r="AV118" t="s">
        <v>76</v>
      </c>
      <c r="AW118" t="s">
        <v>76</v>
      </c>
      <c r="AX118" t="s">
        <v>76</v>
      </c>
      <c r="AY118" t="s">
        <v>76</v>
      </c>
      <c r="AZ118" t="s">
        <v>76</v>
      </c>
      <c r="BA118" t="s">
        <v>76</v>
      </c>
      <c r="BB118" t="s">
        <v>76</v>
      </c>
      <c r="BC118" t="s">
        <v>76</v>
      </c>
      <c r="BD118" t="s">
        <v>76</v>
      </c>
      <c r="BE118" t="s">
        <v>76</v>
      </c>
      <c r="BF118" t="s">
        <v>76</v>
      </c>
      <c r="BG118" t="s">
        <v>76</v>
      </c>
      <c r="BH118" t="s">
        <v>76</v>
      </c>
      <c r="BI118" t="s">
        <v>76</v>
      </c>
      <c r="BJ118" t="s">
        <v>76</v>
      </c>
      <c r="BK118" t="s">
        <v>76</v>
      </c>
      <c r="BL118" t="s">
        <v>76</v>
      </c>
    </row>
    <row r="119" spans="1:64" x14ac:dyDescent="0.2">
      <c r="A119" t="s">
        <v>653</v>
      </c>
      <c r="B119" t="s">
        <v>76</v>
      </c>
      <c r="C119" t="s">
        <v>76</v>
      </c>
      <c r="D119" t="s">
        <v>76</v>
      </c>
      <c r="E119" t="s">
        <v>76</v>
      </c>
      <c r="F119" t="s">
        <v>76</v>
      </c>
      <c r="G119" t="s">
        <v>76</v>
      </c>
      <c r="J119" t="s">
        <v>75</v>
      </c>
      <c r="K119" t="s">
        <v>76</v>
      </c>
      <c r="L119" t="s">
        <v>95</v>
      </c>
      <c r="M119" t="s">
        <v>75</v>
      </c>
      <c r="N119" t="s">
        <v>104</v>
      </c>
      <c r="O119" t="s">
        <v>104</v>
      </c>
      <c r="P119" t="s">
        <v>75</v>
      </c>
      <c r="Q119" t="s">
        <v>75</v>
      </c>
      <c r="R119" t="s">
        <v>76</v>
      </c>
      <c r="S119" t="s">
        <v>76</v>
      </c>
      <c r="T119" t="s">
        <v>76</v>
      </c>
      <c r="U119" t="s">
        <v>76</v>
      </c>
      <c r="V119" t="s">
        <v>76</v>
      </c>
      <c r="W119" t="s">
        <v>76</v>
      </c>
      <c r="X119" t="s">
        <v>76</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76</v>
      </c>
      <c r="BL119" t="s">
        <v>76</v>
      </c>
    </row>
    <row r="120" spans="1:64" x14ac:dyDescent="0.2">
      <c r="A120" t="s">
        <v>654</v>
      </c>
      <c r="B120" t="s">
        <v>76</v>
      </c>
      <c r="C120" t="s">
        <v>76</v>
      </c>
      <c r="D120" t="s">
        <v>76</v>
      </c>
      <c r="E120" t="s">
        <v>76</v>
      </c>
      <c r="F120" t="s">
        <v>76</v>
      </c>
      <c r="G120" t="s">
        <v>76</v>
      </c>
      <c r="J120" t="s">
        <v>75</v>
      </c>
      <c r="K120" t="s">
        <v>76</v>
      </c>
      <c r="L120" t="s">
        <v>95</v>
      </c>
      <c r="M120" t="s">
        <v>75</v>
      </c>
      <c r="N120" t="s">
        <v>104</v>
      </c>
      <c r="O120" t="s">
        <v>104</v>
      </c>
      <c r="P120" t="s">
        <v>75</v>
      </c>
      <c r="Q120" t="s">
        <v>75</v>
      </c>
      <c r="R120" t="s">
        <v>76</v>
      </c>
      <c r="S120" t="s">
        <v>76</v>
      </c>
      <c r="T120" t="s">
        <v>76</v>
      </c>
      <c r="U120" t="s">
        <v>76</v>
      </c>
      <c r="V120" t="s">
        <v>76</v>
      </c>
      <c r="W120" t="s">
        <v>76</v>
      </c>
      <c r="X120" t="s">
        <v>76</v>
      </c>
      <c r="Y120" t="s">
        <v>76</v>
      </c>
      <c r="Z120" t="s">
        <v>76</v>
      </c>
      <c r="AA120" t="s">
        <v>76</v>
      </c>
      <c r="AB120" t="s">
        <v>76</v>
      </c>
      <c r="AC120" t="s">
        <v>76</v>
      </c>
      <c r="AD120" t="s">
        <v>76</v>
      </c>
      <c r="AE120" t="s">
        <v>76</v>
      </c>
      <c r="AF120" t="s">
        <v>76</v>
      </c>
      <c r="AG120" t="s">
        <v>76</v>
      </c>
      <c r="AH120" t="s">
        <v>76</v>
      </c>
      <c r="AI120" t="s">
        <v>76</v>
      </c>
      <c r="AJ120" t="s">
        <v>76</v>
      </c>
      <c r="AK120" t="s">
        <v>76</v>
      </c>
      <c r="AL120" t="s">
        <v>76</v>
      </c>
      <c r="AM120" t="s">
        <v>76</v>
      </c>
      <c r="AN120" t="s">
        <v>76</v>
      </c>
      <c r="AO120" t="s">
        <v>76</v>
      </c>
      <c r="AP120" t="s">
        <v>76</v>
      </c>
      <c r="AQ120" t="s">
        <v>76</v>
      </c>
      <c r="AR120" t="s">
        <v>76</v>
      </c>
      <c r="AS120" t="s">
        <v>76</v>
      </c>
      <c r="AT120" t="s">
        <v>76</v>
      </c>
      <c r="AU120" t="s">
        <v>76</v>
      </c>
      <c r="AV120" t="s">
        <v>76</v>
      </c>
      <c r="AW120" t="s">
        <v>76</v>
      </c>
      <c r="AX120" t="s">
        <v>76</v>
      </c>
      <c r="AY120" t="s">
        <v>76</v>
      </c>
      <c r="AZ120" t="s">
        <v>76</v>
      </c>
      <c r="BA120" t="s">
        <v>76</v>
      </c>
      <c r="BB120" t="s">
        <v>76</v>
      </c>
      <c r="BC120" t="s">
        <v>76</v>
      </c>
      <c r="BD120" t="s">
        <v>76</v>
      </c>
      <c r="BE120" t="s">
        <v>76</v>
      </c>
      <c r="BF120" t="s">
        <v>76</v>
      </c>
      <c r="BG120" t="s">
        <v>76</v>
      </c>
      <c r="BH120" t="s">
        <v>76</v>
      </c>
      <c r="BI120" t="s">
        <v>76</v>
      </c>
      <c r="BJ120" t="s">
        <v>76</v>
      </c>
      <c r="BK120" t="s">
        <v>76</v>
      </c>
      <c r="BL120" t="s">
        <v>76</v>
      </c>
    </row>
    <row r="121" spans="1:64" x14ac:dyDescent="0.2">
      <c r="A121" t="s">
        <v>403</v>
      </c>
      <c r="B121" t="s">
        <v>75</v>
      </c>
      <c r="C121" t="s">
        <v>76</v>
      </c>
      <c r="D121" t="s">
        <v>75</v>
      </c>
      <c r="I121" t="s">
        <v>76</v>
      </c>
      <c r="K121" t="s">
        <v>76</v>
      </c>
      <c r="L121" t="s">
        <v>95</v>
      </c>
      <c r="M121" t="s">
        <v>75</v>
      </c>
      <c r="N121" t="s">
        <v>104</v>
      </c>
      <c r="O121" t="s">
        <v>104</v>
      </c>
      <c r="R121" t="s">
        <v>76</v>
      </c>
      <c r="S121" t="s">
        <v>76</v>
      </c>
      <c r="T121" t="s">
        <v>76</v>
      </c>
      <c r="U121" t="s">
        <v>76</v>
      </c>
      <c r="V121" t="s">
        <v>76</v>
      </c>
      <c r="W121" t="s">
        <v>76</v>
      </c>
      <c r="X121" t="s">
        <v>76</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76</v>
      </c>
      <c r="BL121" t="s">
        <v>76</v>
      </c>
    </row>
    <row r="122" spans="1:64" x14ac:dyDescent="0.2">
      <c r="A122" t="s">
        <v>404</v>
      </c>
      <c r="B122" t="s">
        <v>75</v>
      </c>
      <c r="C122" t="s">
        <v>76</v>
      </c>
      <c r="D122" t="s">
        <v>75</v>
      </c>
      <c r="I122" t="s">
        <v>76</v>
      </c>
      <c r="K122" t="s">
        <v>76</v>
      </c>
      <c r="L122" t="s">
        <v>95</v>
      </c>
      <c r="M122" t="s">
        <v>75</v>
      </c>
      <c r="N122" t="s">
        <v>104</v>
      </c>
      <c r="O122" t="s">
        <v>104</v>
      </c>
      <c r="R122" t="s">
        <v>76</v>
      </c>
      <c r="S122" t="s">
        <v>76</v>
      </c>
      <c r="T122" t="s">
        <v>76</v>
      </c>
      <c r="U122" t="s">
        <v>76</v>
      </c>
      <c r="V122" t="s">
        <v>76</v>
      </c>
      <c r="W122" t="s">
        <v>76</v>
      </c>
      <c r="X122" t="s">
        <v>76</v>
      </c>
      <c r="Y122" t="s">
        <v>76</v>
      </c>
      <c r="Z122" t="s">
        <v>76</v>
      </c>
      <c r="AA122" t="s">
        <v>76</v>
      </c>
      <c r="AB122" t="s">
        <v>76</v>
      </c>
      <c r="AC122" t="s">
        <v>76</v>
      </c>
      <c r="AD122" t="s">
        <v>76</v>
      </c>
      <c r="AE122" t="s">
        <v>76</v>
      </c>
      <c r="AF122" t="s">
        <v>76</v>
      </c>
      <c r="AG122" t="s">
        <v>76</v>
      </c>
      <c r="AH122" t="s">
        <v>76</v>
      </c>
      <c r="AI122" t="s">
        <v>76</v>
      </c>
      <c r="AJ122" t="s">
        <v>76</v>
      </c>
      <c r="AK122" t="s">
        <v>76</v>
      </c>
      <c r="AL122" t="s">
        <v>76</v>
      </c>
      <c r="AM122" t="s">
        <v>76</v>
      </c>
      <c r="AN122" t="s">
        <v>76</v>
      </c>
      <c r="AO122" t="s">
        <v>76</v>
      </c>
      <c r="AP122" t="s">
        <v>76</v>
      </c>
      <c r="AQ122" t="s">
        <v>76</v>
      </c>
      <c r="AR122" t="s">
        <v>76</v>
      </c>
      <c r="AS122" t="s">
        <v>76</v>
      </c>
      <c r="AT122" t="s">
        <v>76</v>
      </c>
      <c r="AU122" t="s">
        <v>76</v>
      </c>
      <c r="AV122" t="s">
        <v>76</v>
      </c>
      <c r="AW122" t="s">
        <v>76</v>
      </c>
      <c r="AX122" t="s">
        <v>76</v>
      </c>
      <c r="AY122" t="s">
        <v>76</v>
      </c>
      <c r="AZ122" t="s">
        <v>76</v>
      </c>
      <c r="BA122" t="s">
        <v>76</v>
      </c>
      <c r="BB122" t="s">
        <v>76</v>
      </c>
      <c r="BC122" t="s">
        <v>76</v>
      </c>
      <c r="BD122" t="s">
        <v>76</v>
      </c>
      <c r="BE122" t="s">
        <v>76</v>
      </c>
      <c r="BF122" t="s">
        <v>76</v>
      </c>
      <c r="BG122" t="s">
        <v>76</v>
      </c>
      <c r="BH122" t="s">
        <v>76</v>
      </c>
      <c r="BI122" t="s">
        <v>76</v>
      </c>
      <c r="BJ122" t="s">
        <v>76</v>
      </c>
      <c r="BK122" t="s">
        <v>76</v>
      </c>
      <c r="BL122" t="s">
        <v>76</v>
      </c>
    </row>
    <row r="123" spans="1:64" x14ac:dyDescent="0.2">
      <c r="A123" t="s">
        <v>405</v>
      </c>
      <c r="B123" t="s">
        <v>75</v>
      </c>
      <c r="C123" t="s">
        <v>76</v>
      </c>
      <c r="D123" t="s">
        <v>75</v>
      </c>
      <c r="I123" t="s">
        <v>76</v>
      </c>
      <c r="K123" t="s">
        <v>76</v>
      </c>
      <c r="L123" t="s">
        <v>95</v>
      </c>
      <c r="M123" t="s">
        <v>75</v>
      </c>
      <c r="N123" t="s">
        <v>104</v>
      </c>
      <c r="O123" t="s">
        <v>104</v>
      </c>
      <c r="R123" t="s">
        <v>76</v>
      </c>
      <c r="S123" t="s">
        <v>76</v>
      </c>
      <c r="T123" t="s">
        <v>76</v>
      </c>
      <c r="U123" t="s">
        <v>76</v>
      </c>
      <c r="V123" t="s">
        <v>76</v>
      </c>
      <c r="W123" t="s">
        <v>76</v>
      </c>
      <c r="X123" t="s">
        <v>76</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76</v>
      </c>
      <c r="BL123" t="s">
        <v>76</v>
      </c>
    </row>
    <row r="124" spans="1:64" x14ac:dyDescent="0.2">
      <c r="A124" t="s">
        <v>385</v>
      </c>
      <c r="B124" t="s">
        <v>75</v>
      </c>
      <c r="C124" t="s">
        <v>76</v>
      </c>
      <c r="D124" t="s">
        <v>75</v>
      </c>
      <c r="I124" t="s">
        <v>76</v>
      </c>
      <c r="K124" t="s">
        <v>76</v>
      </c>
      <c r="L124" t="s">
        <v>95</v>
      </c>
      <c r="M124" t="s">
        <v>75</v>
      </c>
      <c r="N124" t="s">
        <v>104</v>
      </c>
      <c r="O124" t="s">
        <v>104</v>
      </c>
      <c r="R124" t="s">
        <v>76</v>
      </c>
      <c r="S124" t="s">
        <v>76</v>
      </c>
      <c r="T124" t="s">
        <v>76</v>
      </c>
      <c r="U124" t="s">
        <v>76</v>
      </c>
      <c r="V124" t="s">
        <v>76</v>
      </c>
      <c r="W124" t="s">
        <v>76</v>
      </c>
      <c r="X124" t="s">
        <v>76</v>
      </c>
      <c r="Y124" t="s">
        <v>76</v>
      </c>
      <c r="Z124" t="s">
        <v>76</v>
      </c>
      <c r="AA124" t="s">
        <v>76</v>
      </c>
      <c r="AB124" t="s">
        <v>76</v>
      </c>
      <c r="AC124" t="s">
        <v>76</v>
      </c>
      <c r="AD124" t="s">
        <v>76</v>
      </c>
      <c r="AE124" t="s">
        <v>76</v>
      </c>
      <c r="AF124" t="s">
        <v>76</v>
      </c>
      <c r="AG124" t="s">
        <v>76</v>
      </c>
      <c r="AH124" t="s">
        <v>76</v>
      </c>
      <c r="AI124" t="s">
        <v>76</v>
      </c>
      <c r="AJ124" t="s">
        <v>76</v>
      </c>
      <c r="AK124" t="s">
        <v>76</v>
      </c>
      <c r="AL124" t="s">
        <v>76</v>
      </c>
      <c r="AM124" t="s">
        <v>76</v>
      </c>
      <c r="AN124" t="s">
        <v>76</v>
      </c>
      <c r="AO124" t="s">
        <v>76</v>
      </c>
      <c r="AP124" t="s">
        <v>76</v>
      </c>
      <c r="AQ124" t="s">
        <v>76</v>
      </c>
      <c r="AR124" t="s">
        <v>76</v>
      </c>
      <c r="AS124" t="s">
        <v>76</v>
      </c>
      <c r="AT124" t="s">
        <v>76</v>
      </c>
      <c r="AU124" t="s">
        <v>76</v>
      </c>
      <c r="AV124" t="s">
        <v>76</v>
      </c>
      <c r="AW124" t="s">
        <v>76</v>
      </c>
      <c r="AX124" t="s">
        <v>76</v>
      </c>
      <c r="AY124" t="s">
        <v>76</v>
      </c>
      <c r="AZ124" t="s">
        <v>76</v>
      </c>
      <c r="BA124" t="s">
        <v>76</v>
      </c>
      <c r="BB124" t="s">
        <v>76</v>
      </c>
      <c r="BC124" t="s">
        <v>76</v>
      </c>
      <c r="BD124" t="s">
        <v>76</v>
      </c>
      <c r="BE124" t="s">
        <v>76</v>
      </c>
      <c r="BF124" t="s">
        <v>76</v>
      </c>
      <c r="BG124" t="s">
        <v>76</v>
      </c>
      <c r="BH124" t="s">
        <v>76</v>
      </c>
      <c r="BI124" t="s">
        <v>76</v>
      </c>
      <c r="BJ124" t="s">
        <v>76</v>
      </c>
      <c r="BK124" t="s">
        <v>76</v>
      </c>
      <c r="BL124" t="s">
        <v>76</v>
      </c>
    </row>
    <row r="125" spans="1:64" x14ac:dyDescent="0.2">
      <c r="A125" t="s">
        <v>386</v>
      </c>
      <c r="B125" t="s">
        <v>75</v>
      </c>
      <c r="C125" t="s">
        <v>76</v>
      </c>
      <c r="D125" t="s">
        <v>75</v>
      </c>
      <c r="I125" t="s">
        <v>76</v>
      </c>
      <c r="K125" t="s">
        <v>76</v>
      </c>
      <c r="L125" t="s">
        <v>95</v>
      </c>
      <c r="M125" t="s">
        <v>75</v>
      </c>
      <c r="N125" t="s">
        <v>104</v>
      </c>
      <c r="O125" t="s">
        <v>104</v>
      </c>
      <c r="R125" t="s">
        <v>76</v>
      </c>
      <c r="S125" t="s">
        <v>76</v>
      </c>
      <c r="T125" t="s">
        <v>76</v>
      </c>
      <c r="U125" t="s">
        <v>76</v>
      </c>
      <c r="V125" t="s">
        <v>76</v>
      </c>
      <c r="W125" t="s">
        <v>76</v>
      </c>
      <c r="X125" t="s">
        <v>76</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76</v>
      </c>
      <c r="BL125" t="s">
        <v>76</v>
      </c>
    </row>
    <row r="126" spans="1:64" x14ac:dyDescent="0.2">
      <c r="A126" t="s">
        <v>387</v>
      </c>
      <c r="B126" t="s">
        <v>75</v>
      </c>
      <c r="C126" t="s">
        <v>76</v>
      </c>
      <c r="D126" t="s">
        <v>75</v>
      </c>
      <c r="I126" t="s">
        <v>76</v>
      </c>
      <c r="K126" t="s">
        <v>76</v>
      </c>
      <c r="L126" t="s">
        <v>95</v>
      </c>
      <c r="M126" t="s">
        <v>75</v>
      </c>
      <c r="N126" t="s">
        <v>104</v>
      </c>
      <c r="O126" t="s">
        <v>104</v>
      </c>
      <c r="R126" t="s">
        <v>76</v>
      </c>
      <c r="S126" t="s">
        <v>76</v>
      </c>
      <c r="T126" t="s">
        <v>76</v>
      </c>
      <c r="U126" t="s">
        <v>76</v>
      </c>
      <c r="V126" t="s">
        <v>76</v>
      </c>
      <c r="W126" t="s">
        <v>76</v>
      </c>
      <c r="X126" t="s">
        <v>76</v>
      </c>
      <c r="Y126" t="s">
        <v>76</v>
      </c>
      <c r="Z126" t="s">
        <v>76</v>
      </c>
      <c r="AA126" t="s">
        <v>76</v>
      </c>
      <c r="AB126" t="s">
        <v>76</v>
      </c>
      <c r="AC126" t="s">
        <v>76</v>
      </c>
      <c r="AD126" t="s">
        <v>76</v>
      </c>
      <c r="AE126" t="s">
        <v>76</v>
      </c>
      <c r="AF126" t="s">
        <v>76</v>
      </c>
      <c r="AG126" t="s">
        <v>76</v>
      </c>
      <c r="AH126" t="s">
        <v>76</v>
      </c>
      <c r="AI126" t="s">
        <v>76</v>
      </c>
      <c r="AJ126" t="s">
        <v>76</v>
      </c>
      <c r="AK126" t="s">
        <v>76</v>
      </c>
      <c r="AL126" t="s">
        <v>76</v>
      </c>
      <c r="AM126" t="s">
        <v>76</v>
      </c>
      <c r="AN126" t="s">
        <v>76</v>
      </c>
      <c r="AO126" t="s">
        <v>76</v>
      </c>
      <c r="AP126" t="s">
        <v>76</v>
      </c>
      <c r="AQ126" t="s">
        <v>76</v>
      </c>
      <c r="AR126" t="s">
        <v>76</v>
      </c>
      <c r="AS126" t="s">
        <v>76</v>
      </c>
      <c r="AT126" t="s">
        <v>76</v>
      </c>
      <c r="AU126" t="s">
        <v>76</v>
      </c>
      <c r="AV126" t="s">
        <v>76</v>
      </c>
      <c r="AW126" t="s">
        <v>76</v>
      </c>
      <c r="AX126" t="s">
        <v>76</v>
      </c>
      <c r="AY126" t="s">
        <v>76</v>
      </c>
      <c r="AZ126" t="s">
        <v>76</v>
      </c>
      <c r="BA126" t="s">
        <v>76</v>
      </c>
      <c r="BB126" t="s">
        <v>76</v>
      </c>
      <c r="BC126" t="s">
        <v>76</v>
      </c>
      <c r="BD126" t="s">
        <v>76</v>
      </c>
      <c r="BE126" t="s">
        <v>76</v>
      </c>
      <c r="BF126" t="s">
        <v>76</v>
      </c>
      <c r="BG126" t="s">
        <v>76</v>
      </c>
      <c r="BH126" t="s">
        <v>76</v>
      </c>
      <c r="BI126" t="s">
        <v>76</v>
      </c>
      <c r="BJ126" t="s">
        <v>76</v>
      </c>
      <c r="BK126" t="s">
        <v>76</v>
      </c>
      <c r="BL126" t="s">
        <v>76</v>
      </c>
    </row>
    <row r="127" spans="1:64" x14ac:dyDescent="0.2">
      <c r="A127" t="s">
        <v>394</v>
      </c>
      <c r="B127" t="s">
        <v>75</v>
      </c>
      <c r="C127" t="s">
        <v>76</v>
      </c>
      <c r="D127" t="s">
        <v>75</v>
      </c>
      <c r="I127" t="s">
        <v>76</v>
      </c>
      <c r="K127" t="s">
        <v>76</v>
      </c>
      <c r="L127" t="s">
        <v>95</v>
      </c>
      <c r="M127" t="s">
        <v>75</v>
      </c>
      <c r="N127" t="s">
        <v>104</v>
      </c>
      <c r="O127" t="s">
        <v>104</v>
      </c>
      <c r="R127" t="s">
        <v>76</v>
      </c>
      <c r="S127" t="s">
        <v>76</v>
      </c>
      <c r="T127" t="s">
        <v>76</v>
      </c>
      <c r="U127" t="s">
        <v>76</v>
      </c>
      <c r="V127" t="s">
        <v>76</v>
      </c>
      <c r="W127" t="s">
        <v>76</v>
      </c>
      <c r="X127" t="s">
        <v>76</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76</v>
      </c>
      <c r="BL127" t="s">
        <v>76</v>
      </c>
    </row>
    <row r="128" spans="1:64" x14ac:dyDescent="0.2">
      <c r="A128" t="s">
        <v>395</v>
      </c>
      <c r="B128" t="s">
        <v>75</v>
      </c>
      <c r="C128" t="s">
        <v>76</v>
      </c>
      <c r="D128" t="s">
        <v>75</v>
      </c>
      <c r="I128" t="s">
        <v>76</v>
      </c>
      <c r="K128" t="s">
        <v>76</v>
      </c>
      <c r="L128" t="s">
        <v>95</v>
      </c>
      <c r="M128" t="s">
        <v>75</v>
      </c>
      <c r="N128" t="s">
        <v>104</v>
      </c>
      <c r="O128" t="s">
        <v>104</v>
      </c>
      <c r="R128" t="s">
        <v>76</v>
      </c>
      <c r="S128" t="s">
        <v>76</v>
      </c>
      <c r="T128" t="s">
        <v>76</v>
      </c>
      <c r="U128" t="s">
        <v>76</v>
      </c>
      <c r="V128" t="s">
        <v>76</v>
      </c>
      <c r="W128" t="s">
        <v>76</v>
      </c>
      <c r="X128" t="s">
        <v>76</v>
      </c>
      <c r="Y128" t="s">
        <v>76</v>
      </c>
      <c r="Z128" t="s">
        <v>76</v>
      </c>
      <c r="AA128" t="s">
        <v>76</v>
      </c>
      <c r="AB128" t="s">
        <v>76</v>
      </c>
      <c r="AC128" t="s">
        <v>76</v>
      </c>
      <c r="AD128" t="s">
        <v>76</v>
      </c>
      <c r="AE128" t="s">
        <v>76</v>
      </c>
      <c r="AF128" t="s">
        <v>76</v>
      </c>
      <c r="AG128" t="s">
        <v>76</v>
      </c>
      <c r="AH128" t="s">
        <v>76</v>
      </c>
      <c r="AI128" t="s">
        <v>76</v>
      </c>
      <c r="AJ128" t="s">
        <v>76</v>
      </c>
      <c r="AK128" t="s">
        <v>76</v>
      </c>
      <c r="AL128" t="s">
        <v>76</v>
      </c>
      <c r="AM128" t="s">
        <v>76</v>
      </c>
      <c r="AN128" t="s">
        <v>76</v>
      </c>
      <c r="AO128" t="s">
        <v>76</v>
      </c>
      <c r="AP128" t="s">
        <v>76</v>
      </c>
      <c r="AQ128" t="s">
        <v>76</v>
      </c>
      <c r="AR128" t="s">
        <v>76</v>
      </c>
      <c r="AS128" t="s">
        <v>76</v>
      </c>
      <c r="AT128" t="s">
        <v>76</v>
      </c>
      <c r="AU128" t="s">
        <v>76</v>
      </c>
      <c r="AV128" t="s">
        <v>76</v>
      </c>
      <c r="AW128" t="s">
        <v>76</v>
      </c>
      <c r="AX128" t="s">
        <v>76</v>
      </c>
      <c r="AY128" t="s">
        <v>76</v>
      </c>
      <c r="AZ128" t="s">
        <v>76</v>
      </c>
      <c r="BA128" t="s">
        <v>76</v>
      </c>
      <c r="BB128" t="s">
        <v>76</v>
      </c>
      <c r="BC128" t="s">
        <v>76</v>
      </c>
      <c r="BD128" t="s">
        <v>76</v>
      </c>
      <c r="BE128" t="s">
        <v>76</v>
      </c>
      <c r="BF128" t="s">
        <v>76</v>
      </c>
      <c r="BG128" t="s">
        <v>76</v>
      </c>
      <c r="BH128" t="s">
        <v>76</v>
      </c>
      <c r="BI128" t="s">
        <v>76</v>
      </c>
      <c r="BJ128" t="s">
        <v>76</v>
      </c>
      <c r="BK128" t="s">
        <v>76</v>
      </c>
      <c r="BL128" t="s">
        <v>76</v>
      </c>
    </row>
    <row r="129" spans="1:64" x14ac:dyDescent="0.2">
      <c r="A129" t="s">
        <v>396</v>
      </c>
      <c r="B129" t="s">
        <v>75</v>
      </c>
      <c r="C129" t="s">
        <v>76</v>
      </c>
      <c r="D129" t="s">
        <v>75</v>
      </c>
      <c r="I129" t="s">
        <v>76</v>
      </c>
      <c r="K129" t="s">
        <v>76</v>
      </c>
      <c r="L129" t="s">
        <v>95</v>
      </c>
      <c r="M129" t="s">
        <v>75</v>
      </c>
      <c r="N129" t="s">
        <v>104</v>
      </c>
      <c r="O129" t="s">
        <v>104</v>
      </c>
      <c r="R129" t="s">
        <v>76</v>
      </c>
      <c r="S129" t="s">
        <v>76</v>
      </c>
      <c r="T129" t="s">
        <v>76</v>
      </c>
      <c r="U129" t="s">
        <v>76</v>
      </c>
      <c r="V129" t="s">
        <v>76</v>
      </c>
      <c r="W129" t="s">
        <v>76</v>
      </c>
      <c r="X129" t="s">
        <v>76</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76</v>
      </c>
      <c r="BL129" t="s">
        <v>76</v>
      </c>
    </row>
    <row r="130" spans="1:64" x14ac:dyDescent="0.2">
      <c r="A130" t="s">
        <v>655</v>
      </c>
      <c r="B130" t="s">
        <v>76</v>
      </c>
      <c r="C130" t="s">
        <v>76</v>
      </c>
      <c r="D130" t="s">
        <v>76</v>
      </c>
      <c r="E130" t="s">
        <v>76</v>
      </c>
      <c r="F130" t="s">
        <v>76</v>
      </c>
      <c r="G130" t="s">
        <v>76</v>
      </c>
      <c r="J130" t="s">
        <v>75</v>
      </c>
      <c r="K130" t="s">
        <v>76</v>
      </c>
      <c r="L130" t="s">
        <v>95</v>
      </c>
      <c r="M130" t="s">
        <v>75</v>
      </c>
      <c r="N130" t="s">
        <v>104</v>
      </c>
      <c r="O130" t="s">
        <v>104</v>
      </c>
      <c r="P130" t="s">
        <v>75</v>
      </c>
      <c r="Q130" t="s">
        <v>75</v>
      </c>
      <c r="R130" t="s">
        <v>76</v>
      </c>
      <c r="S130" t="s">
        <v>76</v>
      </c>
      <c r="T130" t="s">
        <v>76</v>
      </c>
      <c r="U130" t="s">
        <v>76</v>
      </c>
      <c r="V130" t="s">
        <v>76</v>
      </c>
      <c r="W130" t="s">
        <v>76</v>
      </c>
      <c r="X130" t="s">
        <v>76</v>
      </c>
      <c r="Y130" t="s">
        <v>76</v>
      </c>
      <c r="Z130" t="s">
        <v>76</v>
      </c>
      <c r="AA130" t="s">
        <v>76</v>
      </c>
      <c r="AB130" t="s">
        <v>76</v>
      </c>
      <c r="AC130" t="s">
        <v>76</v>
      </c>
      <c r="AD130" t="s">
        <v>76</v>
      </c>
      <c r="AE130" t="s">
        <v>76</v>
      </c>
      <c r="AF130" t="s">
        <v>76</v>
      </c>
      <c r="AG130" t="s">
        <v>76</v>
      </c>
      <c r="AH130" t="s">
        <v>76</v>
      </c>
      <c r="AI130" t="s">
        <v>76</v>
      </c>
      <c r="AJ130" t="s">
        <v>76</v>
      </c>
      <c r="AK130" t="s">
        <v>76</v>
      </c>
      <c r="AL130" t="s">
        <v>76</v>
      </c>
      <c r="AM130" t="s">
        <v>76</v>
      </c>
      <c r="AN130" t="s">
        <v>76</v>
      </c>
      <c r="AO130" t="s">
        <v>76</v>
      </c>
      <c r="AP130" t="s">
        <v>76</v>
      </c>
      <c r="AQ130" t="s">
        <v>76</v>
      </c>
      <c r="AR130" t="s">
        <v>76</v>
      </c>
      <c r="AS130" t="s">
        <v>76</v>
      </c>
      <c r="AT130" t="s">
        <v>76</v>
      </c>
      <c r="AU130" t="s">
        <v>76</v>
      </c>
      <c r="AV130" t="s">
        <v>76</v>
      </c>
      <c r="AW130" t="s">
        <v>76</v>
      </c>
      <c r="AX130" t="s">
        <v>76</v>
      </c>
      <c r="AY130" t="s">
        <v>76</v>
      </c>
      <c r="AZ130" t="s">
        <v>76</v>
      </c>
      <c r="BA130" t="s">
        <v>76</v>
      </c>
      <c r="BB130" t="s">
        <v>76</v>
      </c>
      <c r="BC130" t="s">
        <v>76</v>
      </c>
      <c r="BD130" t="s">
        <v>76</v>
      </c>
      <c r="BE130" t="s">
        <v>76</v>
      </c>
      <c r="BF130" t="s">
        <v>76</v>
      </c>
      <c r="BG130" t="s">
        <v>76</v>
      </c>
      <c r="BH130" t="s">
        <v>76</v>
      </c>
      <c r="BI130" t="s">
        <v>76</v>
      </c>
      <c r="BJ130" t="s">
        <v>76</v>
      </c>
      <c r="BK130" t="s">
        <v>76</v>
      </c>
      <c r="BL130" t="s">
        <v>76</v>
      </c>
    </row>
    <row r="131" spans="1:64" x14ac:dyDescent="0.2">
      <c r="A131" t="s">
        <v>656</v>
      </c>
      <c r="B131" t="s">
        <v>76</v>
      </c>
      <c r="C131" t="s">
        <v>76</v>
      </c>
      <c r="D131" t="s">
        <v>76</v>
      </c>
      <c r="E131" t="s">
        <v>76</v>
      </c>
      <c r="F131" t="s">
        <v>76</v>
      </c>
      <c r="G131" t="s">
        <v>76</v>
      </c>
      <c r="J131" t="s">
        <v>75</v>
      </c>
      <c r="K131" t="s">
        <v>76</v>
      </c>
      <c r="L131" t="s">
        <v>95</v>
      </c>
      <c r="M131" t="s">
        <v>75</v>
      </c>
      <c r="N131" t="s">
        <v>104</v>
      </c>
      <c r="O131" t="s">
        <v>104</v>
      </c>
      <c r="P131" t="s">
        <v>75</v>
      </c>
      <c r="Q131" t="s">
        <v>75</v>
      </c>
      <c r="R131" t="s">
        <v>76</v>
      </c>
      <c r="S131" t="s">
        <v>76</v>
      </c>
      <c r="T131" t="s">
        <v>76</v>
      </c>
      <c r="U131" t="s">
        <v>76</v>
      </c>
      <c r="V131" t="s">
        <v>76</v>
      </c>
      <c r="W131" t="s">
        <v>76</v>
      </c>
      <c r="X131" t="s">
        <v>76</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76</v>
      </c>
      <c r="BL131" t="s">
        <v>76</v>
      </c>
    </row>
    <row r="132" spans="1:64" x14ac:dyDescent="0.2">
      <c r="A132" t="s">
        <v>657</v>
      </c>
      <c r="B132" t="s">
        <v>76</v>
      </c>
      <c r="C132" t="s">
        <v>76</v>
      </c>
      <c r="D132" t="s">
        <v>76</v>
      </c>
      <c r="E132" t="s">
        <v>76</v>
      </c>
      <c r="F132" t="s">
        <v>76</v>
      </c>
      <c r="G132" t="s">
        <v>76</v>
      </c>
      <c r="J132" t="s">
        <v>75</v>
      </c>
      <c r="K132" t="s">
        <v>76</v>
      </c>
      <c r="L132" t="s">
        <v>95</v>
      </c>
      <c r="M132" t="s">
        <v>75</v>
      </c>
      <c r="N132" t="s">
        <v>104</v>
      </c>
      <c r="O132" t="s">
        <v>104</v>
      </c>
      <c r="P132" t="s">
        <v>75</v>
      </c>
      <c r="Q132" t="s">
        <v>75</v>
      </c>
      <c r="R132" t="s">
        <v>76</v>
      </c>
      <c r="S132" t="s">
        <v>76</v>
      </c>
      <c r="T132" t="s">
        <v>76</v>
      </c>
      <c r="U132" t="s">
        <v>76</v>
      </c>
      <c r="V132" t="s">
        <v>76</v>
      </c>
      <c r="W132" t="s">
        <v>76</v>
      </c>
      <c r="X132" t="s">
        <v>76</v>
      </c>
      <c r="Y132" t="s">
        <v>76</v>
      </c>
      <c r="Z132" t="s">
        <v>76</v>
      </c>
      <c r="AA132" t="s">
        <v>76</v>
      </c>
      <c r="AB132" t="s">
        <v>76</v>
      </c>
      <c r="AC132" t="s">
        <v>76</v>
      </c>
      <c r="AD132" t="s">
        <v>76</v>
      </c>
      <c r="AE132" t="s">
        <v>76</v>
      </c>
      <c r="AF132" t="s">
        <v>76</v>
      </c>
      <c r="AG132" t="s">
        <v>76</v>
      </c>
      <c r="AH132" t="s">
        <v>76</v>
      </c>
      <c r="AI132" t="s">
        <v>76</v>
      </c>
      <c r="AJ132" t="s">
        <v>76</v>
      </c>
      <c r="AK132" t="s">
        <v>76</v>
      </c>
      <c r="AL132" t="s">
        <v>76</v>
      </c>
      <c r="AM132" t="s">
        <v>76</v>
      </c>
      <c r="AN132" t="s">
        <v>76</v>
      </c>
      <c r="AO132" t="s">
        <v>76</v>
      </c>
      <c r="AP132" t="s">
        <v>76</v>
      </c>
      <c r="AQ132" t="s">
        <v>76</v>
      </c>
      <c r="AR132" t="s">
        <v>76</v>
      </c>
      <c r="AS132" t="s">
        <v>76</v>
      </c>
      <c r="AT132" t="s">
        <v>76</v>
      </c>
      <c r="AU132" t="s">
        <v>76</v>
      </c>
      <c r="AV132" t="s">
        <v>76</v>
      </c>
      <c r="AW132" t="s">
        <v>76</v>
      </c>
      <c r="AX132" t="s">
        <v>76</v>
      </c>
      <c r="AY132" t="s">
        <v>76</v>
      </c>
      <c r="AZ132" t="s">
        <v>76</v>
      </c>
      <c r="BA132" t="s">
        <v>76</v>
      </c>
      <c r="BB132" t="s">
        <v>76</v>
      </c>
      <c r="BC132" t="s">
        <v>76</v>
      </c>
      <c r="BD132" t="s">
        <v>76</v>
      </c>
      <c r="BE132" t="s">
        <v>76</v>
      </c>
      <c r="BF132" t="s">
        <v>76</v>
      </c>
      <c r="BG132" t="s">
        <v>76</v>
      </c>
      <c r="BH132" t="s">
        <v>76</v>
      </c>
      <c r="BI132" t="s">
        <v>76</v>
      </c>
      <c r="BJ132" t="s">
        <v>76</v>
      </c>
      <c r="BK132" t="s">
        <v>76</v>
      </c>
      <c r="BL132" t="s">
        <v>76</v>
      </c>
    </row>
    <row r="133" spans="1:64" x14ac:dyDescent="0.2">
      <c r="A133" t="s">
        <v>658</v>
      </c>
      <c r="B133" t="s">
        <v>76</v>
      </c>
      <c r="C133" t="s">
        <v>76</v>
      </c>
      <c r="D133" t="s">
        <v>76</v>
      </c>
      <c r="E133" t="s">
        <v>76</v>
      </c>
      <c r="F133" t="s">
        <v>76</v>
      </c>
      <c r="G133" t="s">
        <v>76</v>
      </c>
      <c r="J133" t="s">
        <v>75</v>
      </c>
      <c r="K133" t="s">
        <v>76</v>
      </c>
      <c r="L133" t="s">
        <v>95</v>
      </c>
      <c r="M133" t="s">
        <v>75</v>
      </c>
      <c r="N133" t="s">
        <v>104</v>
      </c>
      <c r="O133" t="s">
        <v>104</v>
      </c>
      <c r="P133" t="s">
        <v>75</v>
      </c>
      <c r="Q133" t="s">
        <v>75</v>
      </c>
      <c r="R133" t="s">
        <v>76</v>
      </c>
      <c r="S133" t="s">
        <v>76</v>
      </c>
      <c r="T133" t="s">
        <v>76</v>
      </c>
      <c r="U133" t="s">
        <v>76</v>
      </c>
      <c r="V133" t="s">
        <v>76</v>
      </c>
      <c r="W133" t="s">
        <v>76</v>
      </c>
      <c r="X133" t="s">
        <v>76</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76</v>
      </c>
      <c r="BL133" t="s">
        <v>76</v>
      </c>
    </row>
    <row r="135" spans="1:64" x14ac:dyDescent="0.2">
      <c r="A135" t="s">
        <v>93</v>
      </c>
      <c r="B135" t="s">
        <v>85</v>
      </c>
      <c r="C135" t="s">
        <v>85</v>
      </c>
      <c r="D135" t="s">
        <v>85</v>
      </c>
      <c r="E135" t="s">
        <v>85</v>
      </c>
      <c r="F135" t="s">
        <v>85</v>
      </c>
      <c r="G135" t="s">
        <v>85</v>
      </c>
      <c r="H135" t="s">
        <v>85</v>
      </c>
      <c r="I135" t="s">
        <v>85</v>
      </c>
      <c r="J135" t="s">
        <v>85</v>
      </c>
      <c r="K135" t="s">
        <v>170</v>
      </c>
      <c r="L135" t="s">
        <v>170</v>
      </c>
      <c r="M135" t="s">
        <v>170</v>
      </c>
      <c r="N135" t="s">
        <v>85</v>
      </c>
      <c r="O135" t="s">
        <v>170</v>
      </c>
      <c r="P135" t="s">
        <v>85</v>
      </c>
      <c r="Q135" t="s">
        <v>85</v>
      </c>
      <c r="R135" t="s">
        <v>85</v>
      </c>
      <c r="S135" t="s">
        <v>170</v>
      </c>
      <c r="T135" t="s">
        <v>170</v>
      </c>
      <c r="U135" t="s">
        <v>170</v>
      </c>
      <c r="V135" t="s">
        <v>170</v>
      </c>
      <c r="W135" t="s">
        <v>170</v>
      </c>
      <c r="X135" t="s">
        <v>170</v>
      </c>
      <c r="Y135" t="s">
        <v>170</v>
      </c>
      <c r="Z135" t="s">
        <v>170</v>
      </c>
      <c r="AA135" t="s">
        <v>170</v>
      </c>
      <c r="AB135" t="s">
        <v>170</v>
      </c>
      <c r="AC135" t="s">
        <v>170</v>
      </c>
      <c r="BJ135" t="s">
        <v>170</v>
      </c>
      <c r="BK135" t="s">
        <v>170</v>
      </c>
      <c r="BL135" t="s">
        <v>170</v>
      </c>
    </row>
    <row r="136" spans="1:64" x14ac:dyDescent="0.2">
      <c r="B136" t="s">
        <v>15</v>
      </c>
      <c r="C136" t="s">
        <v>14</v>
      </c>
      <c r="D136" t="s">
        <v>16</v>
      </c>
      <c r="E136" t="s">
        <v>269</v>
      </c>
      <c r="F136" t="s">
        <v>19</v>
      </c>
      <c r="G136" t="s">
        <v>20</v>
      </c>
      <c r="H136" t="s">
        <v>22</v>
      </c>
      <c r="I136" t="s">
        <v>24</v>
      </c>
      <c r="J136" t="s">
        <v>51</v>
      </c>
      <c r="K136" t="s">
        <v>27</v>
      </c>
      <c r="L136" t="s">
        <v>28</v>
      </c>
      <c r="M136" t="s">
        <v>115</v>
      </c>
      <c r="N136" t="s">
        <v>102</v>
      </c>
      <c r="O136" t="s">
        <v>109</v>
      </c>
      <c r="P136" t="s">
        <v>140</v>
      </c>
      <c r="Q136" t="s">
        <v>141</v>
      </c>
      <c r="R136" t="s">
        <v>142</v>
      </c>
      <c r="S136" t="s">
        <v>65</v>
      </c>
      <c r="T136" t="s">
        <v>446</v>
      </c>
      <c r="U136" t="s">
        <v>66</v>
      </c>
      <c r="V136" t="s">
        <v>54</v>
      </c>
      <c r="W136" t="s">
        <v>55</v>
      </c>
      <c r="X136" t="s">
        <v>56</v>
      </c>
      <c r="Y136" t="s">
        <v>57</v>
      </c>
      <c r="Z136" t="s">
        <v>58</v>
      </c>
      <c r="AA136" t="s">
        <v>60</v>
      </c>
      <c r="AB136" t="s">
        <v>59</v>
      </c>
      <c r="AC136" t="s">
        <v>61</v>
      </c>
      <c r="AD136" t="s">
        <v>360</v>
      </c>
      <c r="AE136" t="s">
        <v>309</v>
      </c>
      <c r="AF136" t="s">
        <v>310</v>
      </c>
      <c r="AG136" t="s">
        <v>311</v>
      </c>
      <c r="AH136" t="s">
        <v>312</v>
      </c>
      <c r="AI136" t="s">
        <v>313</v>
      </c>
      <c r="AJ136" t="s">
        <v>314</v>
      </c>
      <c r="AK136" t="s">
        <v>315</v>
      </c>
      <c r="AL136" t="s">
        <v>316</v>
      </c>
      <c r="AM136" t="s">
        <v>317</v>
      </c>
      <c r="AN136" t="s">
        <v>318</v>
      </c>
      <c r="AO136" t="s">
        <v>54</v>
      </c>
      <c r="AP136" t="s">
        <v>319</v>
      </c>
      <c r="AQ136" t="s">
        <v>320</v>
      </c>
      <c r="AR136" t="s">
        <v>321</v>
      </c>
      <c r="AS136" t="s">
        <v>322</v>
      </c>
      <c r="AT136" t="s">
        <v>323</v>
      </c>
      <c r="AU136" t="s">
        <v>324</v>
      </c>
      <c r="AV136" t="s">
        <v>325</v>
      </c>
      <c r="AW136" t="s">
        <v>328</v>
      </c>
      <c r="AX136" t="s">
        <v>326</v>
      </c>
      <c r="AY136" t="s">
        <v>327</v>
      </c>
      <c r="AZ136" t="s">
        <v>329</v>
      </c>
      <c r="BA136" t="s">
        <v>330</v>
      </c>
      <c r="BB136" t="s">
        <v>331</v>
      </c>
      <c r="BC136" t="s">
        <v>332</v>
      </c>
      <c r="BD136" t="s">
        <v>290</v>
      </c>
      <c r="BE136" t="s">
        <v>292</v>
      </c>
      <c r="BF136" t="s">
        <v>291</v>
      </c>
      <c r="BG136" t="s">
        <v>335</v>
      </c>
      <c r="BH136" t="s">
        <v>333</v>
      </c>
      <c r="BI136" t="s">
        <v>334</v>
      </c>
      <c r="BJ136" t="s">
        <v>29</v>
      </c>
      <c r="BK136" t="s">
        <v>30</v>
      </c>
      <c r="BL136" t="s">
        <v>31</v>
      </c>
    </row>
    <row r="137" spans="1:64" x14ac:dyDescent="0.2">
      <c r="A137" t="s">
        <v>782</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783</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784</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785</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786</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787</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788</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789</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790</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791</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792</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793</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166</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167</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168</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169</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418</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419</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420</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421</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422</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423</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424</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425</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794</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795</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796</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797</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426</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427</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428</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429</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430</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431</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432</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433</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798</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799</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800</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801</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434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435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436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437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438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439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440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441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802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803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804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805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265</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266</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267</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268</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349</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350</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351</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352</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353</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354</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378</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379</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380</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381</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382</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383</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340</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341</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342</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343</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344</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345</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806</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807</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808</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809</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810</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811</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812</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813</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814</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815</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816</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817</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818</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819</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820</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821</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822</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823</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824</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825</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826</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827</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828</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829</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406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407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408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409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410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411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388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389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390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391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392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393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397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398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399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400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401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402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830</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831</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832</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833</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834</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835</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836</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837</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838</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839</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840</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841</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842</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843</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844</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845</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846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847</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848</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849</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850</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851</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852</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853</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854</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855</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856</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857</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858</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859</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860</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861</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862</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863</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864</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865</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866</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867</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868</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869</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870</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871</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872</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873</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874</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875</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876</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877</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160</v>
      </c>
    </row>
    <row r="304" spans="1:64" x14ac:dyDescent="0.2">
      <c r="B304" t="s">
        <v>15</v>
      </c>
      <c r="D304" t="s">
        <v>16</v>
      </c>
      <c r="E304" t="s">
        <v>269</v>
      </c>
      <c r="F304" t="s">
        <v>19</v>
      </c>
      <c r="G304" t="s">
        <v>20</v>
      </c>
      <c r="H304" t="s">
        <v>22</v>
      </c>
      <c r="I304" t="s">
        <v>24</v>
      </c>
      <c r="J304" t="s">
        <v>51</v>
      </c>
      <c r="K304" t="s">
        <v>27</v>
      </c>
      <c r="L304" t="s">
        <v>28</v>
      </c>
      <c r="M304" t="s">
        <v>115</v>
      </c>
      <c r="N304" t="s">
        <v>102</v>
      </c>
      <c r="O304" t="s">
        <v>109</v>
      </c>
      <c r="P304" t="s">
        <v>140</v>
      </c>
      <c r="Q304" t="s">
        <v>141</v>
      </c>
      <c r="R304" t="s">
        <v>142</v>
      </c>
      <c r="S304" t="s">
        <v>65</v>
      </c>
      <c r="T304" t="s">
        <v>446</v>
      </c>
      <c r="U304" t="s">
        <v>66</v>
      </c>
      <c r="V304" t="s">
        <v>54</v>
      </c>
      <c r="W304" t="s">
        <v>55</v>
      </c>
      <c r="X304" t="s">
        <v>56</v>
      </c>
      <c r="Y304" t="s">
        <v>57</v>
      </c>
      <c r="Z304" t="s">
        <v>58</v>
      </c>
      <c r="AA304" t="s">
        <v>60</v>
      </c>
      <c r="AB304" t="s">
        <v>59</v>
      </c>
      <c r="AC304" t="s">
        <v>61</v>
      </c>
      <c r="AD304" t="s">
        <v>360</v>
      </c>
      <c r="AE304" t="s">
        <v>309</v>
      </c>
      <c r="AF304" t="s">
        <v>310</v>
      </c>
      <c r="AG304" t="s">
        <v>311</v>
      </c>
      <c r="AH304" t="s">
        <v>312</v>
      </c>
      <c r="AI304" t="s">
        <v>313</v>
      </c>
      <c r="AJ304" t="s">
        <v>314</v>
      </c>
      <c r="AK304" t="s">
        <v>315</v>
      </c>
      <c r="AL304" t="s">
        <v>316</v>
      </c>
      <c r="AM304" t="s">
        <v>317</v>
      </c>
      <c r="AN304" t="s">
        <v>318</v>
      </c>
      <c r="AO304" t="s">
        <v>54</v>
      </c>
      <c r="AP304" t="s">
        <v>319</v>
      </c>
      <c r="AQ304" t="s">
        <v>320</v>
      </c>
      <c r="AR304" t="s">
        <v>321</v>
      </c>
      <c r="AS304" t="s">
        <v>322</v>
      </c>
      <c r="AT304" t="s">
        <v>323</v>
      </c>
      <c r="AU304" t="s">
        <v>324</v>
      </c>
      <c r="AV304" t="s">
        <v>325</v>
      </c>
      <c r="AW304" t="s">
        <v>328</v>
      </c>
      <c r="AX304" t="s">
        <v>326</v>
      </c>
      <c r="AY304" t="s">
        <v>327</v>
      </c>
      <c r="AZ304" t="s">
        <v>329</v>
      </c>
      <c r="BA304" t="s">
        <v>330</v>
      </c>
      <c r="BB304" t="s">
        <v>331</v>
      </c>
      <c r="BC304" t="s">
        <v>332</v>
      </c>
      <c r="BD304" t="s">
        <v>290</v>
      </c>
      <c r="BE304" t="s">
        <v>292</v>
      </c>
      <c r="BF304" t="s">
        <v>291</v>
      </c>
      <c r="BG304" t="s">
        <v>335</v>
      </c>
      <c r="BH304" t="s">
        <v>333</v>
      </c>
      <c r="BI304" t="s">
        <v>334</v>
      </c>
      <c r="BJ304" t="s">
        <v>29</v>
      </c>
      <c r="BK304" t="s">
        <v>30</v>
      </c>
      <c r="BL304" t="s">
        <v>31</v>
      </c>
    </row>
    <row r="305" spans="1:61" x14ac:dyDescent="0.2">
      <c r="A305" t="s">
        <v>651</v>
      </c>
      <c r="S305" t="s">
        <v>442</v>
      </c>
      <c r="T305" t="s">
        <v>442</v>
      </c>
      <c r="U305" t="s">
        <v>442</v>
      </c>
      <c r="V305" t="s">
        <v>442</v>
      </c>
      <c r="W305" t="s">
        <v>442</v>
      </c>
      <c r="X305" t="s">
        <v>442</v>
      </c>
      <c r="Y305" t="s">
        <v>442</v>
      </c>
      <c r="Z305" t="s">
        <v>442</v>
      </c>
      <c r="AA305" t="s">
        <v>442</v>
      </c>
      <c r="AB305" t="s">
        <v>442</v>
      </c>
      <c r="AC305" t="s">
        <v>442</v>
      </c>
      <c r="AD305" t="s">
        <v>442</v>
      </c>
      <c r="AE305" t="s">
        <v>442</v>
      </c>
      <c r="AF305" t="s">
        <v>442</v>
      </c>
      <c r="AG305" t="s">
        <v>442</v>
      </c>
      <c r="AH305" t="s">
        <v>442</v>
      </c>
      <c r="AI305" t="s">
        <v>442</v>
      </c>
      <c r="AJ305" t="s">
        <v>442</v>
      </c>
      <c r="AK305" t="s">
        <v>442</v>
      </c>
      <c r="AL305" t="s">
        <v>442</v>
      </c>
      <c r="AM305" t="s">
        <v>442</v>
      </c>
      <c r="AN305" t="s">
        <v>442</v>
      </c>
      <c r="AO305" t="s">
        <v>442</v>
      </c>
      <c r="AP305" t="s">
        <v>442</v>
      </c>
      <c r="AQ305" t="s">
        <v>442</v>
      </c>
      <c r="AR305" t="s">
        <v>442</v>
      </c>
      <c r="AS305" t="s">
        <v>442</v>
      </c>
      <c r="AT305" t="s">
        <v>442</v>
      </c>
      <c r="AU305" t="s">
        <v>442</v>
      </c>
      <c r="AV305" t="s">
        <v>442</v>
      </c>
      <c r="AW305" t="s">
        <v>442</v>
      </c>
      <c r="AX305" t="s">
        <v>442</v>
      </c>
      <c r="AY305" t="s">
        <v>442</v>
      </c>
      <c r="AZ305" t="s">
        <v>442</v>
      </c>
      <c r="BA305" t="s">
        <v>442</v>
      </c>
      <c r="BB305" t="s">
        <v>442</v>
      </c>
      <c r="BC305" t="s">
        <v>442</v>
      </c>
      <c r="BD305" t="s">
        <v>442</v>
      </c>
      <c r="BE305" t="s">
        <v>442</v>
      </c>
      <c r="BF305" t="s">
        <v>442</v>
      </c>
      <c r="BG305" t="s">
        <v>442</v>
      </c>
      <c r="BH305" t="s">
        <v>442</v>
      </c>
      <c r="BI305" t="s">
        <v>442</v>
      </c>
    </row>
    <row r="306" spans="1:61" x14ac:dyDescent="0.2">
      <c r="A306" t="s">
        <v>33</v>
      </c>
      <c r="S306" t="s">
        <v>442</v>
      </c>
      <c r="T306" t="s">
        <v>442</v>
      </c>
      <c r="U306" t="s">
        <v>442</v>
      </c>
      <c r="V306" t="s">
        <v>442</v>
      </c>
      <c r="W306" t="s">
        <v>442</v>
      </c>
      <c r="X306" t="s">
        <v>442</v>
      </c>
      <c r="Y306" t="s">
        <v>442</v>
      </c>
      <c r="Z306" t="s">
        <v>442</v>
      </c>
      <c r="AA306" t="s">
        <v>442</v>
      </c>
      <c r="AB306" t="s">
        <v>442</v>
      </c>
      <c r="AC306" t="s">
        <v>442</v>
      </c>
      <c r="AD306" t="s">
        <v>442</v>
      </c>
      <c r="AE306" t="s">
        <v>442</v>
      </c>
      <c r="AF306" t="s">
        <v>442</v>
      </c>
      <c r="AG306" t="s">
        <v>442</v>
      </c>
      <c r="AH306" t="s">
        <v>442</v>
      </c>
      <c r="AI306" t="s">
        <v>442</v>
      </c>
      <c r="AJ306" t="s">
        <v>442</v>
      </c>
      <c r="AK306" t="s">
        <v>442</v>
      </c>
      <c r="AL306" t="s">
        <v>442</v>
      </c>
      <c r="AM306" t="s">
        <v>442</v>
      </c>
      <c r="AN306" t="s">
        <v>442</v>
      </c>
      <c r="AO306" t="s">
        <v>442</v>
      </c>
      <c r="AP306" t="s">
        <v>442</v>
      </c>
      <c r="AQ306" t="s">
        <v>442</v>
      </c>
      <c r="AR306" t="s">
        <v>442</v>
      </c>
      <c r="AS306" t="s">
        <v>442</v>
      </c>
      <c r="AT306" t="s">
        <v>442</v>
      </c>
      <c r="AU306" t="s">
        <v>442</v>
      </c>
      <c r="AV306" t="s">
        <v>442</v>
      </c>
      <c r="AW306" t="s">
        <v>442</v>
      </c>
      <c r="AX306" t="s">
        <v>442</v>
      </c>
      <c r="AY306" t="s">
        <v>442</v>
      </c>
      <c r="AZ306" t="s">
        <v>442</v>
      </c>
      <c r="BA306" t="s">
        <v>442</v>
      </c>
      <c r="BB306" t="s">
        <v>442</v>
      </c>
      <c r="BC306" t="s">
        <v>442</v>
      </c>
      <c r="BD306" t="s">
        <v>442</v>
      </c>
      <c r="BE306" t="s">
        <v>442</v>
      </c>
      <c r="BF306" t="s">
        <v>442</v>
      </c>
      <c r="BG306" t="s">
        <v>442</v>
      </c>
      <c r="BH306" t="s">
        <v>442</v>
      </c>
      <c r="BI306" t="s">
        <v>442</v>
      </c>
    </row>
    <row r="307" spans="1:61" x14ac:dyDescent="0.2">
      <c r="A307" t="s">
        <v>262</v>
      </c>
      <c r="S307" t="s">
        <v>442</v>
      </c>
      <c r="T307" t="s">
        <v>442</v>
      </c>
      <c r="U307" t="s">
        <v>442</v>
      </c>
      <c r="V307" t="s">
        <v>442</v>
      </c>
      <c r="W307" t="s">
        <v>442</v>
      </c>
      <c r="X307" t="s">
        <v>442</v>
      </c>
      <c r="Y307" t="s">
        <v>442</v>
      </c>
      <c r="Z307" t="s">
        <v>442</v>
      </c>
      <c r="AA307" t="s">
        <v>442</v>
      </c>
      <c r="AB307" t="s">
        <v>442</v>
      </c>
      <c r="AC307" t="s">
        <v>442</v>
      </c>
      <c r="AD307" t="s">
        <v>442</v>
      </c>
      <c r="AE307" t="s">
        <v>442</v>
      </c>
      <c r="AF307" t="s">
        <v>442</v>
      </c>
      <c r="AG307" t="s">
        <v>442</v>
      </c>
      <c r="AH307" t="s">
        <v>442</v>
      </c>
      <c r="AI307" t="s">
        <v>442</v>
      </c>
      <c r="AJ307" t="s">
        <v>442</v>
      </c>
      <c r="AK307" t="s">
        <v>442</v>
      </c>
      <c r="AL307" t="s">
        <v>442</v>
      </c>
      <c r="AM307" t="s">
        <v>442</v>
      </c>
      <c r="AN307" t="s">
        <v>442</v>
      </c>
      <c r="AO307" t="s">
        <v>442</v>
      </c>
      <c r="AP307" t="s">
        <v>442</v>
      </c>
      <c r="AQ307" t="s">
        <v>442</v>
      </c>
      <c r="AR307" t="s">
        <v>442</v>
      </c>
      <c r="AS307" t="s">
        <v>442</v>
      </c>
      <c r="AT307" t="s">
        <v>442</v>
      </c>
      <c r="AU307" t="s">
        <v>442</v>
      </c>
      <c r="AV307" t="s">
        <v>442</v>
      </c>
      <c r="AW307" t="s">
        <v>442</v>
      </c>
      <c r="AX307" t="s">
        <v>442</v>
      </c>
      <c r="AY307" t="s">
        <v>442</v>
      </c>
      <c r="AZ307" t="s">
        <v>442</v>
      </c>
      <c r="BA307" t="s">
        <v>442</v>
      </c>
      <c r="BB307" t="s">
        <v>442</v>
      </c>
      <c r="BC307" t="s">
        <v>442</v>
      </c>
      <c r="BD307" t="s">
        <v>442</v>
      </c>
      <c r="BE307" t="s">
        <v>442</v>
      </c>
      <c r="BF307" t="s">
        <v>442</v>
      </c>
      <c r="BG307" t="s">
        <v>442</v>
      </c>
      <c r="BH307" t="s">
        <v>442</v>
      </c>
      <c r="BI307" t="s">
        <v>442</v>
      </c>
    </row>
    <row r="308" spans="1:61" x14ac:dyDescent="0.2">
      <c r="A308" t="s">
        <v>263</v>
      </c>
      <c r="S308" t="s">
        <v>442</v>
      </c>
      <c r="T308" t="s">
        <v>442</v>
      </c>
      <c r="U308" t="s">
        <v>442</v>
      </c>
      <c r="V308" t="s">
        <v>442</v>
      </c>
      <c r="W308" t="s">
        <v>442</v>
      </c>
      <c r="X308" t="s">
        <v>442</v>
      </c>
      <c r="Y308" t="s">
        <v>442</v>
      </c>
      <c r="Z308" t="s">
        <v>442</v>
      </c>
      <c r="AA308" t="s">
        <v>442</v>
      </c>
      <c r="AB308" t="s">
        <v>442</v>
      </c>
      <c r="AC308" t="s">
        <v>442</v>
      </c>
      <c r="AD308" t="s">
        <v>442</v>
      </c>
      <c r="AE308" t="s">
        <v>442</v>
      </c>
      <c r="AF308" t="s">
        <v>442</v>
      </c>
      <c r="AG308" t="s">
        <v>442</v>
      </c>
      <c r="AH308" t="s">
        <v>442</v>
      </c>
      <c r="AI308" t="s">
        <v>442</v>
      </c>
      <c r="AJ308" t="s">
        <v>442</v>
      </c>
      <c r="AK308" t="s">
        <v>442</v>
      </c>
      <c r="AL308" t="s">
        <v>442</v>
      </c>
      <c r="AM308" t="s">
        <v>442</v>
      </c>
      <c r="AN308" t="s">
        <v>442</v>
      </c>
      <c r="AO308" t="s">
        <v>442</v>
      </c>
      <c r="AP308" t="s">
        <v>442</v>
      </c>
      <c r="AQ308" t="s">
        <v>442</v>
      </c>
      <c r="AR308" t="s">
        <v>442</v>
      </c>
      <c r="AS308" t="s">
        <v>442</v>
      </c>
      <c r="AT308" t="s">
        <v>442</v>
      </c>
      <c r="AU308" t="s">
        <v>442</v>
      </c>
      <c r="AV308" t="s">
        <v>442</v>
      </c>
      <c r="AW308" t="s">
        <v>442</v>
      </c>
      <c r="AX308" t="s">
        <v>442</v>
      </c>
      <c r="AY308" t="s">
        <v>442</v>
      </c>
      <c r="AZ308" t="s">
        <v>442</v>
      </c>
      <c r="BA308" t="s">
        <v>442</v>
      </c>
      <c r="BB308" t="s">
        <v>442</v>
      </c>
      <c r="BC308" t="s">
        <v>442</v>
      </c>
      <c r="BD308" t="s">
        <v>442</v>
      </c>
      <c r="BE308" t="s">
        <v>442</v>
      </c>
      <c r="BF308" t="s">
        <v>442</v>
      </c>
      <c r="BG308" t="s">
        <v>442</v>
      </c>
      <c r="BH308" t="s">
        <v>442</v>
      </c>
      <c r="BI308" t="s">
        <v>442</v>
      </c>
    </row>
    <row r="309" spans="1:61" x14ac:dyDescent="0.2">
      <c r="A309" t="s">
        <v>652</v>
      </c>
      <c r="S309" t="s">
        <v>442</v>
      </c>
      <c r="T309" t="s">
        <v>442</v>
      </c>
      <c r="U309" t="s">
        <v>442</v>
      </c>
      <c r="V309" t="s">
        <v>442</v>
      </c>
      <c r="W309" t="s">
        <v>442</v>
      </c>
      <c r="X309" t="s">
        <v>442</v>
      </c>
      <c r="Y309" t="s">
        <v>442</v>
      </c>
      <c r="Z309" t="s">
        <v>442</v>
      </c>
      <c r="AA309" t="s">
        <v>442</v>
      </c>
      <c r="AB309" t="s">
        <v>442</v>
      </c>
      <c r="AC309" t="s">
        <v>442</v>
      </c>
      <c r="AD309" t="s">
        <v>442</v>
      </c>
      <c r="AE309" t="s">
        <v>442</v>
      </c>
      <c r="AF309" t="s">
        <v>442</v>
      </c>
      <c r="AG309" t="s">
        <v>442</v>
      </c>
      <c r="AH309" t="s">
        <v>442</v>
      </c>
      <c r="AI309" t="s">
        <v>442</v>
      </c>
      <c r="AJ309" t="s">
        <v>442</v>
      </c>
      <c r="AK309" t="s">
        <v>442</v>
      </c>
      <c r="AL309" t="s">
        <v>442</v>
      </c>
      <c r="AM309" t="s">
        <v>442</v>
      </c>
      <c r="AN309" t="s">
        <v>442</v>
      </c>
      <c r="AO309" t="s">
        <v>442</v>
      </c>
      <c r="AP309" t="s">
        <v>442</v>
      </c>
      <c r="AQ309" t="s">
        <v>442</v>
      </c>
      <c r="AR309" t="s">
        <v>442</v>
      </c>
      <c r="AS309" t="s">
        <v>442</v>
      </c>
      <c r="AT309" t="s">
        <v>442</v>
      </c>
      <c r="AU309" t="s">
        <v>442</v>
      </c>
      <c r="AV309" t="s">
        <v>442</v>
      </c>
      <c r="AW309" t="s">
        <v>442</v>
      </c>
      <c r="AX309" t="s">
        <v>442</v>
      </c>
      <c r="AY309" t="s">
        <v>442</v>
      </c>
      <c r="AZ309" t="s">
        <v>442</v>
      </c>
      <c r="BA309" t="s">
        <v>442</v>
      </c>
      <c r="BB309" t="s">
        <v>442</v>
      </c>
      <c r="BC309" t="s">
        <v>442</v>
      </c>
      <c r="BD309" t="s">
        <v>442</v>
      </c>
      <c r="BE309" t="s">
        <v>442</v>
      </c>
      <c r="BF309" t="s">
        <v>442</v>
      </c>
      <c r="BG309" t="s">
        <v>442</v>
      </c>
      <c r="BH309" t="s">
        <v>442</v>
      </c>
      <c r="BI309" t="s">
        <v>442</v>
      </c>
    </row>
    <row r="310" spans="1:61" x14ac:dyDescent="0.2">
      <c r="A310" t="s">
        <v>878</v>
      </c>
      <c r="S310" t="s">
        <v>442</v>
      </c>
      <c r="T310" t="s">
        <v>442</v>
      </c>
      <c r="U310" t="s">
        <v>442</v>
      </c>
      <c r="V310" t="s">
        <v>442</v>
      </c>
      <c r="W310" t="s">
        <v>442</v>
      </c>
      <c r="X310" t="s">
        <v>442</v>
      </c>
      <c r="Y310" t="s">
        <v>442</v>
      </c>
      <c r="Z310" t="s">
        <v>442</v>
      </c>
      <c r="AA310" t="s">
        <v>442</v>
      </c>
      <c r="AB310" t="s">
        <v>442</v>
      </c>
      <c r="AC310" t="s">
        <v>442</v>
      </c>
      <c r="AD310" t="s">
        <v>442</v>
      </c>
      <c r="AE310" t="s">
        <v>442</v>
      </c>
      <c r="AF310" t="s">
        <v>442</v>
      </c>
      <c r="AG310" t="s">
        <v>442</v>
      </c>
      <c r="AH310" t="s">
        <v>442</v>
      </c>
      <c r="AI310" t="s">
        <v>442</v>
      </c>
      <c r="AJ310" t="s">
        <v>442</v>
      </c>
      <c r="AK310" t="s">
        <v>442</v>
      </c>
      <c r="AL310" t="s">
        <v>442</v>
      </c>
      <c r="AM310" t="s">
        <v>442</v>
      </c>
      <c r="AN310" t="s">
        <v>442</v>
      </c>
      <c r="AO310" t="s">
        <v>442</v>
      </c>
      <c r="AP310" t="s">
        <v>442</v>
      </c>
      <c r="AQ310" t="s">
        <v>442</v>
      </c>
      <c r="AR310" t="s">
        <v>442</v>
      </c>
      <c r="AS310" t="s">
        <v>442</v>
      </c>
      <c r="AT310" t="s">
        <v>442</v>
      </c>
      <c r="AU310" t="s">
        <v>442</v>
      </c>
      <c r="AV310" t="s">
        <v>442</v>
      </c>
      <c r="AW310" t="s">
        <v>442</v>
      </c>
      <c r="AX310" t="s">
        <v>442</v>
      </c>
      <c r="AY310" t="s">
        <v>442</v>
      </c>
      <c r="AZ310" t="s">
        <v>442</v>
      </c>
      <c r="BA310" t="s">
        <v>442</v>
      </c>
      <c r="BB310" t="s">
        <v>442</v>
      </c>
      <c r="BC310" t="s">
        <v>442</v>
      </c>
      <c r="BD310" t="s">
        <v>442</v>
      </c>
      <c r="BE310" t="s">
        <v>442</v>
      </c>
      <c r="BF310" t="s">
        <v>442</v>
      </c>
      <c r="BG310" t="s">
        <v>442</v>
      </c>
      <c r="BH310" t="s">
        <v>442</v>
      </c>
      <c r="BI310" t="s">
        <v>442</v>
      </c>
    </row>
    <row r="311" spans="1:61" x14ac:dyDescent="0.2">
      <c r="A311" t="s">
        <v>264</v>
      </c>
      <c r="S311" t="s">
        <v>442</v>
      </c>
      <c r="T311" t="s">
        <v>442</v>
      </c>
      <c r="U311" t="s">
        <v>442</v>
      </c>
      <c r="V311" t="s">
        <v>442</v>
      </c>
      <c r="W311" t="s">
        <v>442</v>
      </c>
      <c r="X311" t="s">
        <v>442</v>
      </c>
      <c r="Y311" t="s">
        <v>442</v>
      </c>
      <c r="Z311" t="s">
        <v>442</v>
      </c>
      <c r="AA311" t="s">
        <v>442</v>
      </c>
      <c r="AB311" t="s">
        <v>442</v>
      </c>
      <c r="AC311" t="s">
        <v>442</v>
      </c>
      <c r="AD311" t="s">
        <v>442</v>
      </c>
      <c r="AE311" t="s">
        <v>442</v>
      </c>
      <c r="AF311" t="s">
        <v>442</v>
      </c>
      <c r="AG311" t="s">
        <v>442</v>
      </c>
      <c r="AH311" t="s">
        <v>442</v>
      </c>
      <c r="AI311" t="s">
        <v>442</v>
      </c>
      <c r="AJ311" t="s">
        <v>442</v>
      </c>
      <c r="AK311" t="s">
        <v>442</v>
      </c>
      <c r="AL311" t="s">
        <v>442</v>
      </c>
      <c r="AM311" t="s">
        <v>442</v>
      </c>
      <c r="AN311" t="s">
        <v>442</v>
      </c>
      <c r="AO311" t="s">
        <v>442</v>
      </c>
      <c r="AP311" t="s">
        <v>442</v>
      </c>
      <c r="AQ311" t="s">
        <v>442</v>
      </c>
      <c r="AR311" t="s">
        <v>442</v>
      </c>
      <c r="AS311" t="s">
        <v>442</v>
      </c>
      <c r="AT311" t="s">
        <v>442</v>
      </c>
      <c r="AU311" t="s">
        <v>442</v>
      </c>
      <c r="AV311" t="s">
        <v>442</v>
      </c>
      <c r="AW311" t="s">
        <v>442</v>
      </c>
      <c r="AX311" t="s">
        <v>442</v>
      </c>
      <c r="AY311" t="s">
        <v>442</v>
      </c>
      <c r="AZ311" t="s">
        <v>442</v>
      </c>
      <c r="BA311" t="s">
        <v>442</v>
      </c>
      <c r="BB311" t="s">
        <v>442</v>
      </c>
      <c r="BC311" t="s">
        <v>442</v>
      </c>
      <c r="BD311" t="s">
        <v>442</v>
      </c>
      <c r="BE311" t="s">
        <v>442</v>
      </c>
      <c r="BF311" t="s">
        <v>442</v>
      </c>
      <c r="BG311" t="s">
        <v>442</v>
      </c>
      <c r="BH311" t="s">
        <v>442</v>
      </c>
      <c r="BI311" t="s">
        <v>442</v>
      </c>
    </row>
    <row r="312" spans="1:61" x14ac:dyDescent="0.2">
      <c r="A312" t="s">
        <v>346</v>
      </c>
      <c r="S312" t="s">
        <v>442</v>
      </c>
      <c r="T312" t="s">
        <v>442</v>
      </c>
      <c r="U312" t="s">
        <v>442</v>
      </c>
      <c r="V312" t="s">
        <v>442</v>
      </c>
      <c r="W312" t="s">
        <v>442</v>
      </c>
      <c r="X312" t="s">
        <v>442</v>
      </c>
      <c r="Y312" t="s">
        <v>442</v>
      </c>
      <c r="Z312" t="s">
        <v>442</v>
      </c>
      <c r="AA312" t="s">
        <v>442</v>
      </c>
      <c r="AB312" t="s">
        <v>442</v>
      </c>
      <c r="AC312" t="s">
        <v>442</v>
      </c>
      <c r="AD312" t="s">
        <v>442</v>
      </c>
      <c r="AE312" t="s">
        <v>442</v>
      </c>
      <c r="AF312" t="s">
        <v>442</v>
      </c>
      <c r="AG312" t="s">
        <v>442</v>
      </c>
      <c r="AH312" t="s">
        <v>442</v>
      </c>
      <c r="AI312" t="s">
        <v>442</v>
      </c>
      <c r="AJ312" t="s">
        <v>442</v>
      </c>
      <c r="AK312" t="s">
        <v>442</v>
      </c>
      <c r="AL312" t="s">
        <v>442</v>
      </c>
      <c r="AM312" t="s">
        <v>442</v>
      </c>
      <c r="AN312" t="s">
        <v>442</v>
      </c>
      <c r="AO312" t="s">
        <v>442</v>
      </c>
      <c r="AP312" t="s">
        <v>442</v>
      </c>
      <c r="AQ312" t="s">
        <v>442</v>
      </c>
      <c r="AR312" t="s">
        <v>442</v>
      </c>
      <c r="AS312" t="s">
        <v>442</v>
      </c>
      <c r="AT312" t="s">
        <v>442</v>
      </c>
      <c r="AU312" t="s">
        <v>442</v>
      </c>
      <c r="AV312" t="s">
        <v>442</v>
      </c>
      <c r="AW312" t="s">
        <v>442</v>
      </c>
      <c r="AX312" t="s">
        <v>442</v>
      </c>
      <c r="AY312" t="s">
        <v>442</v>
      </c>
      <c r="AZ312" t="s">
        <v>442</v>
      </c>
      <c r="BA312" t="s">
        <v>442</v>
      </c>
      <c r="BB312" t="s">
        <v>442</v>
      </c>
      <c r="BC312" t="s">
        <v>442</v>
      </c>
      <c r="BD312" t="s">
        <v>442</v>
      </c>
      <c r="BE312" t="s">
        <v>442</v>
      </c>
      <c r="BF312" t="s">
        <v>442</v>
      </c>
      <c r="BG312" t="s">
        <v>442</v>
      </c>
      <c r="BH312" t="s">
        <v>442</v>
      </c>
      <c r="BI312" t="s">
        <v>442</v>
      </c>
    </row>
    <row r="313" spans="1:61" x14ac:dyDescent="0.2">
      <c r="A313" t="s">
        <v>347</v>
      </c>
      <c r="S313" t="s">
        <v>442</v>
      </c>
      <c r="T313" t="s">
        <v>442</v>
      </c>
      <c r="U313" t="s">
        <v>442</v>
      </c>
      <c r="V313" t="s">
        <v>442</v>
      </c>
      <c r="W313" t="s">
        <v>442</v>
      </c>
      <c r="X313" t="s">
        <v>442</v>
      </c>
      <c r="Y313" t="s">
        <v>442</v>
      </c>
      <c r="Z313" t="s">
        <v>442</v>
      </c>
      <c r="AA313" t="s">
        <v>442</v>
      </c>
      <c r="AB313" t="s">
        <v>442</v>
      </c>
      <c r="AC313" t="s">
        <v>442</v>
      </c>
      <c r="AD313" t="s">
        <v>442</v>
      </c>
      <c r="AE313" t="s">
        <v>442</v>
      </c>
      <c r="AF313" t="s">
        <v>442</v>
      </c>
      <c r="AG313" t="s">
        <v>442</v>
      </c>
      <c r="AH313" t="s">
        <v>442</v>
      </c>
      <c r="AI313" t="s">
        <v>442</v>
      </c>
      <c r="AJ313" t="s">
        <v>442</v>
      </c>
      <c r="AK313" t="s">
        <v>442</v>
      </c>
      <c r="AL313" t="s">
        <v>442</v>
      </c>
      <c r="AM313" t="s">
        <v>442</v>
      </c>
      <c r="AN313" t="s">
        <v>442</v>
      </c>
      <c r="AO313" t="s">
        <v>442</v>
      </c>
      <c r="AP313" t="s">
        <v>442</v>
      </c>
      <c r="AQ313" t="s">
        <v>442</v>
      </c>
      <c r="AR313" t="s">
        <v>442</v>
      </c>
      <c r="AS313" t="s">
        <v>442</v>
      </c>
      <c r="AT313" t="s">
        <v>442</v>
      </c>
      <c r="AU313" t="s">
        <v>442</v>
      </c>
      <c r="AV313" t="s">
        <v>442</v>
      </c>
      <c r="AW313" t="s">
        <v>442</v>
      </c>
      <c r="AX313" t="s">
        <v>442</v>
      </c>
      <c r="AY313" t="s">
        <v>442</v>
      </c>
      <c r="AZ313" t="s">
        <v>442</v>
      </c>
      <c r="BA313" t="s">
        <v>442</v>
      </c>
      <c r="BB313" t="s">
        <v>442</v>
      </c>
      <c r="BC313" t="s">
        <v>442</v>
      </c>
      <c r="BD313" t="s">
        <v>442</v>
      </c>
      <c r="BE313" t="s">
        <v>442</v>
      </c>
      <c r="BF313" t="s">
        <v>442</v>
      </c>
      <c r="BG313" t="s">
        <v>442</v>
      </c>
      <c r="BH313" t="s">
        <v>442</v>
      </c>
      <c r="BI313" t="s">
        <v>442</v>
      </c>
    </row>
    <row r="314" spans="1:61" x14ac:dyDescent="0.2">
      <c r="A314" t="s">
        <v>348</v>
      </c>
      <c r="S314" t="s">
        <v>442</v>
      </c>
      <c r="T314" t="s">
        <v>442</v>
      </c>
      <c r="U314" t="s">
        <v>442</v>
      </c>
      <c r="V314" t="s">
        <v>442</v>
      </c>
      <c r="W314" t="s">
        <v>442</v>
      </c>
      <c r="X314" t="s">
        <v>442</v>
      </c>
      <c r="Y314" t="s">
        <v>442</v>
      </c>
      <c r="Z314" t="s">
        <v>442</v>
      </c>
      <c r="AA314" t="s">
        <v>442</v>
      </c>
      <c r="AB314" t="s">
        <v>442</v>
      </c>
      <c r="AC314" t="s">
        <v>442</v>
      </c>
      <c r="AD314" t="s">
        <v>442</v>
      </c>
      <c r="AE314" t="s">
        <v>442</v>
      </c>
      <c r="AF314" t="s">
        <v>442</v>
      </c>
      <c r="AG314" t="s">
        <v>442</v>
      </c>
      <c r="AH314" t="s">
        <v>442</v>
      </c>
      <c r="AI314" t="s">
        <v>442</v>
      </c>
      <c r="AJ314" t="s">
        <v>442</v>
      </c>
      <c r="AK314" t="s">
        <v>442</v>
      </c>
      <c r="AL314" t="s">
        <v>442</v>
      </c>
      <c r="AM314" t="s">
        <v>442</v>
      </c>
      <c r="AN314" t="s">
        <v>442</v>
      </c>
      <c r="AO314" t="s">
        <v>442</v>
      </c>
      <c r="AP314" t="s">
        <v>442</v>
      </c>
      <c r="AQ314" t="s">
        <v>442</v>
      </c>
      <c r="AR314" t="s">
        <v>442</v>
      </c>
      <c r="AS314" t="s">
        <v>442</v>
      </c>
      <c r="AT314" t="s">
        <v>442</v>
      </c>
      <c r="AU314" t="s">
        <v>442</v>
      </c>
      <c r="AV314" t="s">
        <v>442</v>
      </c>
      <c r="AW314" t="s">
        <v>442</v>
      </c>
      <c r="AX314" t="s">
        <v>442</v>
      </c>
      <c r="AY314" t="s">
        <v>442</v>
      </c>
      <c r="AZ314" t="s">
        <v>442</v>
      </c>
      <c r="BA314" t="s">
        <v>442</v>
      </c>
      <c r="BB314" t="s">
        <v>442</v>
      </c>
      <c r="BC314" t="s">
        <v>442</v>
      </c>
      <c r="BD314" t="s">
        <v>442</v>
      </c>
      <c r="BE314" t="s">
        <v>442</v>
      </c>
      <c r="BF314" t="s">
        <v>442</v>
      </c>
      <c r="BG314" t="s">
        <v>442</v>
      </c>
      <c r="BH314" t="s">
        <v>442</v>
      </c>
      <c r="BI314" t="s">
        <v>442</v>
      </c>
    </row>
    <row r="315" spans="1:61" x14ac:dyDescent="0.2">
      <c r="A315" t="s">
        <v>375</v>
      </c>
      <c r="S315" t="s">
        <v>442</v>
      </c>
      <c r="T315" t="s">
        <v>442</v>
      </c>
      <c r="U315" t="s">
        <v>442</v>
      </c>
      <c r="V315" t="s">
        <v>442</v>
      </c>
      <c r="W315" t="s">
        <v>442</v>
      </c>
      <c r="X315" t="s">
        <v>442</v>
      </c>
      <c r="Y315" t="s">
        <v>442</v>
      </c>
      <c r="Z315" t="s">
        <v>442</v>
      </c>
      <c r="AA315" t="s">
        <v>442</v>
      </c>
      <c r="AB315" t="s">
        <v>442</v>
      </c>
      <c r="AC315" t="s">
        <v>442</v>
      </c>
      <c r="AD315" t="s">
        <v>442</v>
      </c>
      <c r="AE315" t="s">
        <v>442</v>
      </c>
      <c r="AF315" t="s">
        <v>442</v>
      </c>
      <c r="AG315" t="s">
        <v>442</v>
      </c>
      <c r="AH315" t="s">
        <v>442</v>
      </c>
      <c r="AI315" t="s">
        <v>442</v>
      </c>
      <c r="AJ315" t="s">
        <v>442</v>
      </c>
      <c r="AK315" t="s">
        <v>442</v>
      </c>
      <c r="AL315" t="s">
        <v>442</v>
      </c>
      <c r="AM315" t="s">
        <v>442</v>
      </c>
      <c r="AN315" t="s">
        <v>442</v>
      </c>
      <c r="AO315" t="s">
        <v>442</v>
      </c>
      <c r="AP315" t="s">
        <v>442</v>
      </c>
      <c r="AQ315" t="s">
        <v>442</v>
      </c>
      <c r="AR315" t="s">
        <v>442</v>
      </c>
      <c r="AS315" t="s">
        <v>442</v>
      </c>
      <c r="AT315" t="s">
        <v>442</v>
      </c>
      <c r="AU315" t="s">
        <v>442</v>
      </c>
      <c r="AV315" t="s">
        <v>442</v>
      </c>
      <c r="AW315" t="s">
        <v>442</v>
      </c>
      <c r="AX315" t="s">
        <v>442</v>
      </c>
      <c r="AY315" t="s">
        <v>442</v>
      </c>
      <c r="AZ315" t="s">
        <v>442</v>
      </c>
      <c r="BA315" t="s">
        <v>442</v>
      </c>
      <c r="BB315" t="s">
        <v>442</v>
      </c>
      <c r="BC315" t="s">
        <v>442</v>
      </c>
      <c r="BD315" t="s">
        <v>442</v>
      </c>
      <c r="BE315" t="s">
        <v>442</v>
      </c>
      <c r="BF315" t="s">
        <v>442</v>
      </c>
      <c r="BG315" t="s">
        <v>442</v>
      </c>
      <c r="BH315" t="s">
        <v>442</v>
      </c>
      <c r="BI315" t="s">
        <v>442</v>
      </c>
    </row>
    <row r="316" spans="1:61" x14ac:dyDescent="0.2">
      <c r="A316" t="s">
        <v>376</v>
      </c>
      <c r="S316" t="s">
        <v>442</v>
      </c>
      <c r="T316" t="s">
        <v>442</v>
      </c>
      <c r="U316" t="s">
        <v>442</v>
      </c>
      <c r="V316" t="s">
        <v>442</v>
      </c>
      <c r="W316" t="s">
        <v>442</v>
      </c>
      <c r="X316" t="s">
        <v>442</v>
      </c>
      <c r="Y316" t="s">
        <v>442</v>
      </c>
      <c r="Z316" t="s">
        <v>442</v>
      </c>
      <c r="AA316" t="s">
        <v>442</v>
      </c>
      <c r="AB316" t="s">
        <v>442</v>
      </c>
      <c r="AC316" t="s">
        <v>442</v>
      </c>
      <c r="AD316" t="s">
        <v>442</v>
      </c>
      <c r="AE316" t="s">
        <v>442</v>
      </c>
      <c r="AF316" t="s">
        <v>442</v>
      </c>
      <c r="AG316" t="s">
        <v>442</v>
      </c>
      <c r="AH316" t="s">
        <v>442</v>
      </c>
      <c r="AI316" t="s">
        <v>442</v>
      </c>
      <c r="AJ316" t="s">
        <v>442</v>
      </c>
      <c r="AK316" t="s">
        <v>442</v>
      </c>
      <c r="AL316" t="s">
        <v>442</v>
      </c>
      <c r="AM316" t="s">
        <v>442</v>
      </c>
      <c r="AN316" t="s">
        <v>442</v>
      </c>
      <c r="AO316" t="s">
        <v>442</v>
      </c>
      <c r="AP316" t="s">
        <v>442</v>
      </c>
      <c r="AQ316" t="s">
        <v>442</v>
      </c>
      <c r="AR316" t="s">
        <v>442</v>
      </c>
      <c r="AS316" t="s">
        <v>442</v>
      </c>
      <c r="AT316" t="s">
        <v>442</v>
      </c>
      <c r="AU316" t="s">
        <v>442</v>
      </c>
      <c r="AV316" t="s">
        <v>442</v>
      </c>
      <c r="AW316" t="s">
        <v>442</v>
      </c>
      <c r="AX316" t="s">
        <v>442</v>
      </c>
      <c r="AY316" t="s">
        <v>442</v>
      </c>
      <c r="AZ316" t="s">
        <v>442</v>
      </c>
      <c r="BA316" t="s">
        <v>442</v>
      </c>
      <c r="BB316" t="s">
        <v>442</v>
      </c>
      <c r="BC316" t="s">
        <v>442</v>
      </c>
      <c r="BD316" t="s">
        <v>442</v>
      </c>
      <c r="BE316" t="s">
        <v>442</v>
      </c>
      <c r="BF316" t="s">
        <v>442</v>
      </c>
      <c r="BG316" t="s">
        <v>442</v>
      </c>
      <c r="BH316" t="s">
        <v>442</v>
      </c>
      <c r="BI316" t="s">
        <v>442</v>
      </c>
    </row>
    <row r="317" spans="1:61" x14ac:dyDescent="0.2">
      <c r="A317" t="s">
        <v>377</v>
      </c>
      <c r="S317" t="s">
        <v>442</v>
      </c>
      <c r="T317" t="s">
        <v>442</v>
      </c>
      <c r="U317" t="s">
        <v>442</v>
      </c>
      <c r="V317" t="s">
        <v>442</v>
      </c>
      <c r="W317" t="s">
        <v>442</v>
      </c>
      <c r="X317" t="s">
        <v>442</v>
      </c>
      <c r="Y317" t="s">
        <v>442</v>
      </c>
      <c r="Z317" t="s">
        <v>442</v>
      </c>
      <c r="AA317" t="s">
        <v>442</v>
      </c>
      <c r="AB317" t="s">
        <v>442</v>
      </c>
      <c r="AC317" t="s">
        <v>442</v>
      </c>
      <c r="AD317" t="s">
        <v>442</v>
      </c>
      <c r="AE317" t="s">
        <v>442</v>
      </c>
      <c r="AF317" t="s">
        <v>442</v>
      </c>
      <c r="AG317" t="s">
        <v>442</v>
      </c>
      <c r="AH317" t="s">
        <v>442</v>
      </c>
      <c r="AI317" t="s">
        <v>442</v>
      </c>
      <c r="AJ317" t="s">
        <v>442</v>
      </c>
      <c r="AK317" t="s">
        <v>442</v>
      </c>
      <c r="AL317" t="s">
        <v>442</v>
      </c>
      <c r="AM317" t="s">
        <v>442</v>
      </c>
      <c r="AN317" t="s">
        <v>442</v>
      </c>
      <c r="AO317" t="s">
        <v>442</v>
      </c>
      <c r="AP317" t="s">
        <v>442</v>
      </c>
      <c r="AQ317" t="s">
        <v>442</v>
      </c>
      <c r="AR317" t="s">
        <v>442</v>
      </c>
      <c r="AS317" t="s">
        <v>442</v>
      </c>
      <c r="AT317" t="s">
        <v>442</v>
      </c>
      <c r="AU317" t="s">
        <v>442</v>
      </c>
      <c r="AV317" t="s">
        <v>442</v>
      </c>
      <c r="AW317" t="s">
        <v>442</v>
      </c>
      <c r="AX317" t="s">
        <v>442</v>
      </c>
      <c r="AY317" t="s">
        <v>442</v>
      </c>
      <c r="AZ317" t="s">
        <v>442</v>
      </c>
      <c r="BA317" t="s">
        <v>442</v>
      </c>
      <c r="BB317" t="s">
        <v>442</v>
      </c>
      <c r="BC317" t="s">
        <v>442</v>
      </c>
      <c r="BD317" t="s">
        <v>442</v>
      </c>
      <c r="BE317" t="s">
        <v>442</v>
      </c>
      <c r="BF317" t="s">
        <v>442</v>
      </c>
      <c r="BG317" t="s">
        <v>442</v>
      </c>
      <c r="BH317" t="s">
        <v>442</v>
      </c>
      <c r="BI317" t="s">
        <v>442</v>
      </c>
    </row>
    <row r="318" spans="1:61" x14ac:dyDescent="0.2">
      <c r="A318" t="s">
        <v>337</v>
      </c>
      <c r="S318" t="s">
        <v>442</v>
      </c>
      <c r="T318" t="s">
        <v>442</v>
      </c>
      <c r="U318" t="s">
        <v>442</v>
      </c>
      <c r="V318" t="s">
        <v>442</v>
      </c>
      <c r="W318" t="s">
        <v>442</v>
      </c>
      <c r="X318" t="s">
        <v>442</v>
      </c>
      <c r="Y318" t="s">
        <v>442</v>
      </c>
      <c r="Z318" t="s">
        <v>442</v>
      </c>
      <c r="AA318" t="s">
        <v>442</v>
      </c>
      <c r="AB318" t="s">
        <v>442</v>
      </c>
      <c r="AC318" t="s">
        <v>442</v>
      </c>
      <c r="AD318" t="s">
        <v>442</v>
      </c>
      <c r="AE318" t="s">
        <v>442</v>
      </c>
      <c r="AF318" t="s">
        <v>442</v>
      </c>
      <c r="AG318" t="s">
        <v>442</v>
      </c>
      <c r="AH318" t="s">
        <v>442</v>
      </c>
      <c r="AI318" t="s">
        <v>442</v>
      </c>
      <c r="AJ318" t="s">
        <v>442</v>
      </c>
      <c r="AK318" t="s">
        <v>442</v>
      </c>
      <c r="AL318" t="s">
        <v>442</v>
      </c>
      <c r="AM318" t="s">
        <v>442</v>
      </c>
      <c r="AN318" t="s">
        <v>442</v>
      </c>
      <c r="AO318" t="s">
        <v>442</v>
      </c>
      <c r="AP318" t="s">
        <v>442</v>
      </c>
      <c r="AQ318" t="s">
        <v>442</v>
      </c>
      <c r="AR318" t="s">
        <v>442</v>
      </c>
      <c r="AS318" t="s">
        <v>442</v>
      </c>
      <c r="AT318" t="s">
        <v>442</v>
      </c>
      <c r="AU318" t="s">
        <v>442</v>
      </c>
      <c r="AV318" t="s">
        <v>442</v>
      </c>
      <c r="AW318" t="s">
        <v>442</v>
      </c>
      <c r="AX318" t="s">
        <v>442</v>
      </c>
      <c r="AY318" t="s">
        <v>442</v>
      </c>
      <c r="AZ318" t="s">
        <v>442</v>
      </c>
      <c r="BA318" t="s">
        <v>442</v>
      </c>
      <c r="BB318" t="s">
        <v>442</v>
      </c>
      <c r="BC318" t="s">
        <v>442</v>
      </c>
      <c r="BD318" t="s">
        <v>442</v>
      </c>
      <c r="BE318" t="s">
        <v>442</v>
      </c>
      <c r="BF318" t="s">
        <v>442</v>
      </c>
      <c r="BG318" t="s">
        <v>442</v>
      </c>
      <c r="BH318" t="s">
        <v>442</v>
      </c>
      <c r="BI318" t="s">
        <v>442</v>
      </c>
    </row>
    <row r="319" spans="1:61" x14ac:dyDescent="0.2">
      <c r="A319" t="s">
        <v>338</v>
      </c>
      <c r="S319" t="s">
        <v>442</v>
      </c>
      <c r="T319" t="s">
        <v>442</v>
      </c>
      <c r="U319" t="s">
        <v>442</v>
      </c>
      <c r="V319" t="s">
        <v>442</v>
      </c>
      <c r="W319" t="s">
        <v>442</v>
      </c>
      <c r="X319" t="s">
        <v>442</v>
      </c>
      <c r="Y319" t="s">
        <v>442</v>
      </c>
      <c r="Z319" t="s">
        <v>442</v>
      </c>
      <c r="AA319" t="s">
        <v>442</v>
      </c>
      <c r="AB319" t="s">
        <v>442</v>
      </c>
      <c r="AC319" t="s">
        <v>442</v>
      </c>
      <c r="AD319" t="s">
        <v>442</v>
      </c>
      <c r="AE319" t="s">
        <v>442</v>
      </c>
      <c r="AF319" t="s">
        <v>442</v>
      </c>
      <c r="AG319" t="s">
        <v>442</v>
      </c>
      <c r="AH319" t="s">
        <v>442</v>
      </c>
      <c r="AI319" t="s">
        <v>442</v>
      </c>
      <c r="AJ319" t="s">
        <v>442</v>
      </c>
      <c r="AK319" t="s">
        <v>442</v>
      </c>
      <c r="AL319" t="s">
        <v>442</v>
      </c>
      <c r="AM319" t="s">
        <v>442</v>
      </c>
      <c r="AN319" t="s">
        <v>442</v>
      </c>
      <c r="AO319" t="s">
        <v>442</v>
      </c>
      <c r="AP319" t="s">
        <v>442</v>
      </c>
      <c r="AQ319" t="s">
        <v>442</v>
      </c>
      <c r="AR319" t="s">
        <v>442</v>
      </c>
      <c r="AS319" t="s">
        <v>442</v>
      </c>
      <c r="AT319" t="s">
        <v>442</v>
      </c>
      <c r="AU319" t="s">
        <v>442</v>
      </c>
      <c r="AV319" t="s">
        <v>442</v>
      </c>
      <c r="AW319" t="s">
        <v>442</v>
      </c>
      <c r="AX319" t="s">
        <v>442</v>
      </c>
      <c r="AY319" t="s">
        <v>442</v>
      </c>
      <c r="AZ319" t="s">
        <v>442</v>
      </c>
      <c r="BA319" t="s">
        <v>442</v>
      </c>
      <c r="BB319" t="s">
        <v>442</v>
      </c>
      <c r="BC319" t="s">
        <v>442</v>
      </c>
      <c r="BD319" t="s">
        <v>442</v>
      </c>
      <c r="BE319" t="s">
        <v>442</v>
      </c>
      <c r="BF319" t="s">
        <v>442</v>
      </c>
      <c r="BG319" t="s">
        <v>442</v>
      </c>
      <c r="BH319" t="s">
        <v>442</v>
      </c>
      <c r="BI319" t="s">
        <v>442</v>
      </c>
    </row>
    <row r="320" spans="1:61" x14ac:dyDescent="0.2">
      <c r="A320" t="s">
        <v>339</v>
      </c>
      <c r="S320" t="s">
        <v>442</v>
      </c>
      <c r="T320" t="s">
        <v>442</v>
      </c>
      <c r="U320" t="s">
        <v>442</v>
      </c>
      <c r="V320" t="s">
        <v>442</v>
      </c>
      <c r="W320" t="s">
        <v>442</v>
      </c>
      <c r="X320" t="s">
        <v>442</v>
      </c>
      <c r="Y320" t="s">
        <v>442</v>
      </c>
      <c r="Z320" t="s">
        <v>442</v>
      </c>
      <c r="AA320" t="s">
        <v>442</v>
      </c>
      <c r="AB320" t="s">
        <v>442</v>
      </c>
      <c r="AC320" t="s">
        <v>442</v>
      </c>
      <c r="AD320" t="s">
        <v>442</v>
      </c>
      <c r="AE320" t="s">
        <v>442</v>
      </c>
      <c r="AF320" t="s">
        <v>442</v>
      </c>
      <c r="AG320" t="s">
        <v>442</v>
      </c>
      <c r="AH320" t="s">
        <v>442</v>
      </c>
      <c r="AI320" t="s">
        <v>442</v>
      </c>
      <c r="AJ320" t="s">
        <v>442</v>
      </c>
      <c r="AK320" t="s">
        <v>442</v>
      </c>
      <c r="AL320" t="s">
        <v>442</v>
      </c>
      <c r="AM320" t="s">
        <v>442</v>
      </c>
      <c r="AN320" t="s">
        <v>442</v>
      </c>
      <c r="AO320" t="s">
        <v>442</v>
      </c>
      <c r="AP320" t="s">
        <v>442</v>
      </c>
      <c r="AQ320" t="s">
        <v>442</v>
      </c>
      <c r="AR320" t="s">
        <v>442</v>
      </c>
      <c r="AS320" t="s">
        <v>442</v>
      </c>
      <c r="AT320" t="s">
        <v>442</v>
      </c>
      <c r="AU320" t="s">
        <v>442</v>
      </c>
      <c r="AV320" t="s">
        <v>442</v>
      </c>
      <c r="AW320" t="s">
        <v>442</v>
      </c>
      <c r="AX320" t="s">
        <v>442</v>
      </c>
      <c r="AY320" t="s">
        <v>442</v>
      </c>
      <c r="AZ320" t="s">
        <v>442</v>
      </c>
      <c r="BA320" t="s">
        <v>442</v>
      </c>
      <c r="BB320" t="s">
        <v>442</v>
      </c>
      <c r="BC320" t="s">
        <v>442</v>
      </c>
      <c r="BD320" t="s">
        <v>442</v>
      </c>
      <c r="BE320" t="s">
        <v>442</v>
      </c>
      <c r="BF320" t="s">
        <v>442</v>
      </c>
      <c r="BG320" t="s">
        <v>442</v>
      </c>
      <c r="BH320" t="s">
        <v>442</v>
      </c>
      <c r="BI320" t="s">
        <v>442</v>
      </c>
    </row>
    <row r="321" spans="1:61" x14ac:dyDescent="0.2">
      <c r="A321" t="s">
        <v>653</v>
      </c>
      <c r="S321" t="s">
        <v>442</v>
      </c>
      <c r="T321" t="s">
        <v>442</v>
      </c>
      <c r="U321" t="s">
        <v>442</v>
      </c>
      <c r="V321" t="s">
        <v>442</v>
      </c>
      <c r="W321" t="s">
        <v>442</v>
      </c>
      <c r="X321" t="s">
        <v>442</v>
      </c>
      <c r="Y321" t="s">
        <v>442</v>
      </c>
      <c r="Z321" t="s">
        <v>442</v>
      </c>
      <c r="AA321" t="s">
        <v>442</v>
      </c>
      <c r="AB321" t="s">
        <v>442</v>
      </c>
      <c r="AC321" t="s">
        <v>442</v>
      </c>
      <c r="AD321" t="s">
        <v>442</v>
      </c>
      <c r="AE321" t="s">
        <v>442</v>
      </c>
      <c r="AF321" t="s">
        <v>442</v>
      </c>
      <c r="AG321" t="s">
        <v>442</v>
      </c>
      <c r="AH321" t="s">
        <v>442</v>
      </c>
      <c r="AI321" t="s">
        <v>442</v>
      </c>
      <c r="AJ321" t="s">
        <v>442</v>
      </c>
      <c r="AK321" t="s">
        <v>442</v>
      </c>
      <c r="AL321" t="s">
        <v>442</v>
      </c>
      <c r="AM321" t="s">
        <v>442</v>
      </c>
      <c r="AN321" t="s">
        <v>442</v>
      </c>
      <c r="AO321" t="s">
        <v>442</v>
      </c>
      <c r="AP321" t="s">
        <v>442</v>
      </c>
      <c r="AQ321" t="s">
        <v>442</v>
      </c>
      <c r="AR321" t="s">
        <v>442</v>
      </c>
      <c r="AS321" t="s">
        <v>442</v>
      </c>
      <c r="AT321" t="s">
        <v>442</v>
      </c>
      <c r="AU321" t="s">
        <v>442</v>
      </c>
      <c r="AV321" t="s">
        <v>442</v>
      </c>
      <c r="AW321" t="s">
        <v>442</v>
      </c>
      <c r="AX321" t="s">
        <v>442</v>
      </c>
      <c r="AY321" t="s">
        <v>442</v>
      </c>
      <c r="AZ321" t="s">
        <v>442</v>
      </c>
      <c r="BA321" t="s">
        <v>442</v>
      </c>
      <c r="BB321" t="s">
        <v>442</v>
      </c>
      <c r="BC321" t="s">
        <v>442</v>
      </c>
      <c r="BD321" t="s">
        <v>442</v>
      </c>
      <c r="BE321" t="s">
        <v>442</v>
      </c>
      <c r="BF321" t="s">
        <v>442</v>
      </c>
      <c r="BG321" t="s">
        <v>442</v>
      </c>
      <c r="BH321" t="s">
        <v>442</v>
      </c>
      <c r="BI321" t="s">
        <v>442</v>
      </c>
    </row>
    <row r="322" spans="1:61" x14ac:dyDescent="0.2">
      <c r="A322" t="s">
        <v>654</v>
      </c>
      <c r="S322" t="s">
        <v>442</v>
      </c>
      <c r="T322" t="s">
        <v>442</v>
      </c>
      <c r="U322" t="s">
        <v>442</v>
      </c>
      <c r="V322" t="s">
        <v>442</v>
      </c>
      <c r="W322" t="s">
        <v>442</v>
      </c>
      <c r="X322" t="s">
        <v>442</v>
      </c>
      <c r="Y322" t="s">
        <v>442</v>
      </c>
      <c r="Z322" t="s">
        <v>442</v>
      </c>
      <c r="AA322" t="s">
        <v>442</v>
      </c>
      <c r="AB322" t="s">
        <v>442</v>
      </c>
      <c r="AC322" t="s">
        <v>442</v>
      </c>
      <c r="AD322" t="s">
        <v>442</v>
      </c>
      <c r="AE322" t="s">
        <v>442</v>
      </c>
      <c r="AF322" t="s">
        <v>442</v>
      </c>
      <c r="AG322" t="s">
        <v>442</v>
      </c>
      <c r="AH322" t="s">
        <v>442</v>
      </c>
      <c r="AI322" t="s">
        <v>442</v>
      </c>
      <c r="AJ322" t="s">
        <v>442</v>
      </c>
      <c r="AK322" t="s">
        <v>442</v>
      </c>
      <c r="AL322" t="s">
        <v>442</v>
      </c>
      <c r="AM322" t="s">
        <v>442</v>
      </c>
      <c r="AN322" t="s">
        <v>442</v>
      </c>
      <c r="AO322" t="s">
        <v>442</v>
      </c>
      <c r="AP322" t="s">
        <v>442</v>
      </c>
      <c r="AQ322" t="s">
        <v>442</v>
      </c>
      <c r="AR322" t="s">
        <v>442</v>
      </c>
      <c r="AS322" t="s">
        <v>442</v>
      </c>
      <c r="AT322" t="s">
        <v>442</v>
      </c>
      <c r="AU322" t="s">
        <v>442</v>
      </c>
      <c r="AV322" t="s">
        <v>442</v>
      </c>
      <c r="AW322" t="s">
        <v>442</v>
      </c>
      <c r="AX322" t="s">
        <v>442</v>
      </c>
      <c r="AY322" t="s">
        <v>442</v>
      </c>
      <c r="AZ322" t="s">
        <v>442</v>
      </c>
      <c r="BA322" t="s">
        <v>442</v>
      </c>
      <c r="BB322" t="s">
        <v>442</v>
      </c>
      <c r="BC322" t="s">
        <v>442</v>
      </c>
      <c r="BD322" t="s">
        <v>442</v>
      </c>
      <c r="BE322" t="s">
        <v>442</v>
      </c>
      <c r="BF322" t="s">
        <v>442</v>
      </c>
      <c r="BG322" t="s">
        <v>442</v>
      </c>
      <c r="BH322" t="s">
        <v>442</v>
      </c>
      <c r="BI322" t="s">
        <v>442</v>
      </c>
    </row>
    <row r="323" spans="1:61" x14ac:dyDescent="0.2">
      <c r="A323" t="s">
        <v>403</v>
      </c>
      <c r="S323" t="s">
        <v>442</v>
      </c>
      <c r="T323" t="s">
        <v>442</v>
      </c>
      <c r="U323" t="s">
        <v>442</v>
      </c>
      <c r="V323" t="s">
        <v>442</v>
      </c>
      <c r="W323" t="s">
        <v>442</v>
      </c>
      <c r="X323" t="s">
        <v>442</v>
      </c>
      <c r="Y323" t="s">
        <v>442</v>
      </c>
      <c r="Z323" t="s">
        <v>442</v>
      </c>
      <c r="AA323" t="s">
        <v>442</v>
      </c>
      <c r="AB323" t="s">
        <v>442</v>
      </c>
      <c r="AC323" t="s">
        <v>442</v>
      </c>
      <c r="AD323" t="s">
        <v>442</v>
      </c>
      <c r="AE323" t="s">
        <v>442</v>
      </c>
      <c r="AF323" t="s">
        <v>442</v>
      </c>
      <c r="AG323" t="s">
        <v>442</v>
      </c>
      <c r="AH323" t="s">
        <v>442</v>
      </c>
      <c r="AI323" t="s">
        <v>442</v>
      </c>
      <c r="AJ323" t="s">
        <v>442</v>
      </c>
      <c r="AK323" t="s">
        <v>442</v>
      </c>
      <c r="AL323" t="s">
        <v>442</v>
      </c>
      <c r="AM323" t="s">
        <v>442</v>
      </c>
      <c r="AN323" t="s">
        <v>442</v>
      </c>
      <c r="AO323" t="s">
        <v>442</v>
      </c>
      <c r="AP323" t="s">
        <v>442</v>
      </c>
      <c r="AQ323" t="s">
        <v>442</v>
      </c>
      <c r="AR323" t="s">
        <v>442</v>
      </c>
      <c r="AS323" t="s">
        <v>442</v>
      </c>
      <c r="AT323" t="s">
        <v>442</v>
      </c>
      <c r="AU323" t="s">
        <v>442</v>
      </c>
      <c r="AV323" t="s">
        <v>442</v>
      </c>
      <c r="AW323" t="s">
        <v>442</v>
      </c>
      <c r="AX323" t="s">
        <v>442</v>
      </c>
      <c r="AY323" t="s">
        <v>442</v>
      </c>
      <c r="AZ323" t="s">
        <v>442</v>
      </c>
      <c r="BA323" t="s">
        <v>442</v>
      </c>
      <c r="BB323" t="s">
        <v>442</v>
      </c>
      <c r="BC323" t="s">
        <v>442</v>
      </c>
      <c r="BD323" t="s">
        <v>442</v>
      </c>
      <c r="BE323" t="s">
        <v>442</v>
      </c>
      <c r="BF323" t="s">
        <v>442</v>
      </c>
      <c r="BG323" t="s">
        <v>442</v>
      </c>
      <c r="BH323" t="s">
        <v>442</v>
      </c>
      <c r="BI323" t="s">
        <v>442</v>
      </c>
    </row>
    <row r="324" spans="1:61" x14ac:dyDescent="0.2">
      <c r="A324" t="s">
        <v>404</v>
      </c>
      <c r="S324" t="s">
        <v>442</v>
      </c>
      <c r="T324" t="s">
        <v>442</v>
      </c>
      <c r="U324" t="s">
        <v>442</v>
      </c>
      <c r="V324" t="s">
        <v>442</v>
      </c>
      <c r="W324" t="s">
        <v>442</v>
      </c>
      <c r="X324" t="s">
        <v>442</v>
      </c>
      <c r="Y324" t="s">
        <v>442</v>
      </c>
      <c r="Z324" t="s">
        <v>442</v>
      </c>
      <c r="AA324" t="s">
        <v>442</v>
      </c>
      <c r="AB324" t="s">
        <v>442</v>
      </c>
      <c r="AC324" t="s">
        <v>442</v>
      </c>
      <c r="AD324" t="s">
        <v>442</v>
      </c>
      <c r="AE324" t="s">
        <v>442</v>
      </c>
      <c r="AF324" t="s">
        <v>442</v>
      </c>
      <c r="AG324" t="s">
        <v>442</v>
      </c>
      <c r="AH324" t="s">
        <v>442</v>
      </c>
      <c r="AI324" t="s">
        <v>442</v>
      </c>
      <c r="AJ324" t="s">
        <v>442</v>
      </c>
      <c r="AK324" t="s">
        <v>442</v>
      </c>
      <c r="AL324" t="s">
        <v>442</v>
      </c>
      <c r="AM324" t="s">
        <v>442</v>
      </c>
      <c r="AN324" t="s">
        <v>442</v>
      </c>
      <c r="AO324" t="s">
        <v>442</v>
      </c>
      <c r="AP324" t="s">
        <v>442</v>
      </c>
      <c r="AQ324" t="s">
        <v>442</v>
      </c>
      <c r="AR324" t="s">
        <v>442</v>
      </c>
      <c r="AS324" t="s">
        <v>442</v>
      </c>
      <c r="AT324" t="s">
        <v>442</v>
      </c>
      <c r="AU324" t="s">
        <v>442</v>
      </c>
      <c r="AV324" t="s">
        <v>442</v>
      </c>
      <c r="AW324" t="s">
        <v>442</v>
      </c>
      <c r="AX324" t="s">
        <v>442</v>
      </c>
      <c r="AY324" t="s">
        <v>442</v>
      </c>
      <c r="AZ324" t="s">
        <v>442</v>
      </c>
      <c r="BA324" t="s">
        <v>442</v>
      </c>
      <c r="BB324" t="s">
        <v>442</v>
      </c>
      <c r="BC324" t="s">
        <v>442</v>
      </c>
      <c r="BD324" t="s">
        <v>442</v>
      </c>
      <c r="BE324" t="s">
        <v>442</v>
      </c>
      <c r="BF324" t="s">
        <v>442</v>
      </c>
      <c r="BG324" t="s">
        <v>442</v>
      </c>
      <c r="BH324" t="s">
        <v>442</v>
      </c>
      <c r="BI324" t="s">
        <v>442</v>
      </c>
    </row>
    <row r="325" spans="1:61" x14ac:dyDescent="0.2">
      <c r="A325" t="s">
        <v>405</v>
      </c>
      <c r="S325" t="s">
        <v>442</v>
      </c>
      <c r="T325" t="s">
        <v>442</v>
      </c>
      <c r="U325" t="s">
        <v>442</v>
      </c>
      <c r="V325" t="s">
        <v>442</v>
      </c>
      <c r="W325" t="s">
        <v>442</v>
      </c>
      <c r="X325" t="s">
        <v>442</v>
      </c>
      <c r="Y325" t="s">
        <v>442</v>
      </c>
      <c r="Z325" t="s">
        <v>442</v>
      </c>
      <c r="AA325" t="s">
        <v>442</v>
      </c>
      <c r="AB325" t="s">
        <v>442</v>
      </c>
      <c r="AC325" t="s">
        <v>442</v>
      </c>
      <c r="AD325" t="s">
        <v>442</v>
      </c>
      <c r="AE325" t="s">
        <v>442</v>
      </c>
      <c r="AF325" t="s">
        <v>442</v>
      </c>
      <c r="AG325" t="s">
        <v>442</v>
      </c>
      <c r="AH325" t="s">
        <v>442</v>
      </c>
      <c r="AI325" t="s">
        <v>442</v>
      </c>
      <c r="AJ325" t="s">
        <v>442</v>
      </c>
      <c r="AK325" t="s">
        <v>442</v>
      </c>
      <c r="AL325" t="s">
        <v>442</v>
      </c>
      <c r="AM325" t="s">
        <v>442</v>
      </c>
      <c r="AN325" t="s">
        <v>442</v>
      </c>
      <c r="AO325" t="s">
        <v>442</v>
      </c>
      <c r="AP325" t="s">
        <v>442</v>
      </c>
      <c r="AQ325" t="s">
        <v>442</v>
      </c>
      <c r="AR325" t="s">
        <v>442</v>
      </c>
      <c r="AS325" t="s">
        <v>442</v>
      </c>
      <c r="AT325" t="s">
        <v>442</v>
      </c>
      <c r="AU325" t="s">
        <v>442</v>
      </c>
      <c r="AV325" t="s">
        <v>442</v>
      </c>
      <c r="AW325" t="s">
        <v>442</v>
      </c>
      <c r="AX325" t="s">
        <v>442</v>
      </c>
      <c r="AY325" t="s">
        <v>442</v>
      </c>
      <c r="AZ325" t="s">
        <v>442</v>
      </c>
      <c r="BA325" t="s">
        <v>442</v>
      </c>
      <c r="BB325" t="s">
        <v>442</v>
      </c>
      <c r="BC325" t="s">
        <v>442</v>
      </c>
      <c r="BD325" t="s">
        <v>442</v>
      </c>
      <c r="BE325" t="s">
        <v>442</v>
      </c>
      <c r="BF325" t="s">
        <v>442</v>
      </c>
      <c r="BG325" t="s">
        <v>442</v>
      </c>
      <c r="BH325" t="s">
        <v>442</v>
      </c>
      <c r="BI325" t="s">
        <v>442</v>
      </c>
    </row>
    <row r="326" spans="1:61" x14ac:dyDescent="0.2">
      <c r="A326" t="s">
        <v>385</v>
      </c>
      <c r="S326" t="s">
        <v>442</v>
      </c>
      <c r="T326" t="s">
        <v>442</v>
      </c>
      <c r="U326" t="s">
        <v>442</v>
      </c>
      <c r="V326" t="s">
        <v>442</v>
      </c>
      <c r="W326" t="s">
        <v>442</v>
      </c>
      <c r="X326" t="s">
        <v>442</v>
      </c>
      <c r="Y326" t="s">
        <v>442</v>
      </c>
      <c r="Z326" t="s">
        <v>442</v>
      </c>
      <c r="AA326" t="s">
        <v>442</v>
      </c>
      <c r="AB326" t="s">
        <v>442</v>
      </c>
      <c r="AC326" t="s">
        <v>442</v>
      </c>
      <c r="AD326" t="s">
        <v>442</v>
      </c>
      <c r="AE326" t="s">
        <v>442</v>
      </c>
      <c r="AF326" t="s">
        <v>442</v>
      </c>
      <c r="AG326" t="s">
        <v>442</v>
      </c>
      <c r="AH326" t="s">
        <v>442</v>
      </c>
      <c r="AI326" t="s">
        <v>442</v>
      </c>
      <c r="AJ326" t="s">
        <v>442</v>
      </c>
      <c r="AK326" t="s">
        <v>442</v>
      </c>
      <c r="AL326" t="s">
        <v>442</v>
      </c>
      <c r="AM326" t="s">
        <v>442</v>
      </c>
      <c r="AN326" t="s">
        <v>442</v>
      </c>
      <c r="AO326" t="s">
        <v>442</v>
      </c>
      <c r="AP326" t="s">
        <v>442</v>
      </c>
      <c r="AQ326" t="s">
        <v>442</v>
      </c>
      <c r="AR326" t="s">
        <v>442</v>
      </c>
      <c r="AS326" t="s">
        <v>442</v>
      </c>
      <c r="AT326" t="s">
        <v>442</v>
      </c>
      <c r="AU326" t="s">
        <v>442</v>
      </c>
      <c r="AV326" t="s">
        <v>442</v>
      </c>
      <c r="AW326" t="s">
        <v>442</v>
      </c>
      <c r="AX326" t="s">
        <v>442</v>
      </c>
      <c r="AY326" t="s">
        <v>442</v>
      </c>
      <c r="AZ326" t="s">
        <v>442</v>
      </c>
      <c r="BA326" t="s">
        <v>442</v>
      </c>
      <c r="BB326" t="s">
        <v>442</v>
      </c>
      <c r="BC326" t="s">
        <v>442</v>
      </c>
      <c r="BD326" t="s">
        <v>442</v>
      </c>
      <c r="BE326" t="s">
        <v>442</v>
      </c>
      <c r="BF326" t="s">
        <v>442</v>
      </c>
      <c r="BG326" t="s">
        <v>442</v>
      </c>
      <c r="BH326" t="s">
        <v>442</v>
      </c>
      <c r="BI326" t="s">
        <v>442</v>
      </c>
    </row>
    <row r="327" spans="1:61" x14ac:dyDescent="0.2">
      <c r="A327" t="s">
        <v>386</v>
      </c>
      <c r="S327" t="s">
        <v>442</v>
      </c>
      <c r="T327" t="s">
        <v>442</v>
      </c>
      <c r="U327" t="s">
        <v>442</v>
      </c>
      <c r="V327" t="s">
        <v>442</v>
      </c>
      <c r="W327" t="s">
        <v>442</v>
      </c>
      <c r="X327" t="s">
        <v>442</v>
      </c>
      <c r="Y327" t="s">
        <v>442</v>
      </c>
      <c r="Z327" t="s">
        <v>442</v>
      </c>
      <c r="AA327" t="s">
        <v>442</v>
      </c>
      <c r="AB327" t="s">
        <v>442</v>
      </c>
      <c r="AC327" t="s">
        <v>442</v>
      </c>
      <c r="AD327" t="s">
        <v>442</v>
      </c>
      <c r="AE327" t="s">
        <v>442</v>
      </c>
      <c r="AF327" t="s">
        <v>442</v>
      </c>
      <c r="AG327" t="s">
        <v>442</v>
      </c>
      <c r="AH327" t="s">
        <v>442</v>
      </c>
      <c r="AI327" t="s">
        <v>442</v>
      </c>
      <c r="AJ327" t="s">
        <v>442</v>
      </c>
      <c r="AK327" t="s">
        <v>442</v>
      </c>
      <c r="AL327" t="s">
        <v>442</v>
      </c>
      <c r="AM327" t="s">
        <v>442</v>
      </c>
      <c r="AN327" t="s">
        <v>442</v>
      </c>
      <c r="AO327" t="s">
        <v>442</v>
      </c>
      <c r="AP327" t="s">
        <v>442</v>
      </c>
      <c r="AQ327" t="s">
        <v>442</v>
      </c>
      <c r="AR327" t="s">
        <v>442</v>
      </c>
      <c r="AS327" t="s">
        <v>442</v>
      </c>
      <c r="AT327" t="s">
        <v>442</v>
      </c>
      <c r="AU327" t="s">
        <v>442</v>
      </c>
      <c r="AV327" t="s">
        <v>442</v>
      </c>
      <c r="AW327" t="s">
        <v>442</v>
      </c>
      <c r="AX327" t="s">
        <v>442</v>
      </c>
      <c r="AY327" t="s">
        <v>442</v>
      </c>
      <c r="AZ327" t="s">
        <v>442</v>
      </c>
      <c r="BA327" t="s">
        <v>442</v>
      </c>
      <c r="BB327" t="s">
        <v>442</v>
      </c>
      <c r="BC327" t="s">
        <v>442</v>
      </c>
      <c r="BD327" t="s">
        <v>442</v>
      </c>
      <c r="BE327" t="s">
        <v>442</v>
      </c>
      <c r="BF327" t="s">
        <v>442</v>
      </c>
      <c r="BG327" t="s">
        <v>442</v>
      </c>
      <c r="BH327" t="s">
        <v>442</v>
      </c>
      <c r="BI327" t="s">
        <v>442</v>
      </c>
    </row>
    <row r="328" spans="1:61" x14ac:dyDescent="0.2">
      <c r="A328" t="s">
        <v>387</v>
      </c>
      <c r="S328" t="s">
        <v>442</v>
      </c>
      <c r="T328" t="s">
        <v>442</v>
      </c>
      <c r="U328" t="s">
        <v>442</v>
      </c>
      <c r="V328" t="s">
        <v>442</v>
      </c>
      <c r="W328" t="s">
        <v>442</v>
      </c>
      <c r="X328" t="s">
        <v>442</v>
      </c>
      <c r="Y328" t="s">
        <v>442</v>
      </c>
      <c r="Z328" t="s">
        <v>442</v>
      </c>
      <c r="AA328" t="s">
        <v>442</v>
      </c>
      <c r="AB328" t="s">
        <v>442</v>
      </c>
      <c r="AC328" t="s">
        <v>442</v>
      </c>
      <c r="AD328" t="s">
        <v>442</v>
      </c>
      <c r="AE328" t="s">
        <v>442</v>
      </c>
      <c r="AF328" t="s">
        <v>442</v>
      </c>
      <c r="AG328" t="s">
        <v>442</v>
      </c>
      <c r="AH328" t="s">
        <v>442</v>
      </c>
      <c r="AI328" t="s">
        <v>442</v>
      </c>
      <c r="AJ328" t="s">
        <v>442</v>
      </c>
      <c r="AK328" t="s">
        <v>442</v>
      </c>
      <c r="AL328" t="s">
        <v>442</v>
      </c>
      <c r="AM328" t="s">
        <v>442</v>
      </c>
      <c r="AN328" t="s">
        <v>442</v>
      </c>
      <c r="AO328" t="s">
        <v>442</v>
      </c>
      <c r="AP328" t="s">
        <v>442</v>
      </c>
      <c r="AQ328" t="s">
        <v>442</v>
      </c>
      <c r="AR328" t="s">
        <v>442</v>
      </c>
      <c r="AS328" t="s">
        <v>442</v>
      </c>
      <c r="AT328" t="s">
        <v>442</v>
      </c>
      <c r="AU328" t="s">
        <v>442</v>
      </c>
      <c r="AV328" t="s">
        <v>442</v>
      </c>
      <c r="AW328" t="s">
        <v>442</v>
      </c>
      <c r="AX328" t="s">
        <v>442</v>
      </c>
      <c r="AY328" t="s">
        <v>442</v>
      </c>
      <c r="AZ328" t="s">
        <v>442</v>
      </c>
      <c r="BA328" t="s">
        <v>442</v>
      </c>
      <c r="BB328" t="s">
        <v>442</v>
      </c>
      <c r="BC328" t="s">
        <v>442</v>
      </c>
      <c r="BD328" t="s">
        <v>442</v>
      </c>
      <c r="BE328" t="s">
        <v>442</v>
      </c>
      <c r="BF328" t="s">
        <v>442</v>
      </c>
      <c r="BG328" t="s">
        <v>442</v>
      </c>
      <c r="BH328" t="s">
        <v>442</v>
      </c>
      <c r="BI328" t="s">
        <v>442</v>
      </c>
    </row>
    <row r="329" spans="1:61" x14ac:dyDescent="0.2">
      <c r="A329" t="s">
        <v>394</v>
      </c>
      <c r="S329" t="s">
        <v>442</v>
      </c>
      <c r="T329" t="s">
        <v>442</v>
      </c>
      <c r="U329" t="s">
        <v>442</v>
      </c>
      <c r="V329" t="s">
        <v>442</v>
      </c>
      <c r="W329" t="s">
        <v>442</v>
      </c>
      <c r="X329" t="s">
        <v>442</v>
      </c>
      <c r="Y329" t="s">
        <v>442</v>
      </c>
      <c r="Z329" t="s">
        <v>442</v>
      </c>
      <c r="AA329" t="s">
        <v>442</v>
      </c>
      <c r="AB329" t="s">
        <v>442</v>
      </c>
      <c r="AC329" t="s">
        <v>442</v>
      </c>
      <c r="AD329" t="s">
        <v>442</v>
      </c>
      <c r="AE329" t="s">
        <v>442</v>
      </c>
      <c r="AF329" t="s">
        <v>442</v>
      </c>
      <c r="AG329" t="s">
        <v>442</v>
      </c>
      <c r="AH329" t="s">
        <v>442</v>
      </c>
      <c r="AI329" t="s">
        <v>442</v>
      </c>
      <c r="AJ329" t="s">
        <v>442</v>
      </c>
      <c r="AK329" t="s">
        <v>442</v>
      </c>
      <c r="AL329" t="s">
        <v>442</v>
      </c>
      <c r="AM329" t="s">
        <v>442</v>
      </c>
      <c r="AN329" t="s">
        <v>442</v>
      </c>
      <c r="AO329" t="s">
        <v>442</v>
      </c>
      <c r="AP329" t="s">
        <v>442</v>
      </c>
      <c r="AQ329" t="s">
        <v>442</v>
      </c>
      <c r="AR329" t="s">
        <v>442</v>
      </c>
      <c r="AS329" t="s">
        <v>442</v>
      </c>
      <c r="AT329" t="s">
        <v>442</v>
      </c>
      <c r="AU329" t="s">
        <v>442</v>
      </c>
      <c r="AV329" t="s">
        <v>442</v>
      </c>
      <c r="AW329" t="s">
        <v>442</v>
      </c>
      <c r="AX329" t="s">
        <v>442</v>
      </c>
      <c r="AY329" t="s">
        <v>442</v>
      </c>
      <c r="AZ329" t="s">
        <v>442</v>
      </c>
      <c r="BA329" t="s">
        <v>442</v>
      </c>
      <c r="BB329" t="s">
        <v>442</v>
      </c>
      <c r="BC329" t="s">
        <v>442</v>
      </c>
      <c r="BD329" t="s">
        <v>442</v>
      </c>
      <c r="BE329" t="s">
        <v>442</v>
      </c>
      <c r="BF329" t="s">
        <v>442</v>
      </c>
      <c r="BG329" t="s">
        <v>442</v>
      </c>
      <c r="BH329" t="s">
        <v>442</v>
      </c>
      <c r="BI329" t="s">
        <v>442</v>
      </c>
    </row>
    <row r="330" spans="1:61" x14ac:dyDescent="0.2">
      <c r="A330" t="s">
        <v>395</v>
      </c>
      <c r="S330" t="s">
        <v>442</v>
      </c>
      <c r="T330" t="s">
        <v>442</v>
      </c>
      <c r="U330" t="s">
        <v>442</v>
      </c>
      <c r="V330" t="s">
        <v>442</v>
      </c>
      <c r="W330" t="s">
        <v>442</v>
      </c>
      <c r="X330" t="s">
        <v>442</v>
      </c>
      <c r="Y330" t="s">
        <v>442</v>
      </c>
      <c r="Z330" t="s">
        <v>442</v>
      </c>
      <c r="AA330" t="s">
        <v>442</v>
      </c>
      <c r="AB330" t="s">
        <v>442</v>
      </c>
      <c r="AC330" t="s">
        <v>442</v>
      </c>
      <c r="AD330" t="s">
        <v>442</v>
      </c>
      <c r="AE330" t="s">
        <v>442</v>
      </c>
      <c r="AF330" t="s">
        <v>442</v>
      </c>
      <c r="AG330" t="s">
        <v>442</v>
      </c>
      <c r="AH330" t="s">
        <v>442</v>
      </c>
      <c r="AI330" t="s">
        <v>442</v>
      </c>
      <c r="AJ330" t="s">
        <v>442</v>
      </c>
      <c r="AK330" t="s">
        <v>442</v>
      </c>
      <c r="AL330" t="s">
        <v>442</v>
      </c>
      <c r="AM330" t="s">
        <v>442</v>
      </c>
      <c r="AN330" t="s">
        <v>442</v>
      </c>
      <c r="AO330" t="s">
        <v>442</v>
      </c>
      <c r="AP330" t="s">
        <v>442</v>
      </c>
      <c r="AQ330" t="s">
        <v>442</v>
      </c>
      <c r="AR330" t="s">
        <v>442</v>
      </c>
      <c r="AS330" t="s">
        <v>442</v>
      </c>
      <c r="AT330" t="s">
        <v>442</v>
      </c>
      <c r="AU330" t="s">
        <v>442</v>
      </c>
      <c r="AV330" t="s">
        <v>442</v>
      </c>
      <c r="AW330" t="s">
        <v>442</v>
      </c>
      <c r="AX330" t="s">
        <v>442</v>
      </c>
      <c r="AY330" t="s">
        <v>442</v>
      </c>
      <c r="AZ330" t="s">
        <v>442</v>
      </c>
      <c r="BA330" t="s">
        <v>442</v>
      </c>
      <c r="BB330" t="s">
        <v>442</v>
      </c>
      <c r="BC330" t="s">
        <v>442</v>
      </c>
      <c r="BD330" t="s">
        <v>442</v>
      </c>
      <c r="BE330" t="s">
        <v>442</v>
      </c>
      <c r="BF330" t="s">
        <v>442</v>
      </c>
      <c r="BG330" t="s">
        <v>442</v>
      </c>
      <c r="BH330" t="s">
        <v>442</v>
      </c>
      <c r="BI330" t="s">
        <v>442</v>
      </c>
    </row>
    <row r="331" spans="1:61" x14ac:dyDescent="0.2">
      <c r="A331" t="s">
        <v>396</v>
      </c>
      <c r="S331" t="s">
        <v>442</v>
      </c>
      <c r="T331" t="s">
        <v>442</v>
      </c>
      <c r="U331" t="s">
        <v>442</v>
      </c>
      <c r="V331" t="s">
        <v>442</v>
      </c>
      <c r="W331" t="s">
        <v>442</v>
      </c>
      <c r="X331" t="s">
        <v>442</v>
      </c>
      <c r="Y331" t="s">
        <v>442</v>
      </c>
      <c r="Z331" t="s">
        <v>442</v>
      </c>
      <c r="AA331" t="s">
        <v>442</v>
      </c>
      <c r="AB331" t="s">
        <v>442</v>
      </c>
      <c r="AC331" t="s">
        <v>442</v>
      </c>
      <c r="AD331" t="s">
        <v>442</v>
      </c>
      <c r="AE331" t="s">
        <v>442</v>
      </c>
      <c r="AF331" t="s">
        <v>442</v>
      </c>
      <c r="AG331" t="s">
        <v>442</v>
      </c>
      <c r="AH331" t="s">
        <v>442</v>
      </c>
      <c r="AI331" t="s">
        <v>442</v>
      </c>
      <c r="AJ331" t="s">
        <v>442</v>
      </c>
      <c r="AK331" t="s">
        <v>442</v>
      </c>
      <c r="AL331" t="s">
        <v>442</v>
      </c>
      <c r="AM331" t="s">
        <v>442</v>
      </c>
      <c r="AN331" t="s">
        <v>442</v>
      </c>
      <c r="AO331" t="s">
        <v>442</v>
      </c>
      <c r="AP331" t="s">
        <v>442</v>
      </c>
      <c r="AQ331" t="s">
        <v>442</v>
      </c>
      <c r="AR331" t="s">
        <v>442</v>
      </c>
      <c r="AS331" t="s">
        <v>442</v>
      </c>
      <c r="AT331" t="s">
        <v>442</v>
      </c>
      <c r="AU331" t="s">
        <v>442</v>
      </c>
      <c r="AV331" t="s">
        <v>442</v>
      </c>
      <c r="AW331" t="s">
        <v>442</v>
      </c>
      <c r="AX331" t="s">
        <v>442</v>
      </c>
      <c r="AY331" t="s">
        <v>442</v>
      </c>
      <c r="AZ331" t="s">
        <v>442</v>
      </c>
      <c r="BA331" t="s">
        <v>442</v>
      </c>
      <c r="BB331" t="s">
        <v>442</v>
      </c>
      <c r="BC331" t="s">
        <v>442</v>
      </c>
      <c r="BD331" t="s">
        <v>442</v>
      </c>
      <c r="BE331" t="s">
        <v>442</v>
      </c>
      <c r="BF331" t="s">
        <v>442</v>
      </c>
      <c r="BG331" t="s">
        <v>442</v>
      </c>
      <c r="BH331" t="s">
        <v>442</v>
      </c>
      <c r="BI331" t="s">
        <v>442</v>
      </c>
    </row>
    <row r="332" spans="1:61" x14ac:dyDescent="0.2">
      <c r="A332" t="s">
        <v>655</v>
      </c>
      <c r="S332" t="s">
        <v>442</v>
      </c>
      <c r="T332" t="s">
        <v>442</v>
      </c>
      <c r="U332" t="s">
        <v>442</v>
      </c>
      <c r="V332" t="s">
        <v>442</v>
      </c>
      <c r="W332" t="s">
        <v>442</v>
      </c>
      <c r="X332" t="s">
        <v>442</v>
      </c>
      <c r="Y332" t="s">
        <v>442</v>
      </c>
      <c r="Z332" t="s">
        <v>442</v>
      </c>
      <c r="AA332" t="s">
        <v>442</v>
      </c>
      <c r="AB332" t="s">
        <v>442</v>
      </c>
      <c r="AC332" t="s">
        <v>442</v>
      </c>
      <c r="AD332" t="s">
        <v>442</v>
      </c>
      <c r="AE332" t="s">
        <v>442</v>
      </c>
      <c r="AF332" t="s">
        <v>442</v>
      </c>
      <c r="AG332" t="s">
        <v>442</v>
      </c>
      <c r="AH332" t="s">
        <v>442</v>
      </c>
      <c r="AI332" t="s">
        <v>442</v>
      </c>
      <c r="AJ332" t="s">
        <v>442</v>
      </c>
      <c r="AK332" t="s">
        <v>442</v>
      </c>
      <c r="AL332" t="s">
        <v>442</v>
      </c>
      <c r="AM332" t="s">
        <v>442</v>
      </c>
      <c r="AN332" t="s">
        <v>442</v>
      </c>
      <c r="AO332" t="s">
        <v>442</v>
      </c>
      <c r="AP332" t="s">
        <v>442</v>
      </c>
      <c r="AQ332" t="s">
        <v>442</v>
      </c>
      <c r="AR332" t="s">
        <v>442</v>
      </c>
      <c r="AS332" t="s">
        <v>442</v>
      </c>
      <c r="AT332" t="s">
        <v>442</v>
      </c>
      <c r="AU332" t="s">
        <v>442</v>
      </c>
      <c r="AV332" t="s">
        <v>442</v>
      </c>
      <c r="AW332" t="s">
        <v>442</v>
      </c>
      <c r="AX332" t="s">
        <v>442</v>
      </c>
      <c r="AY332" t="s">
        <v>442</v>
      </c>
      <c r="AZ332" t="s">
        <v>442</v>
      </c>
      <c r="BA332" t="s">
        <v>442</v>
      </c>
      <c r="BB332" t="s">
        <v>442</v>
      </c>
      <c r="BC332" t="s">
        <v>442</v>
      </c>
      <c r="BD332" t="s">
        <v>442</v>
      </c>
      <c r="BE332" t="s">
        <v>442</v>
      </c>
      <c r="BF332" t="s">
        <v>442</v>
      </c>
      <c r="BG332" t="s">
        <v>442</v>
      </c>
      <c r="BH332" t="s">
        <v>442</v>
      </c>
      <c r="BI332" t="s">
        <v>442</v>
      </c>
    </row>
    <row r="333" spans="1:61" x14ac:dyDescent="0.2">
      <c r="A333" t="s">
        <v>656</v>
      </c>
      <c r="S333" t="s">
        <v>442</v>
      </c>
      <c r="T333" t="s">
        <v>442</v>
      </c>
      <c r="U333" t="s">
        <v>442</v>
      </c>
      <c r="V333" t="s">
        <v>442</v>
      </c>
      <c r="W333" t="s">
        <v>442</v>
      </c>
      <c r="X333" t="s">
        <v>442</v>
      </c>
      <c r="Y333" t="s">
        <v>442</v>
      </c>
      <c r="Z333" t="s">
        <v>442</v>
      </c>
      <c r="AA333" t="s">
        <v>442</v>
      </c>
      <c r="AB333" t="s">
        <v>442</v>
      </c>
      <c r="AC333" t="s">
        <v>442</v>
      </c>
      <c r="AD333" t="s">
        <v>442</v>
      </c>
      <c r="AE333" t="s">
        <v>442</v>
      </c>
      <c r="AF333" t="s">
        <v>442</v>
      </c>
      <c r="AG333" t="s">
        <v>442</v>
      </c>
      <c r="AH333" t="s">
        <v>442</v>
      </c>
      <c r="AI333" t="s">
        <v>442</v>
      </c>
      <c r="AJ333" t="s">
        <v>442</v>
      </c>
      <c r="AK333" t="s">
        <v>442</v>
      </c>
      <c r="AL333" t="s">
        <v>442</v>
      </c>
      <c r="AM333" t="s">
        <v>442</v>
      </c>
      <c r="AN333" t="s">
        <v>442</v>
      </c>
      <c r="AO333" t="s">
        <v>442</v>
      </c>
      <c r="AP333" t="s">
        <v>442</v>
      </c>
      <c r="AQ333" t="s">
        <v>442</v>
      </c>
      <c r="AR333" t="s">
        <v>442</v>
      </c>
      <c r="AS333" t="s">
        <v>442</v>
      </c>
      <c r="AT333" t="s">
        <v>442</v>
      </c>
      <c r="AU333" t="s">
        <v>442</v>
      </c>
      <c r="AV333" t="s">
        <v>442</v>
      </c>
      <c r="AW333" t="s">
        <v>442</v>
      </c>
      <c r="AX333" t="s">
        <v>442</v>
      </c>
      <c r="AY333" t="s">
        <v>442</v>
      </c>
      <c r="AZ333" t="s">
        <v>442</v>
      </c>
      <c r="BA333" t="s">
        <v>442</v>
      </c>
      <c r="BB333" t="s">
        <v>442</v>
      </c>
      <c r="BC333" t="s">
        <v>442</v>
      </c>
      <c r="BD333" t="s">
        <v>442</v>
      </c>
      <c r="BE333" t="s">
        <v>442</v>
      </c>
      <c r="BF333" t="s">
        <v>442</v>
      </c>
      <c r="BG333" t="s">
        <v>442</v>
      </c>
      <c r="BH333" t="s">
        <v>442</v>
      </c>
      <c r="BI333" t="s">
        <v>442</v>
      </c>
    </row>
    <row r="334" spans="1:61" x14ac:dyDescent="0.2">
      <c r="A334" t="s">
        <v>657</v>
      </c>
      <c r="S334" t="s">
        <v>442</v>
      </c>
      <c r="T334" t="s">
        <v>442</v>
      </c>
      <c r="U334" t="s">
        <v>442</v>
      </c>
      <c r="V334" t="s">
        <v>442</v>
      </c>
      <c r="W334" t="s">
        <v>442</v>
      </c>
      <c r="X334" t="s">
        <v>442</v>
      </c>
      <c r="Y334" t="s">
        <v>442</v>
      </c>
      <c r="Z334" t="s">
        <v>442</v>
      </c>
      <c r="AA334" t="s">
        <v>442</v>
      </c>
      <c r="AB334" t="s">
        <v>442</v>
      </c>
      <c r="AC334" t="s">
        <v>442</v>
      </c>
      <c r="AD334" t="s">
        <v>442</v>
      </c>
      <c r="AE334" t="s">
        <v>442</v>
      </c>
      <c r="AF334" t="s">
        <v>442</v>
      </c>
      <c r="AG334" t="s">
        <v>442</v>
      </c>
      <c r="AH334" t="s">
        <v>442</v>
      </c>
      <c r="AI334" t="s">
        <v>442</v>
      </c>
      <c r="AJ334" t="s">
        <v>442</v>
      </c>
      <c r="AK334" t="s">
        <v>442</v>
      </c>
      <c r="AL334" t="s">
        <v>442</v>
      </c>
      <c r="AM334" t="s">
        <v>442</v>
      </c>
      <c r="AN334" t="s">
        <v>442</v>
      </c>
      <c r="AO334" t="s">
        <v>442</v>
      </c>
      <c r="AP334" t="s">
        <v>442</v>
      </c>
      <c r="AQ334" t="s">
        <v>442</v>
      </c>
      <c r="AR334" t="s">
        <v>442</v>
      </c>
      <c r="AS334" t="s">
        <v>442</v>
      </c>
      <c r="AT334" t="s">
        <v>442</v>
      </c>
      <c r="AU334" t="s">
        <v>442</v>
      </c>
      <c r="AV334" t="s">
        <v>442</v>
      </c>
      <c r="AW334" t="s">
        <v>442</v>
      </c>
      <c r="AX334" t="s">
        <v>442</v>
      </c>
      <c r="AY334" t="s">
        <v>442</v>
      </c>
      <c r="AZ334" t="s">
        <v>442</v>
      </c>
      <c r="BA334" t="s">
        <v>442</v>
      </c>
      <c r="BB334" t="s">
        <v>442</v>
      </c>
      <c r="BC334" t="s">
        <v>442</v>
      </c>
      <c r="BD334" t="s">
        <v>442</v>
      </c>
      <c r="BE334" t="s">
        <v>442</v>
      </c>
      <c r="BF334" t="s">
        <v>442</v>
      </c>
      <c r="BG334" t="s">
        <v>442</v>
      </c>
      <c r="BH334" t="s">
        <v>442</v>
      </c>
      <c r="BI334" t="s">
        <v>442</v>
      </c>
    </row>
    <row r="335" spans="1:61" x14ac:dyDescent="0.2">
      <c r="A335" t="s">
        <v>658</v>
      </c>
      <c r="S335" t="s">
        <v>442</v>
      </c>
      <c r="T335" t="s">
        <v>442</v>
      </c>
      <c r="U335" t="s">
        <v>442</v>
      </c>
      <c r="V335" t="s">
        <v>442</v>
      </c>
      <c r="W335" t="s">
        <v>442</v>
      </c>
      <c r="X335" t="s">
        <v>442</v>
      </c>
      <c r="Y335" t="s">
        <v>442</v>
      </c>
      <c r="Z335" t="s">
        <v>442</v>
      </c>
      <c r="AA335" t="s">
        <v>442</v>
      </c>
      <c r="AB335" t="s">
        <v>442</v>
      </c>
      <c r="AC335" t="s">
        <v>442</v>
      </c>
      <c r="AD335" t="s">
        <v>442</v>
      </c>
      <c r="AE335" t="s">
        <v>442</v>
      </c>
      <c r="AF335" t="s">
        <v>442</v>
      </c>
      <c r="AG335" t="s">
        <v>442</v>
      </c>
      <c r="AH335" t="s">
        <v>442</v>
      </c>
      <c r="AI335" t="s">
        <v>442</v>
      </c>
      <c r="AJ335" t="s">
        <v>442</v>
      </c>
      <c r="AK335" t="s">
        <v>442</v>
      </c>
      <c r="AL335" t="s">
        <v>442</v>
      </c>
      <c r="AM335" t="s">
        <v>442</v>
      </c>
      <c r="AN335" t="s">
        <v>442</v>
      </c>
      <c r="AO335" t="s">
        <v>442</v>
      </c>
      <c r="AP335" t="s">
        <v>442</v>
      </c>
      <c r="AQ335" t="s">
        <v>442</v>
      </c>
      <c r="AR335" t="s">
        <v>442</v>
      </c>
      <c r="AS335" t="s">
        <v>442</v>
      </c>
      <c r="AT335" t="s">
        <v>442</v>
      </c>
      <c r="AU335" t="s">
        <v>442</v>
      </c>
      <c r="AV335" t="s">
        <v>442</v>
      </c>
      <c r="AW335" t="s">
        <v>442</v>
      </c>
      <c r="AX335" t="s">
        <v>442</v>
      </c>
      <c r="AY335" t="s">
        <v>442</v>
      </c>
      <c r="AZ335" t="s">
        <v>442</v>
      </c>
      <c r="BA335" t="s">
        <v>442</v>
      </c>
      <c r="BB335" t="s">
        <v>442</v>
      </c>
      <c r="BC335" t="s">
        <v>442</v>
      </c>
      <c r="BD335" t="s">
        <v>442</v>
      </c>
      <c r="BE335" t="s">
        <v>442</v>
      </c>
      <c r="BF335" t="s">
        <v>442</v>
      </c>
      <c r="BG335" t="s">
        <v>442</v>
      </c>
      <c r="BH335" t="s">
        <v>442</v>
      </c>
      <c r="BI335" t="s">
        <v>442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67</v>
      </c>
    </row>
    <row r="2" spans="1:6" x14ac:dyDescent="0.2">
      <c r="C2" s="45" t="s">
        <v>296</v>
      </c>
      <c r="D2" s="45"/>
      <c r="E2" s="45" t="s">
        <v>301</v>
      </c>
      <c r="F2" s="45"/>
    </row>
    <row r="3" spans="1:6" x14ac:dyDescent="0.2">
      <c r="C3" t="s">
        <v>297</v>
      </c>
      <c r="D3" t="s">
        <v>298</v>
      </c>
      <c r="E3" t="s">
        <v>297</v>
      </c>
      <c r="F3" t="s">
        <v>298</v>
      </c>
    </row>
    <row r="4" spans="1:6" x14ac:dyDescent="0.2">
      <c r="B4" t="s">
        <v>90</v>
      </c>
      <c r="C4" t="b">
        <v>0</v>
      </c>
      <c r="D4" t="b">
        <v>1</v>
      </c>
      <c r="E4" t="b">
        <v>1</v>
      </c>
      <c r="F4" t="b">
        <v>0</v>
      </c>
    </row>
    <row r="5" spans="1:6" x14ac:dyDescent="0.2">
      <c r="B5" t="s">
        <v>299</v>
      </c>
      <c r="C5" t="b">
        <v>0</v>
      </c>
      <c r="D5" t="b">
        <v>0</v>
      </c>
      <c r="E5" t="b">
        <v>1</v>
      </c>
      <c r="F5" t="b">
        <v>0</v>
      </c>
    </row>
    <row r="6" spans="1:6" x14ac:dyDescent="0.2">
      <c r="B6" t="s">
        <v>111</v>
      </c>
      <c r="C6" t="b">
        <v>0</v>
      </c>
      <c r="D6" t="b">
        <v>1</v>
      </c>
      <c r="E6" t="b">
        <v>1</v>
      </c>
      <c r="F6" t="b">
        <v>0</v>
      </c>
    </row>
    <row r="7" spans="1:6" x14ac:dyDescent="0.2">
      <c r="B7" t="s">
        <v>300</v>
      </c>
      <c r="C7" t="b">
        <v>0</v>
      </c>
      <c r="D7" t="b">
        <v>0</v>
      </c>
      <c r="E7" t="b">
        <v>0</v>
      </c>
      <c r="F7" t="b">
        <v>0</v>
      </c>
    </row>
    <row r="8" spans="1:6" x14ac:dyDescent="0.2">
      <c r="B8" t="s">
        <v>302</v>
      </c>
      <c r="C8" t="b">
        <v>0</v>
      </c>
      <c r="D8" t="b">
        <v>1</v>
      </c>
      <c r="E8" t="b">
        <v>1</v>
      </c>
      <c r="F8" t="b">
        <v>0</v>
      </c>
    </row>
    <row r="9" spans="1:6" x14ac:dyDescent="0.2">
      <c r="B9" t="s">
        <v>303</v>
      </c>
      <c r="C9" t="b">
        <v>0</v>
      </c>
      <c r="D9" t="b">
        <v>0</v>
      </c>
      <c r="E9" t="b">
        <v>0</v>
      </c>
      <c r="F9" t="b">
        <v>0</v>
      </c>
    </row>
    <row r="10" spans="1:6" x14ac:dyDescent="0.2">
      <c r="B10" t="s">
        <v>101</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67</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413</v>
      </c>
      <c r="C2" t="s">
        <v>414</v>
      </c>
      <c r="D2" t="s">
        <v>415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384</v>
      </c>
      <c r="C3" t="s">
        <v>384</v>
      </c>
      <c r="D3" t="s">
        <v>384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651</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262</v>
      </c>
      <c r="B6" s="7">
        <v>2.9189999999999999E-6</v>
      </c>
      <c r="C6" s="7">
        <v>1.8370000000000002E-6</v>
      </c>
      <c r="D6" s="7">
        <v>3.0000000000000001E-6</v>
      </c>
    </row>
    <row r="7" spans="1:56" x14ac:dyDescent="0.2">
      <c r="A7" t="s">
        <v>263</v>
      </c>
      <c r="B7" s="7">
        <v>2.9189999999999999E-6</v>
      </c>
      <c r="C7" s="7">
        <v>1.8370000000000002E-6</v>
      </c>
      <c r="D7" s="7">
        <v>3.0000000000000001E-6</v>
      </c>
      <c r="I7" t="s">
        <v>525</v>
      </c>
      <c r="J7" t="s">
        <v>519</v>
      </c>
      <c r="K7" t="s">
        <v>527</v>
      </c>
      <c r="L7" t="s">
        <v>523</v>
      </c>
      <c r="M7">
        <v>8.1999999999999993</v>
      </c>
      <c r="P7" t="s">
        <v>519</v>
      </c>
      <c r="Q7" t="s">
        <v>520</v>
      </c>
      <c r="R7" t="s">
        <v>521</v>
      </c>
    </row>
    <row r="8" spans="1:56" x14ac:dyDescent="0.2">
      <c r="A8" t="s">
        <v>652</v>
      </c>
      <c r="B8" s="7">
        <v>5.8379999999999998E-6</v>
      </c>
      <c r="C8" s="7">
        <v>3.6740000000000003E-6</v>
      </c>
      <c r="D8" s="7">
        <v>6.0000000000000002E-6</v>
      </c>
      <c r="I8" t="s">
        <v>525</v>
      </c>
      <c r="J8" t="s">
        <v>519</v>
      </c>
      <c r="K8" t="s">
        <v>527</v>
      </c>
      <c r="L8" t="s">
        <v>524</v>
      </c>
      <c r="M8">
        <v>2.2999999999999998</v>
      </c>
      <c r="O8" t="s">
        <v>651</v>
      </c>
      <c r="P8">
        <v>1</v>
      </c>
    </row>
    <row r="9" spans="1:56" x14ac:dyDescent="0.2">
      <c r="A9" t="s">
        <v>346</v>
      </c>
      <c r="B9" s="7">
        <v>5.8379999999999998E-6</v>
      </c>
      <c r="C9" s="7">
        <v>3.6740000000000003E-6</v>
      </c>
      <c r="D9" s="7">
        <v>6.0000000000000002E-6</v>
      </c>
      <c r="I9" t="s">
        <v>525</v>
      </c>
      <c r="J9" t="s">
        <v>519</v>
      </c>
      <c r="K9" t="s">
        <v>528</v>
      </c>
      <c r="L9" t="s">
        <v>523</v>
      </c>
      <c r="M9">
        <v>11</v>
      </c>
      <c r="O9" t="s">
        <v>33</v>
      </c>
      <c r="P9">
        <v>1</v>
      </c>
    </row>
    <row r="10" spans="1:56" x14ac:dyDescent="0.2">
      <c r="A10" t="s">
        <v>347</v>
      </c>
      <c r="B10" s="7">
        <v>5.8379999999999998E-6</v>
      </c>
      <c r="C10" s="7">
        <v>3.6740000000000003E-6</v>
      </c>
      <c r="D10" s="7">
        <v>6.0000000000000002E-6</v>
      </c>
      <c r="I10" t="s">
        <v>525</v>
      </c>
      <c r="J10" t="s">
        <v>519</v>
      </c>
      <c r="K10" t="s">
        <v>528</v>
      </c>
      <c r="L10" t="s">
        <v>524</v>
      </c>
      <c r="M10">
        <v>1.9</v>
      </c>
      <c r="O10" t="s">
        <v>262</v>
      </c>
      <c r="P10">
        <v>1</v>
      </c>
    </row>
    <row r="11" spans="1:56" x14ac:dyDescent="0.2">
      <c r="A11" t="s">
        <v>348</v>
      </c>
      <c r="B11" s="7">
        <v>5.8379999999999998E-6</v>
      </c>
      <c r="C11" s="7">
        <v>3.6740000000000003E-6</v>
      </c>
      <c r="D11" s="7">
        <v>6.0000000000000002E-6</v>
      </c>
      <c r="I11" t="s">
        <v>525</v>
      </c>
      <c r="J11" t="s">
        <v>520</v>
      </c>
      <c r="K11" t="s">
        <v>527</v>
      </c>
      <c r="L11" t="s">
        <v>523</v>
      </c>
      <c r="M11">
        <v>6.4</v>
      </c>
      <c r="O11" t="s">
        <v>263</v>
      </c>
      <c r="P11">
        <v>1</v>
      </c>
    </row>
    <row r="12" spans="1:56" x14ac:dyDescent="0.2">
      <c r="A12" t="s">
        <v>375</v>
      </c>
      <c r="B12" s="7">
        <v>6.3939999999999993E-6</v>
      </c>
      <c r="C12" s="7">
        <v>6.1789999999999996E-6</v>
      </c>
      <c r="D12" s="7">
        <v>6.0000000000000002E-6</v>
      </c>
      <c r="I12" t="s">
        <v>525</v>
      </c>
      <c r="J12" t="s">
        <v>520</v>
      </c>
      <c r="K12" t="s">
        <v>527</v>
      </c>
      <c r="L12" t="s">
        <v>524</v>
      </c>
      <c r="M12">
        <v>2.2999999999999998</v>
      </c>
      <c r="O12" t="s">
        <v>652</v>
      </c>
      <c r="P12">
        <v>1</v>
      </c>
    </row>
    <row r="13" spans="1:56" x14ac:dyDescent="0.2">
      <c r="A13" t="s">
        <v>376</v>
      </c>
      <c r="B13" s="7">
        <v>6.3939999999999993E-6</v>
      </c>
      <c r="C13" s="7">
        <v>6.1789999999999996E-6</v>
      </c>
      <c r="D13" s="7">
        <v>6.0000000000000002E-6</v>
      </c>
      <c r="I13" t="s">
        <v>525</v>
      </c>
      <c r="J13" t="s">
        <v>520</v>
      </c>
      <c r="K13" t="s">
        <v>528</v>
      </c>
      <c r="L13" t="s">
        <v>523</v>
      </c>
      <c r="M13">
        <v>4.5</v>
      </c>
      <c r="O13" t="s">
        <v>346</v>
      </c>
      <c r="P13">
        <v>0.5</v>
      </c>
      <c r="Q13">
        <v>0.5</v>
      </c>
    </row>
    <row r="14" spans="1:56" x14ac:dyDescent="0.2">
      <c r="A14" t="s">
        <v>377</v>
      </c>
      <c r="B14" s="7">
        <v>6.3939999999999993E-6</v>
      </c>
      <c r="C14" s="7">
        <v>6.1789999999999996E-6</v>
      </c>
      <c r="D14" s="7">
        <v>6.0000000000000002E-6</v>
      </c>
      <c r="I14" t="s">
        <v>525</v>
      </c>
      <c r="J14" t="s">
        <v>520</v>
      </c>
      <c r="K14" t="s">
        <v>528</v>
      </c>
      <c r="L14" t="s">
        <v>524</v>
      </c>
      <c r="M14">
        <v>1.5</v>
      </c>
      <c r="O14" t="s">
        <v>347</v>
      </c>
      <c r="P14">
        <v>0.5</v>
      </c>
      <c r="Q14">
        <v>0.5</v>
      </c>
    </row>
    <row r="15" spans="1:56" x14ac:dyDescent="0.2">
      <c r="A15" t="s">
        <v>337</v>
      </c>
      <c r="B15" s="7">
        <v>6.3939999999999993E-6</v>
      </c>
      <c r="C15" s="7">
        <v>6.1789999999999996E-6</v>
      </c>
      <c r="D15" s="7">
        <v>6.0000000000000002E-6</v>
      </c>
      <c r="I15" t="s">
        <v>525</v>
      </c>
      <c r="J15" t="s">
        <v>521</v>
      </c>
      <c r="K15" t="s">
        <v>527</v>
      </c>
      <c r="L15" t="s">
        <v>523</v>
      </c>
      <c r="M15">
        <v>5.5</v>
      </c>
      <c r="O15" t="s">
        <v>348</v>
      </c>
      <c r="P15">
        <v>0.5</v>
      </c>
      <c r="Q15">
        <v>0.5</v>
      </c>
    </row>
    <row r="16" spans="1:56" x14ac:dyDescent="0.2">
      <c r="A16" t="s">
        <v>338</v>
      </c>
      <c r="B16" s="7">
        <v>6.3939999999999993E-6</v>
      </c>
      <c r="C16" s="7">
        <v>6.1789999999999996E-6</v>
      </c>
      <c r="D16" s="7">
        <v>6.0000000000000002E-6</v>
      </c>
      <c r="I16" t="s">
        <v>525</v>
      </c>
      <c r="J16" t="s">
        <v>521</v>
      </c>
      <c r="K16" t="s">
        <v>527</v>
      </c>
      <c r="L16" t="s">
        <v>524</v>
      </c>
      <c r="M16">
        <v>2.2999999999999998</v>
      </c>
      <c r="O16" t="s">
        <v>375</v>
      </c>
      <c r="P16">
        <v>0.5</v>
      </c>
      <c r="Q16">
        <v>0.5</v>
      </c>
    </row>
    <row r="17" spans="1:18" x14ac:dyDescent="0.2">
      <c r="A17" t="s">
        <v>339</v>
      </c>
      <c r="B17" s="7">
        <v>6.3939999999999993E-6</v>
      </c>
      <c r="C17" s="7">
        <v>6.1789999999999996E-6</v>
      </c>
      <c r="D17" s="7">
        <v>6.0000000000000002E-6</v>
      </c>
      <c r="I17" t="s">
        <v>525</v>
      </c>
      <c r="J17" t="s">
        <v>521</v>
      </c>
      <c r="K17" t="s">
        <v>528</v>
      </c>
      <c r="L17" t="s">
        <v>523</v>
      </c>
      <c r="M17">
        <v>1</v>
      </c>
      <c r="O17" t="s">
        <v>376</v>
      </c>
      <c r="P17">
        <v>0.5</v>
      </c>
      <c r="Q17">
        <v>0.5</v>
      </c>
    </row>
    <row r="18" spans="1:18" x14ac:dyDescent="0.2">
      <c r="A18" t="s">
        <v>653</v>
      </c>
      <c r="B18" s="7">
        <v>6.3939999999999993E-6</v>
      </c>
      <c r="C18" s="7">
        <v>3.0894999999999998E-6</v>
      </c>
      <c r="D18" s="7">
        <v>6.0000000000000002E-6</v>
      </c>
      <c r="I18" t="s">
        <v>525</v>
      </c>
      <c r="J18" t="s">
        <v>521</v>
      </c>
      <c r="K18" t="s">
        <v>528</v>
      </c>
      <c r="L18" t="s">
        <v>524</v>
      </c>
      <c r="M18">
        <v>1.3</v>
      </c>
      <c r="O18" t="s">
        <v>377</v>
      </c>
      <c r="P18">
        <v>0.5</v>
      </c>
      <c r="Q18">
        <v>0.5</v>
      </c>
    </row>
    <row r="19" spans="1:18" x14ac:dyDescent="0.2">
      <c r="A19" t="s">
        <v>654</v>
      </c>
      <c r="B19" s="7">
        <v>6.3939999999999993E-6</v>
      </c>
      <c r="C19" s="7">
        <v>3.0894999999999998E-6</v>
      </c>
      <c r="D19" s="7">
        <v>6.0000000000000002E-6</v>
      </c>
      <c r="I19" t="s">
        <v>526</v>
      </c>
      <c r="J19" t="s">
        <v>519</v>
      </c>
      <c r="K19" t="s">
        <v>527</v>
      </c>
      <c r="L19" t="s">
        <v>523</v>
      </c>
      <c r="M19">
        <v>5.8</v>
      </c>
      <c r="O19" t="s">
        <v>337</v>
      </c>
      <c r="P19">
        <v>0.5</v>
      </c>
      <c r="Q19">
        <v>0.5</v>
      </c>
    </row>
    <row r="20" spans="1:18" x14ac:dyDescent="0.2">
      <c r="A20" t="s">
        <v>403</v>
      </c>
      <c r="B20" s="7">
        <v>7.3669999999999991E-6</v>
      </c>
      <c r="C20" s="7">
        <v>8.3499999999999997E-6</v>
      </c>
      <c r="D20" s="7">
        <v>6.0000000000000002E-6</v>
      </c>
      <c r="I20" t="s">
        <v>526</v>
      </c>
      <c r="J20" t="s">
        <v>519</v>
      </c>
      <c r="K20" t="s">
        <v>527</v>
      </c>
      <c r="L20" t="s">
        <v>524</v>
      </c>
      <c r="M20">
        <v>2.2999999999999998</v>
      </c>
      <c r="O20" t="s">
        <v>338</v>
      </c>
      <c r="P20">
        <v>0.5</v>
      </c>
      <c r="Q20">
        <v>0.5</v>
      </c>
    </row>
    <row r="21" spans="1:18" x14ac:dyDescent="0.2">
      <c r="A21" t="s">
        <v>404</v>
      </c>
      <c r="B21" s="7">
        <v>7.3669999999999991E-6</v>
      </c>
      <c r="C21" s="7">
        <v>8.3499999999999997E-6</v>
      </c>
      <c r="D21" s="7">
        <v>6.0000000000000002E-6</v>
      </c>
      <c r="I21" t="s">
        <v>526</v>
      </c>
      <c r="J21" t="s">
        <v>519</v>
      </c>
      <c r="K21" t="s">
        <v>528</v>
      </c>
      <c r="L21" t="s">
        <v>523</v>
      </c>
      <c r="M21">
        <v>4.2</v>
      </c>
      <c r="O21" t="s">
        <v>339</v>
      </c>
      <c r="P21">
        <v>0.5</v>
      </c>
      <c r="Q21">
        <v>0.5</v>
      </c>
    </row>
    <row r="22" spans="1:18" x14ac:dyDescent="0.2">
      <c r="A22" t="s">
        <v>405</v>
      </c>
      <c r="B22" s="7">
        <v>7.3669999999999991E-6</v>
      </c>
      <c r="C22" s="7">
        <v>8.3499999999999997E-6</v>
      </c>
      <c r="D22" s="7">
        <v>6.0000000000000002E-6</v>
      </c>
      <c r="I22" t="s">
        <v>526</v>
      </c>
      <c r="J22" t="s">
        <v>519</v>
      </c>
      <c r="K22" t="s">
        <v>528</v>
      </c>
      <c r="L22" t="s">
        <v>524</v>
      </c>
      <c r="M22">
        <v>1.9</v>
      </c>
      <c r="O22" t="s">
        <v>653</v>
      </c>
      <c r="P22">
        <v>0.5</v>
      </c>
      <c r="Q22">
        <v>0.5</v>
      </c>
    </row>
    <row r="23" spans="1:18" x14ac:dyDescent="0.2">
      <c r="A23" t="s">
        <v>385</v>
      </c>
      <c r="B23" s="7">
        <v>7.3669999999999991E-6</v>
      </c>
      <c r="C23" s="7">
        <v>8.3499999999999997E-6</v>
      </c>
      <c r="D23" s="7">
        <v>6.0000000000000002E-6</v>
      </c>
      <c r="I23" t="s">
        <v>526</v>
      </c>
      <c r="J23" t="s">
        <v>520</v>
      </c>
      <c r="K23" t="s">
        <v>527</v>
      </c>
      <c r="L23" t="s">
        <v>523</v>
      </c>
      <c r="M23">
        <v>4.5</v>
      </c>
      <c r="O23" t="s">
        <v>654</v>
      </c>
      <c r="P23">
        <v>0.5</v>
      </c>
      <c r="Q23">
        <v>0.5</v>
      </c>
    </row>
    <row r="24" spans="1:18" x14ac:dyDescent="0.2">
      <c r="A24" t="s">
        <v>386</v>
      </c>
      <c r="B24" s="7">
        <v>7.3669999999999991E-6</v>
      </c>
      <c r="C24" s="7">
        <v>8.3499999999999997E-6</v>
      </c>
      <c r="D24" s="7">
        <v>6.0000000000000002E-6</v>
      </c>
      <c r="I24" t="s">
        <v>526</v>
      </c>
      <c r="J24" t="s">
        <v>520</v>
      </c>
      <c r="K24" t="s">
        <v>527</v>
      </c>
      <c r="L24" t="s">
        <v>524</v>
      </c>
      <c r="M24">
        <v>2.2999999999999998</v>
      </c>
      <c r="O24" t="s">
        <v>403</v>
      </c>
      <c r="P24">
        <v>0.5</v>
      </c>
      <c r="Q24">
        <v>0.5</v>
      </c>
    </row>
    <row r="25" spans="1:18" x14ac:dyDescent="0.2">
      <c r="A25" t="s">
        <v>387</v>
      </c>
      <c r="B25" s="7">
        <v>7.3669999999999991E-6</v>
      </c>
      <c r="C25" s="7">
        <v>8.3499999999999997E-6</v>
      </c>
      <c r="D25" s="7">
        <v>6.0000000000000002E-6</v>
      </c>
      <c r="I25" t="s">
        <v>526</v>
      </c>
      <c r="J25" t="s">
        <v>520</v>
      </c>
      <c r="K25" t="s">
        <v>528</v>
      </c>
      <c r="L25" t="s">
        <v>523</v>
      </c>
      <c r="M25">
        <v>1.8</v>
      </c>
      <c r="O25" t="s">
        <v>404</v>
      </c>
      <c r="P25">
        <v>0.5</v>
      </c>
      <c r="Q25">
        <v>0.5</v>
      </c>
    </row>
    <row r="26" spans="1:18" x14ac:dyDescent="0.2">
      <c r="A26" t="s">
        <v>394</v>
      </c>
      <c r="B26" s="7">
        <v>7.3669999999999991E-6</v>
      </c>
      <c r="C26" s="7">
        <v>8.3499999999999997E-6</v>
      </c>
      <c r="D26" s="7">
        <v>6.0000000000000002E-6</v>
      </c>
      <c r="I26" t="s">
        <v>526</v>
      </c>
      <c r="J26" t="s">
        <v>520</v>
      </c>
      <c r="K26" t="s">
        <v>528</v>
      </c>
      <c r="L26" t="s">
        <v>524</v>
      </c>
      <c r="M26">
        <v>1.5</v>
      </c>
      <c r="O26" t="s">
        <v>405</v>
      </c>
      <c r="P26">
        <v>0.5</v>
      </c>
      <c r="Q26">
        <v>0.5</v>
      </c>
    </row>
    <row r="27" spans="1:18" x14ac:dyDescent="0.2">
      <c r="A27" t="s">
        <v>395</v>
      </c>
      <c r="B27" s="7">
        <v>7.3669999999999991E-6</v>
      </c>
      <c r="C27" s="7">
        <v>8.3499999999999997E-6</v>
      </c>
      <c r="D27" s="7">
        <v>6.0000000000000002E-6</v>
      </c>
      <c r="I27" t="s">
        <v>526</v>
      </c>
      <c r="J27" t="s">
        <v>521</v>
      </c>
      <c r="K27" t="s">
        <v>527</v>
      </c>
      <c r="L27" t="s">
        <v>523</v>
      </c>
      <c r="M27">
        <v>3.8</v>
      </c>
      <c r="O27" t="s">
        <v>385</v>
      </c>
      <c r="P27">
        <v>0.33</v>
      </c>
      <c r="Q27">
        <v>0.33</v>
      </c>
      <c r="R27">
        <v>0.33</v>
      </c>
    </row>
    <row r="28" spans="1:18" x14ac:dyDescent="0.2">
      <c r="A28" t="s">
        <v>396</v>
      </c>
      <c r="B28" s="7">
        <v>7.3669999999999991E-6</v>
      </c>
      <c r="C28" s="7">
        <v>8.3499999999999997E-6</v>
      </c>
      <c r="D28" s="7">
        <v>6.0000000000000002E-6</v>
      </c>
      <c r="I28" t="s">
        <v>526</v>
      </c>
      <c r="J28" t="s">
        <v>521</v>
      </c>
      <c r="K28" t="s">
        <v>527</v>
      </c>
      <c r="L28" t="s">
        <v>524</v>
      </c>
      <c r="M28">
        <v>2.2999999999999998</v>
      </c>
      <c r="O28" t="s">
        <v>386</v>
      </c>
      <c r="P28">
        <v>0.33</v>
      </c>
      <c r="Q28">
        <v>0.33</v>
      </c>
      <c r="R28">
        <v>0.33</v>
      </c>
    </row>
    <row r="29" spans="1:18" x14ac:dyDescent="0.2">
      <c r="A29" t="s">
        <v>655</v>
      </c>
      <c r="B29" s="7">
        <v>7.3669999999999991E-6</v>
      </c>
      <c r="C29" s="7">
        <v>4.1749999999999998E-6</v>
      </c>
      <c r="D29" s="7">
        <v>6.0000000000000002E-6</v>
      </c>
      <c r="I29" t="s">
        <v>526</v>
      </c>
      <c r="J29" t="s">
        <v>521</v>
      </c>
      <c r="K29" t="s">
        <v>528</v>
      </c>
      <c r="L29" t="s">
        <v>523</v>
      </c>
      <c r="M29">
        <v>0.4</v>
      </c>
      <c r="O29" t="s">
        <v>387</v>
      </c>
      <c r="P29">
        <v>0.33</v>
      </c>
      <c r="Q29">
        <v>0.33</v>
      </c>
      <c r="R29">
        <v>0.33</v>
      </c>
    </row>
    <row r="30" spans="1:18" x14ac:dyDescent="0.2">
      <c r="A30" t="s">
        <v>656</v>
      </c>
      <c r="B30" s="7">
        <v>7.3669999999999991E-6</v>
      </c>
      <c r="C30" s="7">
        <v>4.1749999999999998E-6</v>
      </c>
      <c r="D30" s="7">
        <v>6.0000000000000002E-6</v>
      </c>
      <c r="I30" t="s">
        <v>526</v>
      </c>
      <c r="J30" t="s">
        <v>521</v>
      </c>
      <c r="K30" t="s">
        <v>528</v>
      </c>
      <c r="L30" t="s">
        <v>524</v>
      </c>
      <c r="M30">
        <v>1.3</v>
      </c>
      <c r="O30" t="s">
        <v>394</v>
      </c>
      <c r="P30">
        <v>0.33</v>
      </c>
      <c r="Q30">
        <v>0.33</v>
      </c>
      <c r="R30">
        <v>0.33</v>
      </c>
    </row>
    <row r="31" spans="1:18" x14ac:dyDescent="0.2">
      <c r="A31" t="s">
        <v>657</v>
      </c>
      <c r="B31" s="7">
        <v>7.3669999999999991E-6</v>
      </c>
      <c r="C31" s="7">
        <v>4.1749999999999998E-6</v>
      </c>
      <c r="D31" s="7">
        <v>6.0000000000000002E-6</v>
      </c>
      <c r="I31" t="s">
        <v>526</v>
      </c>
      <c r="K31" t="s">
        <v>529</v>
      </c>
      <c r="L31" t="s">
        <v>523</v>
      </c>
      <c r="M31">
        <v>5.0999999999999996</v>
      </c>
      <c r="O31" t="s">
        <v>395</v>
      </c>
      <c r="P31">
        <v>0.33</v>
      </c>
      <c r="Q31">
        <v>0.33</v>
      </c>
      <c r="R31">
        <v>0.33</v>
      </c>
    </row>
    <row r="32" spans="1:18" x14ac:dyDescent="0.2">
      <c r="A32" t="s">
        <v>658</v>
      </c>
      <c r="B32" s="7">
        <v>7.3669999999999991E-6</v>
      </c>
      <c r="C32" s="7">
        <v>4.1749999999999998E-6</v>
      </c>
      <c r="D32" s="7">
        <v>6.0000000000000002E-6</v>
      </c>
      <c r="I32" t="s">
        <v>526</v>
      </c>
      <c r="K32" t="s">
        <v>529</v>
      </c>
      <c r="L32" t="s">
        <v>524</v>
      </c>
      <c r="M32">
        <v>1.5</v>
      </c>
      <c r="O32" t="s">
        <v>396</v>
      </c>
      <c r="P32">
        <v>0.33</v>
      </c>
      <c r="Q32">
        <v>0.33</v>
      </c>
      <c r="R32">
        <v>0.33</v>
      </c>
    </row>
    <row r="33" spans="9:18" x14ac:dyDescent="0.2">
      <c r="I33" t="s">
        <v>526</v>
      </c>
      <c r="K33" t="s">
        <v>530</v>
      </c>
      <c r="L33" t="s">
        <v>523</v>
      </c>
      <c r="M33">
        <v>8.1999999999999993</v>
      </c>
      <c r="O33" t="s">
        <v>655</v>
      </c>
      <c r="P33">
        <v>0.33</v>
      </c>
      <c r="Q33">
        <v>0.33</v>
      </c>
      <c r="R33">
        <v>0.33</v>
      </c>
    </row>
    <row r="34" spans="9:18" x14ac:dyDescent="0.2">
      <c r="I34" t="s">
        <v>526</v>
      </c>
      <c r="K34" t="s">
        <v>530</v>
      </c>
      <c r="L34" t="s">
        <v>524</v>
      </c>
      <c r="M34">
        <v>1.1000000000000001</v>
      </c>
      <c r="O34" t="s">
        <v>656</v>
      </c>
      <c r="P34">
        <v>0.33</v>
      </c>
      <c r="Q34">
        <v>0.33</v>
      </c>
      <c r="R34">
        <v>0.33</v>
      </c>
    </row>
    <row r="35" spans="9:18" x14ac:dyDescent="0.2">
      <c r="I35" t="s">
        <v>525</v>
      </c>
      <c r="K35" t="s">
        <v>529</v>
      </c>
      <c r="L35" t="s">
        <v>523</v>
      </c>
      <c r="M35">
        <v>5.0999999999999996</v>
      </c>
      <c r="O35" t="s">
        <v>657</v>
      </c>
      <c r="P35">
        <v>0.33</v>
      </c>
      <c r="Q35">
        <v>0.33</v>
      </c>
      <c r="R35">
        <v>0.33</v>
      </c>
    </row>
    <row r="36" spans="9:18" x14ac:dyDescent="0.2">
      <c r="I36" t="s">
        <v>525</v>
      </c>
      <c r="K36" t="s">
        <v>529</v>
      </c>
      <c r="L36" t="s">
        <v>524</v>
      </c>
      <c r="M36">
        <v>1.5</v>
      </c>
      <c r="O36" t="s">
        <v>658</v>
      </c>
      <c r="P36">
        <v>0.33</v>
      </c>
      <c r="Q36">
        <v>0.33</v>
      </c>
      <c r="R36">
        <v>0.33</v>
      </c>
    </row>
    <row r="37" spans="9:18" x14ac:dyDescent="0.2">
      <c r="I37" t="s">
        <v>525</v>
      </c>
      <c r="K37" t="s">
        <v>530</v>
      </c>
      <c r="L37" t="s">
        <v>523</v>
      </c>
      <c r="M37">
        <v>8.1999999999999993</v>
      </c>
    </row>
    <row r="38" spans="9:18" x14ac:dyDescent="0.2">
      <c r="I38" t="s">
        <v>525</v>
      </c>
      <c r="K38" t="s">
        <v>530</v>
      </c>
      <c r="L38" t="s">
        <v>524</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67</v>
      </c>
      <c r="B1" t="s">
        <v>416</v>
      </c>
    </row>
    <row r="2" spans="1:4" x14ac:dyDescent="0.2">
      <c r="B2" t="s">
        <v>42</v>
      </c>
      <c r="C2" t="s">
        <v>43</v>
      </c>
      <c r="D2" t="s">
        <v>44</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67</v>
      </c>
    </row>
    <row r="2" spans="1:40" x14ac:dyDescent="0.2">
      <c r="B2" t="s">
        <v>48</v>
      </c>
      <c r="C2" t="s">
        <v>50</v>
      </c>
      <c r="D2" t="s">
        <v>52</v>
      </c>
      <c r="E2" t="s">
        <v>53</v>
      </c>
    </row>
    <row r="3" spans="1:40" x14ac:dyDescent="0.2">
      <c r="A3" t="s">
        <v>45</v>
      </c>
      <c r="B3">
        <v>0.75</v>
      </c>
      <c r="C3" s="3">
        <f>42.6/3.6</f>
        <v>11.833333333333334</v>
      </c>
      <c r="D3">
        <v>3.14</v>
      </c>
      <c r="E3" s="7">
        <v>1.5999999999999999E-5</v>
      </c>
    </row>
    <row r="4" spans="1:40" x14ac:dyDescent="0.2">
      <c r="A4" t="s">
        <v>46</v>
      </c>
      <c r="B4">
        <v>0.85</v>
      </c>
      <c r="C4" s="3">
        <f>43/3.6</f>
        <v>11.944444444444445</v>
      </c>
      <c r="D4">
        <v>3.15</v>
      </c>
      <c r="E4" s="7">
        <v>8.8500000000000004E-4</v>
      </c>
    </row>
    <row r="5" spans="1:40" x14ac:dyDescent="0.2">
      <c r="A5" t="s">
        <v>47</v>
      </c>
      <c r="C5" s="3">
        <f>47.5/3.6</f>
        <v>13.194444444444445</v>
      </c>
      <c r="D5">
        <v>2.68</v>
      </c>
      <c r="E5" s="7">
        <v>0</v>
      </c>
    </row>
    <row r="8" spans="1:40" x14ac:dyDescent="0.2">
      <c r="A8" t="s">
        <v>371</v>
      </c>
      <c r="B8" t="s">
        <v>372</v>
      </c>
    </row>
    <row r="9" spans="1:40" x14ac:dyDescent="0.2">
      <c r="A9" t="s">
        <v>369</v>
      </c>
      <c r="C9" t="s">
        <v>362</v>
      </c>
      <c r="D9" t="s">
        <v>363</v>
      </c>
      <c r="E9" t="s">
        <v>364</v>
      </c>
      <c r="F9" t="s">
        <v>365</v>
      </c>
      <c r="G9" t="s">
        <v>366</v>
      </c>
      <c r="H9" t="s">
        <v>367</v>
      </c>
    </row>
    <row r="10" spans="1:40" x14ac:dyDescent="0.2">
      <c r="A10" t="s">
        <v>137</v>
      </c>
      <c r="B10" t="s">
        <v>56</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137</v>
      </c>
      <c r="B11" t="s">
        <v>59</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137</v>
      </c>
      <c r="B12" t="s">
        <v>368</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137</v>
      </c>
      <c r="B13" t="s">
        <v>61</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137</v>
      </c>
      <c r="B14" t="s">
        <v>55</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137</v>
      </c>
      <c r="B15" t="s">
        <v>58</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137</v>
      </c>
      <c r="B16" t="s">
        <v>57</v>
      </c>
      <c r="C16" s="7">
        <v>1.350057491278213E-3</v>
      </c>
      <c r="D16" s="7">
        <v>1.350057491278213E-3</v>
      </c>
      <c r="E16" s="7">
        <v>1.744105494699958E-3</v>
      </c>
      <c r="F16" s="7">
        <v>1.7453343299320993E-3</v>
      </c>
      <c r="G16" s="7">
        <v>4.4534768036166134E-4</v>
      </c>
      <c r="H16" s="7">
        <v>4.4593236511468687E-4</v>
      </c>
      <c r="I16" s="5"/>
    </row>
    <row r="17" spans="1:10" x14ac:dyDescent="0.2">
      <c r="A17" t="s">
        <v>137</v>
      </c>
      <c r="B17" t="s">
        <v>360</v>
      </c>
      <c r="C17" s="7">
        <v>0.99037189923972668</v>
      </c>
      <c r="D17" s="7">
        <v>0.79798060638763357</v>
      </c>
      <c r="E17" s="7">
        <v>0.39308601769474416</v>
      </c>
      <c r="F17" s="7">
        <v>2.8709430025130551E-2</v>
      </c>
      <c r="G17" s="7">
        <v>2.9486733371868183E-2</v>
      </c>
      <c r="H17" s="7">
        <v>2.9576845168859025E-2</v>
      </c>
      <c r="I17" s="5"/>
    </row>
    <row r="18" spans="1:10" x14ac:dyDescent="0.2">
      <c r="A18" t="s">
        <v>137</v>
      </c>
      <c r="B18" t="s">
        <v>309</v>
      </c>
      <c r="C18" s="7">
        <v>6.9833915972032007E-2</v>
      </c>
      <c r="D18" s="7">
        <v>5.6267863270922876E-2</v>
      </c>
      <c r="E18" s="7">
        <v>2.7717603811808881E-2</v>
      </c>
      <c r="F18" s="7">
        <v>2.0243828863874104E-3</v>
      </c>
      <c r="G18" s="7">
        <v>2.0791927377599357E-3</v>
      </c>
      <c r="H18" s="7">
        <v>2.0855467747272387E-3</v>
      </c>
      <c r="I18" s="5"/>
    </row>
    <row r="19" spans="1:10" x14ac:dyDescent="0.2">
      <c r="A19" t="s">
        <v>137</v>
      </c>
      <c r="B19" t="s">
        <v>310</v>
      </c>
      <c r="C19" s="7">
        <v>1.4229481310915611E-2</v>
      </c>
      <c r="D19" s="7">
        <v>1.1465238597523471E-2</v>
      </c>
      <c r="E19" s="7">
        <v>5.6477876105566691E-3</v>
      </c>
      <c r="F19" s="7">
        <v>4.124918107058987E-4</v>
      </c>
      <c r="G19" s="7">
        <v>4.2365996223948536E-4</v>
      </c>
      <c r="H19" s="7">
        <v>4.2495467196636527E-4</v>
      </c>
      <c r="I19" s="5"/>
    </row>
    <row r="20" spans="1:10" x14ac:dyDescent="0.2">
      <c r="A20" t="s">
        <v>137</v>
      </c>
      <c r="B20" t="s">
        <v>311</v>
      </c>
      <c r="C20" s="7">
        <v>0.11471151087568894</v>
      </c>
      <c r="D20" s="7">
        <v>9.2427461924650761E-2</v>
      </c>
      <c r="E20" s="7">
        <v>4.5529857045102998E-2</v>
      </c>
      <c r="F20" s="7">
        <v>3.3253185970752454E-3</v>
      </c>
      <c r="G20" s="7">
        <v>3.4153510802075438E-3</v>
      </c>
      <c r="H20" s="7">
        <v>3.4257884324673141E-3</v>
      </c>
      <c r="I20" s="5"/>
    </row>
    <row r="21" spans="1:10" x14ac:dyDescent="0.2">
      <c r="A21" t="s">
        <v>137</v>
      </c>
      <c r="B21" t="s">
        <v>312</v>
      </c>
      <c r="C21" s="7">
        <v>4.7066745874567023E-2</v>
      </c>
      <c r="D21" s="7">
        <v>3.7923481514885324E-2</v>
      </c>
      <c r="E21" s="7">
        <v>1.8681143634918213E-2</v>
      </c>
      <c r="F21" s="7">
        <v>1.3643959892579726E-3</v>
      </c>
      <c r="G21" s="7">
        <v>1.4013367981767593E-3</v>
      </c>
      <c r="H21" s="7">
        <v>1.4056192995810543E-3</v>
      </c>
      <c r="I21" s="5"/>
    </row>
    <row r="22" spans="1:10" x14ac:dyDescent="0.2">
      <c r="A22" t="s">
        <v>137</v>
      </c>
      <c r="B22" t="s">
        <v>313</v>
      </c>
      <c r="C22" s="7">
        <v>3.524533063165252E-2</v>
      </c>
      <c r="D22" s="7">
        <v>2.8398514064635057E-2</v>
      </c>
      <c r="E22" s="7">
        <v>1.3989135466148057E-2</v>
      </c>
      <c r="F22" s="7">
        <v>1.0217104849792259E-3</v>
      </c>
      <c r="G22" s="7">
        <v>1.0493731372393407E-3</v>
      </c>
      <c r="H22" s="7">
        <v>1.0525800336397663E-3</v>
      </c>
    </row>
    <row r="23" spans="1:10" x14ac:dyDescent="0.2">
      <c r="A23" t="s">
        <v>137</v>
      </c>
      <c r="B23" t="s">
        <v>314</v>
      </c>
      <c r="C23" s="7">
        <v>2.4956321068375076E-2</v>
      </c>
      <c r="D23" s="7">
        <v>2.0108264617195011E-2</v>
      </c>
      <c r="E23" s="7">
        <v>9.9053505785147728E-3</v>
      </c>
      <c r="F23" s="7">
        <v>7.234471756995762E-4</v>
      </c>
      <c r="G23" s="7">
        <v>7.4303439531232817E-4</v>
      </c>
      <c r="H23" s="7">
        <v>7.453051169871637E-4</v>
      </c>
      <c r="I23" s="7"/>
      <c r="J23" s="15"/>
    </row>
    <row r="24" spans="1:10" x14ac:dyDescent="0.2">
      <c r="A24" t="s">
        <v>137</v>
      </c>
      <c r="B24" t="s">
        <v>315</v>
      </c>
      <c r="C24" s="7">
        <v>1.6199717184734699E-2</v>
      </c>
      <c r="D24" s="7">
        <v>1.3052733172565183E-2</v>
      </c>
      <c r="E24" s="7">
        <v>6.4297889720183622E-3</v>
      </c>
      <c r="F24" s="7">
        <v>4.696060614190232E-4</v>
      </c>
      <c r="G24" s="7">
        <v>4.8232057239572186E-4</v>
      </c>
      <c r="H24" s="7">
        <v>4.8379454962324666E-4</v>
      </c>
      <c r="I24" s="7"/>
      <c r="J24" s="15"/>
    </row>
    <row r="25" spans="1:10" x14ac:dyDescent="0.2">
      <c r="A25" t="s">
        <v>137</v>
      </c>
      <c r="B25" t="s">
        <v>316</v>
      </c>
      <c r="C25" s="7">
        <v>0.15980802087643686</v>
      </c>
      <c r="D25" s="7">
        <v>0.12876344886449437</v>
      </c>
      <c r="E25" s="7">
        <v>6.3428999318559512E-2</v>
      </c>
      <c r="F25" s="7">
        <v>4.6326003356200931E-3</v>
      </c>
      <c r="G25" s="7">
        <v>4.7580272682280662E-3</v>
      </c>
      <c r="H25" s="7">
        <v>4.7725678543914865E-3</v>
      </c>
      <c r="I25" s="7"/>
      <c r="J25" s="15"/>
    </row>
    <row r="26" spans="1:10" x14ac:dyDescent="0.2">
      <c r="A26" t="s">
        <v>137</v>
      </c>
      <c r="B26" t="s">
        <v>317</v>
      </c>
      <c r="C26" s="7">
        <v>8.362556708876559E-2</v>
      </c>
      <c r="D26" s="7">
        <v>6.7380325296214863E-2</v>
      </c>
      <c r="E26" s="7">
        <v>3.3191613342040731E-2</v>
      </c>
      <c r="F26" s="7">
        <v>2.4241826413792817E-3</v>
      </c>
      <c r="G26" s="7">
        <v>2.4898170088535907E-3</v>
      </c>
      <c r="H26" s="7">
        <v>2.4974259183254081E-3</v>
      </c>
      <c r="I26" s="7"/>
      <c r="J26" s="15"/>
    </row>
    <row r="27" spans="1:10" x14ac:dyDescent="0.2">
      <c r="A27" t="s">
        <v>137</v>
      </c>
      <c r="B27" t="s">
        <v>318</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137</v>
      </c>
      <c r="B28" t="s">
        <v>54</v>
      </c>
      <c r="C28" s="7">
        <v>0.12281136946805628</v>
      </c>
      <c r="D28" s="7">
        <v>9.8953828510933331E-2</v>
      </c>
      <c r="E28" s="7">
        <v>4.8744751531112171E-2</v>
      </c>
      <c r="F28" s="7">
        <v>3.5601216277847563E-3</v>
      </c>
      <c r="G28" s="7">
        <v>3.6565113664054042E-3</v>
      </c>
      <c r="H28" s="7">
        <v>3.6676857072789372E-3</v>
      </c>
      <c r="I28" s="7"/>
      <c r="J28" s="15"/>
    </row>
    <row r="29" spans="1:10" x14ac:dyDescent="0.2">
      <c r="A29" t="s">
        <v>137</v>
      </c>
      <c r="B29" t="s">
        <v>319</v>
      </c>
      <c r="C29" s="7">
        <v>0.24036877660592834</v>
      </c>
      <c r="D29" s="7">
        <v>0.19367433815508878</v>
      </c>
      <c r="E29" s="7">
        <v>9.5404166098326498E-2</v>
      </c>
      <c r="F29" s="7">
        <v>6.9679385870011811E-3</v>
      </c>
      <c r="G29" s="7">
        <v>7.1565944390608446E-3</v>
      </c>
      <c r="H29" s="7">
        <v>7.1784650741395237E-3</v>
      </c>
      <c r="I29" s="7"/>
      <c r="J29" s="15"/>
    </row>
    <row r="30" spans="1:10" x14ac:dyDescent="0.2">
      <c r="A30" t="s">
        <v>137</v>
      </c>
      <c r="B30" t="s">
        <v>320</v>
      </c>
      <c r="C30" s="7">
        <v>0.11887089772041812</v>
      </c>
      <c r="D30" s="7">
        <v>9.5778839360849924E-2</v>
      </c>
      <c r="E30" s="7">
        <v>4.7180748808188788E-2</v>
      </c>
      <c r="F30" s="7">
        <v>3.4458931263585076E-3</v>
      </c>
      <c r="G30" s="7">
        <v>3.5391901460929318E-3</v>
      </c>
      <c r="H30" s="7">
        <v>3.5500059519651744E-3</v>
      </c>
      <c r="I30" s="7"/>
      <c r="J30" s="15"/>
    </row>
    <row r="31" spans="1:10" x14ac:dyDescent="0.2">
      <c r="A31" t="s">
        <v>137</v>
      </c>
      <c r="B31" t="s">
        <v>321</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137</v>
      </c>
      <c r="B32" t="s">
        <v>322</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137</v>
      </c>
      <c r="B33" t="s">
        <v>323</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137</v>
      </c>
      <c r="B34" t="s">
        <v>324</v>
      </c>
      <c r="C34" s="7">
        <v>4.8161321360022076E-3</v>
      </c>
      <c r="D34" s="7">
        <v>3.8805422945464058E-3</v>
      </c>
      <c r="E34" s="7">
        <v>1.9115588835730264E-3</v>
      </c>
      <c r="F34" s="7">
        <v>1.396126128543042E-4</v>
      </c>
      <c r="G34" s="7">
        <v>1.4339260260413353E-4</v>
      </c>
      <c r="H34" s="7">
        <v>1.438308120501544E-4</v>
      </c>
      <c r="I34" s="7"/>
      <c r="J34" s="15"/>
    </row>
    <row r="35" spans="1:10" x14ac:dyDescent="0.2">
      <c r="A35" t="s">
        <v>137</v>
      </c>
      <c r="B35" t="s">
        <v>325</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137</v>
      </c>
      <c r="B36" t="s">
        <v>328</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137</v>
      </c>
      <c r="B37" t="s">
        <v>326</v>
      </c>
      <c r="C37" s="7">
        <v>4.1593868447291791E-3</v>
      </c>
      <c r="D37" s="7">
        <v>3.3513774361991684E-3</v>
      </c>
      <c r="E37" s="7">
        <v>1.6508917630857955E-3</v>
      </c>
      <c r="F37" s="7">
        <v>1.205745292832627E-4</v>
      </c>
      <c r="G37" s="7">
        <v>1.2383906588538804E-4</v>
      </c>
      <c r="H37" s="7">
        <v>1.2421751949786062E-4</v>
      </c>
      <c r="I37" s="7"/>
      <c r="J37" s="15"/>
    </row>
    <row r="38" spans="1:10" x14ac:dyDescent="0.2">
      <c r="A38" t="s">
        <v>137</v>
      </c>
      <c r="B38" t="s">
        <v>327</v>
      </c>
      <c r="C38" s="7">
        <v>2.211042480619195E-2</v>
      </c>
      <c r="D38" s="7">
        <v>1.7815216897690316E-2</v>
      </c>
      <c r="E38" s="7">
        <v>8.7757930564034397E-3</v>
      </c>
      <c r="F38" s="7">
        <v>6.4094881355839645E-4</v>
      </c>
      <c r="G38" s="7">
        <v>6.5830240286443109E-4</v>
      </c>
      <c r="H38" s="7">
        <v>6.6031418259389059E-4</v>
      </c>
      <c r="I38" s="7"/>
      <c r="J38" s="15"/>
    </row>
    <row r="39" spans="1:10" x14ac:dyDescent="0.2">
      <c r="A39" t="s">
        <v>137</v>
      </c>
      <c r="B39" t="s">
        <v>329</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137</v>
      </c>
      <c r="B40" t="s">
        <v>330</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137</v>
      </c>
      <c r="B41" t="s">
        <v>331</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137</v>
      </c>
      <c r="B42" t="s">
        <v>332</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137</v>
      </c>
      <c r="B43" t="s">
        <v>290</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137</v>
      </c>
      <c r="B44" t="s">
        <v>292</v>
      </c>
      <c r="C44" s="16">
        <v>3.0588235294117647E-7</v>
      </c>
      <c r="D44" s="16">
        <v>3.0588235294117647E-7</v>
      </c>
      <c r="E44" s="16">
        <v>3.0588235294117647E-7</v>
      </c>
      <c r="F44" s="16">
        <v>3.0588235294117647E-7</v>
      </c>
      <c r="G44" s="16">
        <v>3.0588235294117647E-7</v>
      </c>
      <c r="H44" s="16">
        <v>3.0588235294117647E-7</v>
      </c>
      <c r="I44" s="7"/>
    </row>
    <row r="45" spans="1:10" x14ac:dyDescent="0.2">
      <c r="A45" t="s">
        <v>137</v>
      </c>
      <c r="B45" t="s">
        <v>291</v>
      </c>
      <c r="C45" s="16">
        <v>3.7647058823529416E-7</v>
      </c>
      <c r="D45" s="16">
        <v>3.7647058823529416E-7</v>
      </c>
      <c r="E45" s="16">
        <v>3.7647058823529416E-7</v>
      </c>
      <c r="F45" s="16">
        <v>3.7647058823529416E-7</v>
      </c>
      <c r="G45" s="16">
        <v>3.7647058823529416E-7</v>
      </c>
      <c r="H45" s="16">
        <v>3.7647058823529416E-7</v>
      </c>
    </row>
    <row r="46" spans="1:10" x14ac:dyDescent="0.2">
      <c r="A46" t="s">
        <v>137</v>
      </c>
      <c r="B46" t="s">
        <v>335</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137</v>
      </c>
      <c r="B47" t="s">
        <v>333</v>
      </c>
      <c r="C47" s="16">
        <v>2.0470588235294119E-7</v>
      </c>
      <c r="D47" s="16">
        <v>2.0470588235294119E-7</v>
      </c>
      <c r="E47" s="16">
        <v>2.0470588235294119E-7</v>
      </c>
      <c r="F47" s="16">
        <v>2.0470588235294119E-7</v>
      </c>
      <c r="G47" s="16">
        <v>2.0470588235294119E-7</v>
      </c>
      <c r="H47" s="16">
        <v>2.0470588235294119E-7</v>
      </c>
      <c r="I47" s="17"/>
    </row>
    <row r="48" spans="1:10" x14ac:dyDescent="0.2">
      <c r="A48" t="s">
        <v>137</v>
      </c>
      <c r="B48" t="s">
        <v>334</v>
      </c>
      <c r="C48" s="16">
        <v>2.5411764705882357E-7</v>
      </c>
      <c r="D48" s="16">
        <v>2.5411764705882357E-7</v>
      </c>
      <c r="E48" s="16">
        <v>2.5411764705882357E-7</v>
      </c>
      <c r="F48" s="16">
        <v>2.5411764705882357E-7</v>
      </c>
      <c r="G48" s="16">
        <v>2.5411764705882357E-7</v>
      </c>
      <c r="H48" s="16">
        <v>2.5411764705882357E-7</v>
      </c>
      <c r="I48" s="17"/>
    </row>
    <row r="49" spans="1:35" x14ac:dyDescent="0.2">
      <c r="A49" t="s">
        <v>138</v>
      </c>
      <c r="B49" t="s">
        <v>56</v>
      </c>
      <c r="C49" s="7">
        <v>2.915195448533793</v>
      </c>
      <c r="D49" s="7">
        <v>3.2299158780310151</v>
      </c>
      <c r="E49" s="7">
        <v>3.5224878702476778</v>
      </c>
      <c r="F49" s="7">
        <v>0.80889745917939671</v>
      </c>
      <c r="G49" s="7">
        <v>9.5150832475643779E-2</v>
      </c>
      <c r="H49" s="7">
        <v>9.5149632903978362E-2</v>
      </c>
      <c r="I49" s="17"/>
    </row>
    <row r="50" spans="1:35" x14ac:dyDescent="0.2">
      <c r="A50" t="s">
        <v>138</v>
      </c>
      <c r="B50" t="s">
        <v>59</v>
      </c>
      <c r="C50" s="7">
        <v>0.10489381378097931</v>
      </c>
      <c r="D50" s="7">
        <v>0.10489381378097931</v>
      </c>
      <c r="E50" s="7">
        <v>3.8860210090666626E-2</v>
      </c>
      <c r="F50" s="7">
        <v>2.686988232543534E-2</v>
      </c>
      <c r="G50" s="7">
        <v>9.2318827679158492E-3</v>
      </c>
      <c r="H50" s="7">
        <v>7.0497830742104438E-3</v>
      </c>
      <c r="I50" s="17"/>
    </row>
    <row r="51" spans="1:35" x14ac:dyDescent="0.2">
      <c r="A51" t="s">
        <v>138</v>
      </c>
      <c r="B51" t="s">
        <v>368</v>
      </c>
      <c r="C51" s="7">
        <v>1.0838177419178909</v>
      </c>
      <c r="D51" s="7">
        <v>0.64320914062177992</v>
      </c>
      <c r="E51" s="7">
        <v>0.82099046851904756</v>
      </c>
      <c r="F51" s="7">
        <v>9.0637972192836605E-2</v>
      </c>
      <c r="G51" s="7">
        <v>2.307364639176256E-2</v>
      </c>
      <c r="H51" s="7">
        <v>2.3066881837462593E-2</v>
      </c>
      <c r="I51" s="17"/>
    </row>
    <row r="52" spans="1:35" x14ac:dyDescent="0.2">
      <c r="A52" t="s">
        <v>138</v>
      </c>
      <c r="B52" t="s">
        <v>61</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138</v>
      </c>
      <c r="B53" t="s">
        <v>55</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138</v>
      </c>
      <c r="B54" t="s">
        <v>58</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138</v>
      </c>
      <c r="B55" t="s">
        <v>57</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138</v>
      </c>
      <c r="B56" t="s">
        <v>360</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138</v>
      </c>
      <c r="B57" t="s">
        <v>309</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138</v>
      </c>
      <c r="B58" t="s">
        <v>310</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138</v>
      </c>
      <c r="B59" t="s">
        <v>311</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138</v>
      </c>
      <c r="B60" t="s">
        <v>312</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138</v>
      </c>
      <c r="B61" t="s">
        <v>313</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138</v>
      </c>
      <c r="B62" t="s">
        <v>314</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138</v>
      </c>
      <c r="B63" t="s">
        <v>315</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138</v>
      </c>
      <c r="B64" t="s">
        <v>316</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138</v>
      </c>
      <c r="B65" t="s">
        <v>317</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138</v>
      </c>
      <c r="B66" t="s">
        <v>318</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138</v>
      </c>
      <c r="B67" t="s">
        <v>54</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138</v>
      </c>
      <c r="B68" t="s">
        <v>319</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138</v>
      </c>
      <c r="B69" t="s">
        <v>320</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138</v>
      </c>
      <c r="B70" t="s">
        <v>321</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138</v>
      </c>
      <c r="B71" t="s">
        <v>322</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138</v>
      </c>
      <c r="B72" t="s">
        <v>323</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138</v>
      </c>
      <c r="B73" t="s">
        <v>324</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138</v>
      </c>
      <c r="B74" t="s">
        <v>325</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138</v>
      </c>
      <c r="B75" t="s">
        <v>361</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138</v>
      </c>
      <c r="B76" t="s">
        <v>326</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138</v>
      </c>
      <c r="B77" t="s">
        <v>327</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138</v>
      </c>
      <c r="B78" t="s">
        <v>329</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138</v>
      </c>
      <c r="B79" t="s">
        <v>330</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138</v>
      </c>
      <c r="B80" t="s">
        <v>331</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138</v>
      </c>
      <c r="B81" t="s">
        <v>332</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138</v>
      </c>
      <c r="B82" t="s">
        <v>290</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138</v>
      </c>
      <c r="B83" t="s">
        <v>292</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138</v>
      </c>
      <c r="B84" t="s">
        <v>291</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138</v>
      </c>
      <c r="B85" t="s">
        <v>335</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138</v>
      </c>
      <c r="B86" t="s">
        <v>333</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138</v>
      </c>
      <c r="B87" t="s">
        <v>334</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139</v>
      </c>
      <c r="B88" t="s">
        <v>56</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139</v>
      </c>
      <c r="B89" t="s">
        <v>59</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139</v>
      </c>
      <c r="B90" t="s">
        <v>368</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139</v>
      </c>
      <c r="B91" t="s">
        <v>61</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139</v>
      </c>
      <c r="B92" t="s">
        <v>55</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139</v>
      </c>
      <c r="B93" t="s">
        <v>58</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139</v>
      </c>
      <c r="B94" t="s">
        <v>57</v>
      </c>
      <c r="C94" s="7">
        <v>1.3987574644320985E-3</v>
      </c>
      <c r="D94" s="7">
        <v>1.3987574644320985E-3</v>
      </c>
      <c r="E94" s="7">
        <v>1.7730963578040135E-3</v>
      </c>
      <c r="F94" s="7">
        <v>1.9794501012268019E-3</v>
      </c>
      <c r="G94" s="7">
        <v>5.6532558543914832E-4</v>
      </c>
      <c r="H94" s="7">
        <v>5.653184583490706E-4</v>
      </c>
    </row>
    <row r="95" spans="1:14" x14ac:dyDescent="0.2">
      <c r="A95" t="s">
        <v>139</v>
      </c>
      <c r="B95" t="s">
        <v>360</v>
      </c>
      <c r="C95" s="7">
        <v>0.49031914644365387</v>
      </c>
      <c r="D95" s="7">
        <v>0.29098781521729328</v>
      </c>
      <c r="E95" s="7">
        <v>0.21847434843331406</v>
      </c>
      <c r="F95" s="7">
        <v>2.4076811795798476E-2</v>
      </c>
      <c r="G95" s="7">
        <v>6.1476482081469072E-3</v>
      </c>
      <c r="H95" s="7">
        <v>6.145028716558548E-3</v>
      </c>
    </row>
    <row r="96" spans="1:14" x14ac:dyDescent="0.2">
      <c r="A96" t="s">
        <v>139</v>
      </c>
      <c r="B96" t="s">
        <v>309</v>
      </c>
      <c r="C96" s="7">
        <v>3.457378596718072E-2</v>
      </c>
      <c r="D96" s="7">
        <v>2.0518371585834777E-2</v>
      </c>
      <c r="E96" s="7">
        <v>1.5405242517733682E-2</v>
      </c>
      <c r="F96" s="7">
        <v>1.6977239086780976E-3</v>
      </c>
      <c r="G96" s="7">
        <v>4.3348801467702543E-4</v>
      </c>
      <c r="H96" s="7">
        <v>4.3330330693682064E-4</v>
      </c>
    </row>
    <row r="97" spans="1:14" x14ac:dyDescent="0.2">
      <c r="A97" t="s">
        <v>139</v>
      </c>
      <c r="B97" t="s">
        <v>310</v>
      </c>
      <c r="C97" s="7">
        <v>7.0448153224662909E-3</v>
      </c>
      <c r="D97" s="7">
        <v>4.1808594140415696E-3</v>
      </c>
      <c r="E97" s="7">
        <v>3.1389992590993396E-3</v>
      </c>
      <c r="F97" s="7">
        <v>3.4593120396262175E-4</v>
      </c>
      <c r="G97" s="7">
        <v>8.8328278852685434E-5</v>
      </c>
      <c r="H97" s="7">
        <v>8.8290642479289466E-5</v>
      </c>
    </row>
    <row r="98" spans="1:14" x14ac:dyDescent="0.2">
      <c r="A98" t="s">
        <v>139</v>
      </c>
      <c r="B98" t="s">
        <v>311</v>
      </c>
      <c r="C98" s="7">
        <v>5.6792049676497487E-2</v>
      </c>
      <c r="D98" s="7">
        <v>3.3704158968581269E-2</v>
      </c>
      <c r="E98" s="7">
        <v>2.5305163257970064E-2</v>
      </c>
      <c r="F98" s="7">
        <v>2.788737705790982E-3</v>
      </c>
      <c r="G98" s="7">
        <v>7.1206181721241801E-4</v>
      </c>
      <c r="H98" s="7">
        <v>7.117584101407336E-4</v>
      </c>
    </row>
    <row r="99" spans="1:14" x14ac:dyDescent="0.2">
      <c r="A99" t="s">
        <v>139</v>
      </c>
      <c r="B99" t="s">
        <v>312</v>
      </c>
      <c r="C99" s="7">
        <v>2.3302081451234653E-2</v>
      </c>
      <c r="D99" s="7">
        <v>1.3828996523368267E-2</v>
      </c>
      <c r="E99" s="7">
        <v>1.0382843703174738E-2</v>
      </c>
      <c r="F99" s="7">
        <v>1.1442339823379028E-3</v>
      </c>
      <c r="G99" s="7">
        <v>2.9216276851272877E-4</v>
      </c>
      <c r="H99" s="7">
        <v>2.9203827896995748E-4</v>
      </c>
    </row>
    <row r="100" spans="1:14" x14ac:dyDescent="0.2">
      <c r="A100" t="s">
        <v>139</v>
      </c>
      <c r="B100" t="s">
        <v>313</v>
      </c>
      <c r="C100" s="7">
        <v>1.7449465644878044E-2</v>
      </c>
      <c r="D100" s="7">
        <v>1.0355667164010656E-2</v>
      </c>
      <c r="E100" s="7">
        <v>7.7750597033075953E-3</v>
      </c>
      <c r="F100" s="7">
        <v>8.5684498212280165E-4</v>
      </c>
      <c r="G100" s="7">
        <v>2.1878235223511317E-4</v>
      </c>
      <c r="H100" s="7">
        <v>2.18689129833317E-4</v>
      </c>
    </row>
    <row r="101" spans="1:14" x14ac:dyDescent="0.2">
      <c r="A101" t="s">
        <v>139</v>
      </c>
      <c r="B101" t="s">
        <v>314</v>
      </c>
      <c r="C101" s="7">
        <v>1.2355522257863957E-2</v>
      </c>
      <c r="D101" s="7">
        <v>7.3325842030882915E-3</v>
      </c>
      <c r="E101" s="7">
        <v>5.505321777497304E-3</v>
      </c>
      <c r="F101" s="7">
        <v>6.0671011156521366E-4</v>
      </c>
      <c r="G101" s="7">
        <v>1.5491421214163293E-4</v>
      </c>
      <c r="H101" s="7">
        <v>1.5484820373290771E-4</v>
      </c>
    </row>
    <row r="102" spans="1:14" x14ac:dyDescent="0.2">
      <c r="A102" t="s">
        <v>139</v>
      </c>
      <c r="B102" t="s">
        <v>315</v>
      </c>
      <c r="C102" s="7">
        <v>8.0202512901923935E-3</v>
      </c>
      <c r="D102" s="7">
        <v>4.7597476406011719E-3</v>
      </c>
      <c r="E102" s="7">
        <v>3.573629925743864E-3</v>
      </c>
      <c r="F102" s="7">
        <v>3.9382937066513866E-4</v>
      </c>
      <c r="G102" s="7">
        <v>1.0055834823228805E-4</v>
      </c>
      <c r="H102" s="7">
        <v>1.0051550066872956E-4</v>
      </c>
    </row>
    <row r="103" spans="1:14" x14ac:dyDescent="0.2">
      <c r="A103" t="s">
        <v>139</v>
      </c>
      <c r="B103" t="s">
        <v>316</v>
      </c>
      <c r="C103" s="7">
        <v>7.9118695160006039E-2</v>
      </c>
      <c r="D103" s="7">
        <v>4.6954267265389933E-2</v>
      </c>
      <c r="E103" s="7">
        <v>3.5253376294500274E-2</v>
      </c>
      <c r="F103" s="7">
        <v>3.8850735214263675E-3</v>
      </c>
      <c r="G103" s="7">
        <v>9.9199451634554418E-4</v>
      </c>
      <c r="H103" s="7">
        <v>9.9157183092125098E-4</v>
      </c>
    </row>
    <row r="104" spans="1:14" x14ac:dyDescent="0.2">
      <c r="A104" t="s">
        <v>139</v>
      </c>
      <c r="B104" t="s">
        <v>317</v>
      </c>
      <c r="C104" s="7">
        <v>4.1401837741263429E-2</v>
      </c>
      <c r="D104" s="7">
        <v>2.4570589171751991E-2</v>
      </c>
      <c r="E104" s="7">
        <v>1.8447657184245351E-2</v>
      </c>
      <c r="F104" s="7">
        <v>2.0330110755957154E-3</v>
      </c>
      <c r="G104" s="7">
        <v>5.1909850033424361E-4</v>
      </c>
      <c r="H104" s="7">
        <v>5.1887731426290124E-4</v>
      </c>
    </row>
    <row r="105" spans="1:14" x14ac:dyDescent="0.2">
      <c r="A105" t="s">
        <v>139</v>
      </c>
      <c r="B105" t="s">
        <v>318</v>
      </c>
      <c r="C105" s="7">
        <v>1.1921995161096801E-3</v>
      </c>
      <c r="D105" s="7">
        <v>7.0753005468395793E-4</v>
      </c>
      <c r="E105" s="7">
        <v>5.3121525923219596E-4</v>
      </c>
      <c r="F105" s="7">
        <v>5.8542203747520615E-5</v>
      </c>
      <c r="G105" s="7">
        <v>1.4947862575069845E-5</v>
      </c>
      <c r="H105" s="7">
        <v>1.494149334264899E-5</v>
      </c>
    </row>
    <row r="106" spans="1:14" x14ac:dyDescent="0.2">
      <c r="A106" t="s">
        <v>139</v>
      </c>
      <c r="B106" t="s">
        <v>54</v>
      </c>
      <c r="C106" s="7">
        <v>6.0802175321593675E-2</v>
      </c>
      <c r="D106" s="7">
        <v>3.6084032788881851E-2</v>
      </c>
      <c r="E106" s="7">
        <v>2.7091978220841993E-2</v>
      </c>
      <c r="F106" s="7">
        <v>2.9856523911235507E-3</v>
      </c>
      <c r="G106" s="7">
        <v>7.6234099132856201E-4</v>
      </c>
      <c r="H106" s="7">
        <v>7.620161604750984E-4</v>
      </c>
    </row>
    <row r="107" spans="1:14" x14ac:dyDescent="0.2">
      <c r="A107" t="s">
        <v>139</v>
      </c>
      <c r="B107" t="s">
        <v>319</v>
      </c>
      <c r="C107" s="7">
        <v>0.11900318806258442</v>
      </c>
      <c r="D107" s="7">
        <v>7.0624363640271429E-2</v>
      </c>
      <c r="E107" s="7">
        <v>5.3024941330631924E-2</v>
      </c>
      <c r="F107" s="7">
        <v>5.8435763377070573E-3</v>
      </c>
      <c r="G107" s="7">
        <v>1.492068464311517E-3</v>
      </c>
      <c r="H107" s="7">
        <v>1.4914326991116898E-3</v>
      </c>
    </row>
    <row r="108" spans="1:14" x14ac:dyDescent="0.2">
      <c r="A108" t="s">
        <v>139</v>
      </c>
      <c r="B108" t="s">
        <v>320</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139</v>
      </c>
      <c r="B109" t="s">
        <v>321</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139</v>
      </c>
      <c r="B110" t="s">
        <v>322</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139</v>
      </c>
      <c r="B111" t="s">
        <v>323</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139</v>
      </c>
      <c r="B112" t="s">
        <v>324</v>
      </c>
      <c r="C112" s="7">
        <v>2.3843990322193601E-3</v>
      </c>
      <c r="D112" s="7">
        <v>1.4150601093679159E-3</v>
      </c>
      <c r="E112" s="7">
        <v>1.0624305184643919E-3</v>
      </c>
      <c r="F112" s="7">
        <v>1.1708440749504123E-4</v>
      </c>
      <c r="G112" s="7">
        <v>2.9895725150139691E-5</v>
      </c>
      <c r="H112" s="7">
        <v>2.9882986685297979E-5</v>
      </c>
    </row>
    <row r="113" spans="1:13" x14ac:dyDescent="0.2">
      <c r="A113" t="s">
        <v>139</v>
      </c>
      <c r="B113" t="s">
        <v>325</v>
      </c>
      <c r="C113" s="7">
        <v>6.6112882256991355E-3</v>
      </c>
      <c r="D113" s="7">
        <v>3.9235757577928574E-3</v>
      </c>
      <c r="E113" s="7">
        <v>2.9458300739239958E-3</v>
      </c>
      <c r="F113" s="7">
        <v>3.2464312987261429E-4</v>
      </c>
      <c r="G113" s="7">
        <v>8.2892692461750963E-5</v>
      </c>
      <c r="H113" s="7">
        <v>8.285737217287166E-5</v>
      </c>
    </row>
    <row r="114" spans="1:13" x14ac:dyDescent="0.2">
      <c r="A114" t="s">
        <v>139</v>
      </c>
      <c r="B114" t="s">
        <v>361</v>
      </c>
      <c r="C114" s="7">
        <v>5.419088709589455E-4</v>
      </c>
      <c r="D114" s="7">
        <v>3.2160457031088995E-4</v>
      </c>
      <c r="E114" s="7">
        <v>2.4146148146917998E-4</v>
      </c>
      <c r="F114" s="7">
        <v>2.6610092612509368E-5</v>
      </c>
      <c r="G114" s="7">
        <v>6.7944829886681113E-6</v>
      </c>
      <c r="H114" s="7">
        <v>6.7915878830222673E-6</v>
      </c>
    </row>
    <row r="115" spans="1:13" x14ac:dyDescent="0.2">
      <c r="A115" t="s">
        <v>139</v>
      </c>
      <c r="B115" t="s">
        <v>326</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139</v>
      </c>
      <c r="B116" t="s">
        <v>327</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139</v>
      </c>
      <c r="B117" t="s">
        <v>329</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139</v>
      </c>
      <c r="B118" t="s">
        <v>330</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139</v>
      </c>
      <c r="B119" t="s">
        <v>331</v>
      </c>
      <c r="C119" s="16">
        <v>4.705882352941177E-9</v>
      </c>
      <c r="D119" s="16">
        <v>4.705882352941177E-9</v>
      </c>
      <c r="E119" s="16">
        <v>4.705882352941177E-9</v>
      </c>
      <c r="F119" s="16">
        <v>4.705882352941177E-9</v>
      </c>
      <c r="G119" s="16">
        <v>4.705882352941177E-9</v>
      </c>
      <c r="H119" s="16">
        <v>4.705882352941177E-9</v>
      </c>
    </row>
    <row r="120" spans="1:13" x14ac:dyDescent="0.2">
      <c r="A120" t="s">
        <v>139</v>
      </c>
      <c r="B120" t="s">
        <v>332</v>
      </c>
      <c r="C120" s="16">
        <v>5.082352941176471E-5</v>
      </c>
      <c r="D120" s="16">
        <v>5.082352941176471E-5</v>
      </c>
      <c r="E120" s="16">
        <v>5.082352941176471E-5</v>
      </c>
      <c r="F120" s="16">
        <v>5.082352941176471E-5</v>
      </c>
      <c r="G120" s="16">
        <v>5.082352941176471E-5</v>
      </c>
      <c r="H120" s="16">
        <v>5.082352941176471E-5</v>
      </c>
    </row>
    <row r="121" spans="1:13" x14ac:dyDescent="0.2">
      <c r="A121" t="s">
        <v>139</v>
      </c>
      <c r="B121" t="s">
        <v>290</v>
      </c>
      <c r="C121" s="16">
        <v>9.8823529411764699E-7</v>
      </c>
      <c r="D121" s="16">
        <v>9.8823529411764699E-7</v>
      </c>
      <c r="E121" s="16">
        <v>9.8823529411764699E-7</v>
      </c>
      <c r="F121" s="16">
        <v>9.8823529411764699E-7</v>
      </c>
      <c r="G121" s="16">
        <v>9.8823529411764699E-7</v>
      </c>
      <c r="H121" s="16">
        <v>9.8823529411764699E-7</v>
      </c>
    </row>
    <row r="122" spans="1:13" x14ac:dyDescent="0.2">
      <c r="A122" t="s">
        <v>139</v>
      </c>
      <c r="B122" t="s">
        <v>292</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139</v>
      </c>
      <c r="B123" t="s">
        <v>291</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139</v>
      </c>
      <c r="B124" t="s">
        <v>335</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139</v>
      </c>
      <c r="B125" t="s">
        <v>333</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139</v>
      </c>
      <c r="B126" t="s">
        <v>334</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tabSelected="1" workbookViewId="0">
      <selection activeCell="H41" sqref="H41"/>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69</v>
      </c>
      <c r="B1" t="s">
        <v>68</v>
      </c>
    </row>
    <row r="3" spans="1:2" ht="16" x14ac:dyDescent="0.2">
      <c r="A3" s="10" t="s">
        <v>70</v>
      </c>
      <c r="B3" s="8" t="s">
        <v>651</v>
      </c>
    </row>
    <row r="4" spans="1:2" x14ac:dyDescent="0.2">
      <c r="A4" t="s">
        <v>71</v>
      </c>
      <c r="B4" t="s">
        <v>37</v>
      </c>
    </row>
    <row r="5" spans="1:2" x14ac:dyDescent="0.2">
      <c r="A5" t="s">
        <v>85</v>
      </c>
      <c r="B5" t="s">
        <v>651</v>
      </c>
    </row>
    <row r="6" spans="1:2" x14ac:dyDescent="0.2">
      <c r="A6" t="s">
        <v>86</v>
      </c>
    </row>
    <row r="7" spans="1:2" x14ac:dyDescent="0.2">
      <c r="A7" t="s">
        <v>87</v>
      </c>
      <c r="B7">
        <v>2020</v>
      </c>
    </row>
    <row r="8" spans="1:2" x14ac:dyDescent="0.2">
      <c r="A8" t="s">
        <v>123</v>
      </c>
      <c r="B8" t="s">
        <v>782</v>
      </c>
    </row>
    <row r="9" spans="1:2" x14ac:dyDescent="0.2">
      <c r="A9" t="s">
        <v>72</v>
      </c>
      <c r="B9" t="s">
        <v>651</v>
      </c>
    </row>
    <row r="10" spans="1:2" x14ac:dyDescent="0.2">
      <c r="A10" t="s">
        <v>73</v>
      </c>
      <c r="B10" t="s">
        <v>74</v>
      </c>
    </row>
    <row r="11" spans="1:2" x14ac:dyDescent="0.2">
      <c r="A11" t="s">
        <v>75</v>
      </c>
      <c r="B11" t="s">
        <v>75</v>
      </c>
    </row>
    <row r="12" spans="1:2" x14ac:dyDescent="0.2">
      <c r="A12" t="s">
        <v>77</v>
      </c>
      <c r="B12" t="s">
        <v>518</v>
      </c>
    </row>
    <row r="13" spans="1:2" x14ac:dyDescent="0.2">
      <c r="A13" t="s">
        <v>124</v>
      </c>
      <c r="B13">
        <v>1785</v>
      </c>
    </row>
    <row r="14" spans="1:2" x14ac:dyDescent="0.2">
      <c r="A14" t="s">
        <v>125</v>
      </c>
      <c r="B14">
        <v>1</v>
      </c>
    </row>
    <row r="15" spans="1:2" x14ac:dyDescent="0.2">
      <c r="A15" t="s">
        <v>126</v>
      </c>
      <c r="B15">
        <v>0</v>
      </c>
    </row>
    <row r="16" spans="1:2" x14ac:dyDescent="0.2">
      <c r="A16" t="s">
        <v>127</v>
      </c>
      <c r="B16">
        <v>0</v>
      </c>
    </row>
    <row r="17" spans="1:2" x14ac:dyDescent="0.2">
      <c r="A17" t="s">
        <v>128</v>
      </c>
      <c r="B17">
        <v>890</v>
      </c>
    </row>
    <row r="18" spans="1:2" x14ac:dyDescent="0.2">
      <c r="A18" t="s">
        <v>129</v>
      </c>
      <c r="B18">
        <v>11.625</v>
      </c>
    </row>
    <row r="19" spans="1:2" x14ac:dyDescent="0.2">
      <c r="A19" t="s">
        <v>130</v>
      </c>
      <c r="B19">
        <v>0.25</v>
      </c>
    </row>
    <row r="20" spans="1:2" x14ac:dyDescent="0.2">
      <c r="A20" t="s">
        <v>417</v>
      </c>
      <c r="B20" s="19" t="s">
        <v>42</v>
      </c>
    </row>
    <row r="21" spans="1:2" x14ac:dyDescent="0.2">
      <c r="A21" t="s">
        <v>131</v>
      </c>
      <c r="B21">
        <v>1.625</v>
      </c>
    </row>
    <row r="22" spans="1:2" x14ac:dyDescent="0.2">
      <c r="A22" t="s">
        <v>99</v>
      </c>
      <c r="B22">
        <v>0.25</v>
      </c>
    </row>
    <row r="23" spans="1:2" x14ac:dyDescent="0.2">
      <c r="A23" t="s">
        <v>355</v>
      </c>
      <c r="B23">
        <v>0.2</v>
      </c>
    </row>
    <row r="24" spans="1:2" x14ac:dyDescent="0.2">
      <c r="A24" t="s">
        <v>134</v>
      </c>
      <c r="B24">
        <v>0</v>
      </c>
    </row>
    <row r="25" spans="1:2" x14ac:dyDescent="0.2">
      <c r="A25" t="s">
        <v>135</v>
      </c>
      <c r="B25">
        <v>0</v>
      </c>
    </row>
    <row r="26" spans="1:2" x14ac:dyDescent="0.2">
      <c r="A26" t="s">
        <v>132</v>
      </c>
      <c r="B26">
        <v>8.3598130841121492</v>
      </c>
    </row>
    <row r="27" spans="1:2" x14ac:dyDescent="0.2">
      <c r="A27" t="s">
        <v>133</v>
      </c>
      <c r="B27" t="s">
        <v>136</v>
      </c>
    </row>
    <row r="28" spans="1:2" x14ac:dyDescent="0.2">
      <c r="A28" t="s">
        <v>540</v>
      </c>
      <c r="B28" s="6">
        <v>0</v>
      </c>
    </row>
    <row r="29" spans="1:2" x14ac:dyDescent="0.2">
      <c r="A29" t="s">
        <v>258</v>
      </c>
      <c r="B29" s="6" t="s">
        <v>259</v>
      </c>
    </row>
    <row r="30" spans="1:2" x14ac:dyDescent="0.2">
      <c r="A30" t="s">
        <v>260</v>
      </c>
      <c r="B30" s="2">
        <v>15900</v>
      </c>
    </row>
    <row r="31" spans="1:2" x14ac:dyDescent="0.2">
      <c r="A31" t="s">
        <v>261</v>
      </c>
      <c r="B31" s="2">
        <v>1000</v>
      </c>
    </row>
    <row r="32" spans="1:2" x14ac:dyDescent="0.2">
      <c r="A32" t="s">
        <v>82</v>
      </c>
      <c r="B32" t="s">
        <v>621</v>
      </c>
    </row>
    <row r="33" spans="1:8" ht="16" x14ac:dyDescent="0.2">
      <c r="A33" s="10" t="s">
        <v>78</v>
      </c>
    </row>
    <row r="34" spans="1:8" x14ac:dyDescent="0.2">
      <c r="A34" t="s">
        <v>79</v>
      </c>
      <c r="B34" t="s">
        <v>80</v>
      </c>
      <c r="C34" t="s">
        <v>71</v>
      </c>
      <c r="D34" t="s">
        <v>75</v>
      </c>
      <c r="E34" t="s">
        <v>81</v>
      </c>
      <c r="F34" t="s">
        <v>73</v>
      </c>
      <c r="G34" t="s">
        <v>82</v>
      </c>
      <c r="H34" t="s">
        <v>72</v>
      </c>
    </row>
    <row r="35" spans="1:8" x14ac:dyDescent="0.2">
      <c r="A35" t="s">
        <v>651</v>
      </c>
      <c r="B35">
        <v>1</v>
      </c>
      <c r="C35" t="s">
        <v>37</v>
      </c>
      <c r="D35" t="s">
        <v>75</v>
      </c>
      <c r="F35" t="s">
        <v>83</v>
      </c>
      <c r="G35" t="s">
        <v>84</v>
      </c>
      <c r="H35" t="s">
        <v>651</v>
      </c>
    </row>
    <row r="36" spans="1:8" x14ac:dyDescent="0.2">
      <c r="A36" t="s">
        <v>90</v>
      </c>
      <c r="B36" s="4">
        <v>0.41176470588235292</v>
      </c>
      <c r="C36" t="s">
        <v>91</v>
      </c>
      <c r="D36" t="s">
        <v>75</v>
      </c>
      <c r="F36" t="s">
        <v>88</v>
      </c>
      <c r="G36" t="s">
        <v>15</v>
      </c>
      <c r="H36" t="s">
        <v>92</v>
      </c>
    </row>
    <row r="37" spans="1:8" x14ac:dyDescent="0.2">
      <c r="A37" t="s">
        <v>225</v>
      </c>
      <c r="B37" s="4">
        <v>3</v>
      </c>
      <c r="C37" t="s">
        <v>94</v>
      </c>
      <c r="D37" t="s">
        <v>76</v>
      </c>
      <c r="F37" t="s">
        <v>88</v>
      </c>
      <c r="G37" t="s">
        <v>269</v>
      </c>
      <c r="H37" t="s">
        <v>224</v>
      </c>
    </row>
    <row r="38" spans="1:8" x14ac:dyDescent="0.2">
      <c r="A38" t="s">
        <v>540</v>
      </c>
      <c r="B38" s="11">
        <v>0</v>
      </c>
      <c r="C38" t="s">
        <v>94</v>
      </c>
      <c r="D38" t="s">
        <v>76</v>
      </c>
      <c r="F38" t="s">
        <v>88</v>
      </c>
      <c r="G38" t="s">
        <v>14</v>
      </c>
      <c r="H38" t="s">
        <v>540</v>
      </c>
    </row>
    <row r="39" spans="1:8" x14ac:dyDescent="0.2">
      <c r="A39" t="s">
        <v>963</v>
      </c>
      <c r="B39" s="4">
        <v>0.25</v>
      </c>
      <c r="C39" t="s">
        <v>94</v>
      </c>
      <c r="D39" t="s">
        <v>95</v>
      </c>
      <c r="F39" t="s">
        <v>88</v>
      </c>
      <c r="H39" t="s">
        <v>964</v>
      </c>
    </row>
    <row r="40" spans="1:8" x14ac:dyDescent="0.2">
      <c r="A40" t="s">
        <v>358</v>
      </c>
      <c r="B40" s="4">
        <v>1</v>
      </c>
      <c r="C40" t="s">
        <v>94</v>
      </c>
      <c r="D40" t="s">
        <v>75</v>
      </c>
      <c r="F40" t="s">
        <v>88</v>
      </c>
      <c r="G40" t="s">
        <v>51</v>
      </c>
      <c r="H40" t="s">
        <v>358</v>
      </c>
    </row>
    <row r="41" spans="1:8" x14ac:dyDescent="0.2">
      <c r="A41" t="s">
        <v>145</v>
      </c>
      <c r="B41" s="4">
        <v>-0.125</v>
      </c>
      <c r="C41" t="s">
        <v>37</v>
      </c>
      <c r="D41" t="s">
        <v>75</v>
      </c>
      <c r="F41" t="s">
        <v>88</v>
      </c>
      <c r="G41" t="s">
        <v>141</v>
      </c>
      <c r="H41" t="s">
        <v>146</v>
      </c>
    </row>
    <row r="42" spans="1:8" x14ac:dyDescent="0.2">
      <c r="A42" t="s">
        <v>282</v>
      </c>
      <c r="B42" s="4">
        <v>-0.41176470588235292</v>
      </c>
      <c r="C42" t="s">
        <v>37</v>
      </c>
      <c r="D42" t="s">
        <v>75</v>
      </c>
      <c r="F42" t="s">
        <v>88</v>
      </c>
      <c r="G42" t="s">
        <v>140</v>
      </c>
      <c r="H42" t="s">
        <v>283</v>
      </c>
    </row>
    <row r="43" spans="1:8" x14ac:dyDescent="0.2">
      <c r="A43" s="35" t="s">
        <v>443</v>
      </c>
      <c r="B43">
        <v>11.625</v>
      </c>
      <c r="C43" t="s">
        <v>91</v>
      </c>
      <c r="D43" t="s">
        <v>191</v>
      </c>
      <c r="F43" t="s">
        <v>88</v>
      </c>
      <c r="H43" s="13" t="s">
        <v>444</v>
      </c>
    </row>
    <row r="44" spans="1:8" x14ac:dyDescent="0.2">
      <c r="A44" s="35" t="s">
        <v>214</v>
      </c>
      <c r="B44" s="2">
        <v>184.83750000000001</v>
      </c>
      <c r="C44" t="s">
        <v>94</v>
      </c>
      <c r="D44" t="s">
        <v>191</v>
      </c>
      <c r="F44" t="s">
        <v>88</v>
      </c>
      <c r="H44" s="13" t="s">
        <v>214</v>
      </c>
    </row>
    <row r="47" spans="1:8" ht="16" x14ac:dyDescent="0.2">
      <c r="A47" s="10" t="s">
        <v>70</v>
      </c>
      <c r="B47" s="8" t="s">
        <v>879</v>
      </c>
    </row>
    <row r="48" spans="1:8" x14ac:dyDescent="0.2">
      <c r="A48" t="s">
        <v>71</v>
      </c>
      <c r="B48" t="s">
        <v>37</v>
      </c>
    </row>
    <row r="49" spans="1:2" x14ac:dyDescent="0.2">
      <c r="A49" t="s">
        <v>85</v>
      </c>
      <c r="B49" t="s">
        <v>651</v>
      </c>
    </row>
    <row r="50" spans="1:2" x14ac:dyDescent="0.2">
      <c r="A50" t="s">
        <v>86</v>
      </c>
    </row>
    <row r="51" spans="1:2" x14ac:dyDescent="0.2">
      <c r="A51" t="s">
        <v>87</v>
      </c>
      <c r="B51">
        <v>2020</v>
      </c>
    </row>
    <row r="52" spans="1:2" x14ac:dyDescent="0.2">
      <c r="A52" t="s">
        <v>123</v>
      </c>
      <c r="B52" t="s">
        <v>782</v>
      </c>
    </row>
    <row r="53" spans="1:2" x14ac:dyDescent="0.2">
      <c r="A53" t="s">
        <v>72</v>
      </c>
      <c r="B53" t="s">
        <v>879</v>
      </c>
    </row>
    <row r="54" spans="1:2" x14ac:dyDescent="0.2">
      <c r="A54" t="s">
        <v>73</v>
      </c>
      <c r="B54" t="s">
        <v>74</v>
      </c>
    </row>
    <row r="55" spans="1:2" x14ac:dyDescent="0.2">
      <c r="A55" t="s">
        <v>75</v>
      </c>
      <c r="B55" t="s">
        <v>162</v>
      </c>
    </row>
    <row r="56" spans="1:2" x14ac:dyDescent="0.2">
      <c r="A56" t="s">
        <v>77</v>
      </c>
      <c r="B56" t="s">
        <v>518</v>
      </c>
    </row>
    <row r="57" spans="1:2" x14ac:dyDescent="0.2">
      <c r="A57" t="s">
        <v>124</v>
      </c>
      <c r="B57">
        <v>1785</v>
      </c>
    </row>
    <row r="58" spans="1:2" x14ac:dyDescent="0.2">
      <c r="A58" t="s">
        <v>125</v>
      </c>
      <c r="B58">
        <v>1</v>
      </c>
    </row>
    <row r="59" spans="1:2" x14ac:dyDescent="0.2">
      <c r="A59" t="s">
        <v>126</v>
      </c>
      <c r="B59">
        <v>0</v>
      </c>
    </row>
    <row r="60" spans="1:2" x14ac:dyDescent="0.2">
      <c r="A60" t="s">
        <v>127</v>
      </c>
      <c r="B60">
        <v>0</v>
      </c>
    </row>
    <row r="61" spans="1:2" x14ac:dyDescent="0.2">
      <c r="A61" t="s">
        <v>128</v>
      </c>
      <c r="B61">
        <v>890</v>
      </c>
    </row>
    <row r="62" spans="1:2" x14ac:dyDescent="0.2">
      <c r="A62" t="s">
        <v>129</v>
      </c>
      <c r="B62">
        <v>11.625</v>
      </c>
    </row>
    <row r="63" spans="1:2" x14ac:dyDescent="0.2">
      <c r="A63" t="s">
        <v>130</v>
      </c>
      <c r="B63">
        <v>0.25</v>
      </c>
    </row>
    <row r="64" spans="1:2" x14ac:dyDescent="0.2">
      <c r="A64" t="s">
        <v>417</v>
      </c>
      <c r="B64" t="s">
        <v>42</v>
      </c>
    </row>
    <row r="65" spans="1:8" x14ac:dyDescent="0.2">
      <c r="A65" t="s">
        <v>131</v>
      </c>
      <c r="B65">
        <v>1.625</v>
      </c>
    </row>
    <row r="66" spans="1:8" x14ac:dyDescent="0.2">
      <c r="A66" t="s">
        <v>99</v>
      </c>
      <c r="B66">
        <v>0.25</v>
      </c>
    </row>
    <row r="67" spans="1:8" x14ac:dyDescent="0.2">
      <c r="A67" t="s">
        <v>355</v>
      </c>
      <c r="B67">
        <v>0.2</v>
      </c>
    </row>
    <row r="68" spans="1:8" x14ac:dyDescent="0.2">
      <c r="A68" t="s">
        <v>134</v>
      </c>
      <c r="B68">
        <v>0</v>
      </c>
    </row>
    <row r="69" spans="1:8" x14ac:dyDescent="0.2">
      <c r="A69" t="s">
        <v>135</v>
      </c>
      <c r="B69">
        <v>0</v>
      </c>
    </row>
    <row r="70" spans="1:8" x14ac:dyDescent="0.2">
      <c r="A70" t="s">
        <v>132</v>
      </c>
      <c r="B70">
        <v>8.3598130841121492</v>
      </c>
    </row>
    <row r="71" spans="1:8" x14ac:dyDescent="0.2">
      <c r="A71" t="s">
        <v>133</v>
      </c>
      <c r="B71" t="s">
        <v>136</v>
      </c>
    </row>
    <row r="72" spans="1:8" x14ac:dyDescent="0.2">
      <c r="A72" t="s">
        <v>540</v>
      </c>
      <c r="B72" s="6">
        <v>0</v>
      </c>
    </row>
    <row r="73" spans="1:8" x14ac:dyDescent="0.2">
      <c r="A73" t="s">
        <v>82</v>
      </c>
      <c r="B73" t="s">
        <v>621</v>
      </c>
    </row>
    <row r="74" spans="1:8" ht="16" x14ac:dyDescent="0.2">
      <c r="A74" s="10" t="s">
        <v>78</v>
      </c>
    </row>
    <row r="75" spans="1:8" x14ac:dyDescent="0.2">
      <c r="A75" t="s">
        <v>79</v>
      </c>
      <c r="B75" t="s">
        <v>80</v>
      </c>
      <c r="C75" t="s">
        <v>71</v>
      </c>
      <c r="D75" t="s">
        <v>75</v>
      </c>
      <c r="E75" t="s">
        <v>81</v>
      </c>
      <c r="F75" t="s">
        <v>73</v>
      </c>
      <c r="G75" t="s">
        <v>82</v>
      </c>
      <c r="H75" t="s">
        <v>72</v>
      </c>
    </row>
    <row r="76" spans="1:8" x14ac:dyDescent="0.2">
      <c r="A76" t="s">
        <v>879</v>
      </c>
      <c r="B76">
        <v>1</v>
      </c>
      <c r="C76" t="s">
        <v>37</v>
      </c>
      <c r="D76" t="s">
        <v>162</v>
      </c>
      <c r="F76" t="s">
        <v>83</v>
      </c>
      <c r="G76" t="s">
        <v>84</v>
      </c>
      <c r="H76" t="s">
        <v>879</v>
      </c>
    </row>
    <row r="77" spans="1:8" x14ac:dyDescent="0.2">
      <c r="A77" t="s">
        <v>651</v>
      </c>
      <c r="B77" s="7">
        <v>5.602240896358543E-4</v>
      </c>
      <c r="C77" t="s">
        <v>37</v>
      </c>
      <c r="D77" t="s">
        <v>75</v>
      </c>
      <c r="F77" t="s">
        <v>88</v>
      </c>
      <c r="H77" t="s">
        <v>651</v>
      </c>
    </row>
    <row r="78" spans="1:8" x14ac:dyDescent="0.2">
      <c r="A78" t="s">
        <v>97</v>
      </c>
      <c r="B78" s="7">
        <v>2.6316377864728905E-2</v>
      </c>
      <c r="C78" t="s">
        <v>37</v>
      </c>
      <c r="D78" t="s">
        <v>95</v>
      </c>
      <c r="F78" t="s">
        <v>88</v>
      </c>
      <c r="G78" t="s">
        <v>28</v>
      </c>
      <c r="H78" t="s">
        <v>99</v>
      </c>
    </row>
    <row r="79" spans="1:8" x14ac:dyDescent="0.2">
      <c r="A79" t="s">
        <v>106</v>
      </c>
      <c r="B79" s="7">
        <v>4.6517624999999998E-5</v>
      </c>
      <c r="C79" t="s">
        <v>37</v>
      </c>
      <c r="D79" t="s">
        <v>104</v>
      </c>
      <c r="F79" t="s">
        <v>88</v>
      </c>
      <c r="G79" t="s">
        <v>102</v>
      </c>
      <c r="H79" t="s">
        <v>107</v>
      </c>
    </row>
    <row r="80" spans="1:8" x14ac:dyDescent="0.2">
      <c r="A80" t="s">
        <v>155</v>
      </c>
      <c r="B80" s="7">
        <v>-3.7713826473806454E-6</v>
      </c>
      <c r="C80" t="s">
        <v>91</v>
      </c>
      <c r="D80" t="s">
        <v>76</v>
      </c>
      <c r="F80" t="s">
        <v>88</v>
      </c>
      <c r="G80" t="s">
        <v>29</v>
      </c>
      <c r="H80" t="s">
        <v>157</v>
      </c>
    </row>
    <row r="81" spans="1:8" x14ac:dyDescent="0.2">
      <c r="A81" t="s">
        <v>156</v>
      </c>
      <c r="B81" s="7">
        <v>-3.6670377940073381E-6</v>
      </c>
      <c r="C81" t="s">
        <v>91</v>
      </c>
      <c r="D81" t="s">
        <v>76</v>
      </c>
      <c r="F81" t="s">
        <v>88</v>
      </c>
      <c r="G81" t="s">
        <v>30</v>
      </c>
      <c r="H81" t="s">
        <v>158</v>
      </c>
    </row>
    <row r="82" spans="1:8" x14ac:dyDescent="0.2">
      <c r="A82" t="s">
        <v>164</v>
      </c>
      <c r="B82" s="7">
        <v>-3.4384404710387182E-6</v>
      </c>
      <c r="C82" t="s">
        <v>91</v>
      </c>
      <c r="D82" t="s">
        <v>76</v>
      </c>
      <c r="F82" t="s">
        <v>88</v>
      </c>
      <c r="G82" t="s">
        <v>31</v>
      </c>
      <c r="H82" t="s">
        <v>159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2024-08-05T15:35:52Z</dcterms:modified>
</cp:coreProperties>
</file>