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6760" yWindow="0" windowWidth="21000" windowHeight="169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C2" i="1"/>
  <c r="C3" i="1"/>
  <c r="C4" i="1"/>
  <c r="C5" i="1"/>
  <c r="C6" i="1"/>
  <c r="C7" i="1"/>
  <c r="C8" i="1"/>
  <c r="C9" i="1"/>
  <c r="C10" i="1"/>
  <c r="C11" i="1"/>
  <c r="C12" i="1"/>
  <c r="D2" i="1"/>
  <c r="E2" i="1"/>
  <c r="G2" i="1"/>
  <c r="F2" i="1"/>
  <c r="B26" i="1"/>
  <c r="A26" i="1"/>
  <c r="I17" i="1"/>
  <c r="H16" i="1"/>
  <c r="I16" i="1"/>
  <c r="B27" i="1"/>
  <c r="A27" i="1"/>
  <c r="B25" i="1"/>
  <c r="A25" i="1"/>
  <c r="E15" i="1"/>
  <c r="E16" i="1"/>
  <c r="E17" i="1"/>
  <c r="E18" i="1"/>
  <c r="E19" i="1"/>
  <c r="E20" i="1"/>
  <c r="E21" i="1"/>
  <c r="E22" i="1"/>
  <c r="E23" i="1"/>
  <c r="E24" i="1"/>
  <c r="E25" i="1"/>
  <c r="B29" i="1"/>
  <c r="D15" i="1"/>
  <c r="D16" i="1"/>
  <c r="D17" i="1"/>
  <c r="D18" i="1"/>
  <c r="D19" i="1"/>
  <c r="D20" i="1"/>
  <c r="D21" i="1"/>
  <c r="D22" i="1"/>
  <c r="D23" i="1"/>
  <c r="D24" i="1"/>
  <c r="D25" i="1"/>
  <c r="A29" i="1"/>
  <c r="B28" i="1"/>
  <c r="A28" i="1"/>
  <c r="H17" i="1"/>
</calcChain>
</file>

<file path=xl/sharedStrings.xml><?xml version="1.0" encoding="utf-8"?>
<sst xmlns="http://schemas.openxmlformats.org/spreadsheetml/2006/main" count="21" uniqueCount="14">
  <si>
    <t>Variance</t>
  </si>
  <si>
    <t>Values</t>
  </si>
  <si>
    <t>Mean</t>
  </si>
  <si>
    <t xml:space="preserve">sum = </t>
  </si>
  <si>
    <t>Top</t>
  </si>
  <si>
    <t>Bottom</t>
  </si>
  <si>
    <t>mean</t>
  </si>
  <si>
    <t>sd</t>
  </si>
  <si>
    <t>se</t>
  </si>
  <si>
    <t>+ 95% confidence interval</t>
  </si>
  <si>
    <t>- 95% confidence interval</t>
  </si>
  <si>
    <t>variance (of sample so s^2 = sum of all (data-mean)^2 / n-1</t>
  </si>
  <si>
    <t>CV = sd/mean * 100</t>
  </si>
  <si>
    <t>se = sd / sqrt(n)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</si>
</sst>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Protozoa</a:t>
            </a:r>
            <a:r>
              <a:rPr lang="en-US" baseline="0"/>
              <a:t> Density Samples by Microcosm Location (made in Excel)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Sheet1!$H$17:$I$17</c:f>
                <c:numCache>
                  <c:formatCode>General</c:formatCode>
                  <c:ptCount val="2"/>
                  <c:pt idx="0">
                    <c:v>1.238726945070803</c:v>
                  </c:pt>
                  <c:pt idx="1">
                    <c:v>0.669991708074726</c:v>
                  </c:pt>
                </c:numCache>
              </c:numRef>
            </c:plus>
            <c:minus>
              <c:numRef>
                <c:f>Sheet1!$H$17:$I$17</c:f>
                <c:numCache>
                  <c:formatCode>General</c:formatCode>
                  <c:ptCount val="2"/>
                  <c:pt idx="0">
                    <c:v>1.238726945070803</c:v>
                  </c:pt>
                  <c:pt idx="1">
                    <c:v>0.669991708074726</c:v>
                  </c:pt>
                </c:numCache>
              </c:numRef>
            </c:minus>
          </c:errBars>
          <c:cat>
            <c:strRef>
              <c:f>Sheet1!$H$14:$I$14</c:f>
              <c:strCache>
                <c:ptCount val="2"/>
                <c:pt idx="0">
                  <c:v>Bottom</c:v>
                </c:pt>
                <c:pt idx="1">
                  <c:v>Top</c:v>
                </c:pt>
              </c:strCache>
            </c:strRef>
          </c:cat>
          <c:val>
            <c:numRef>
              <c:f>Sheet1!$H$15:$I$15</c:f>
              <c:numCache>
                <c:formatCode>General</c:formatCode>
                <c:ptCount val="2"/>
                <c:pt idx="0">
                  <c:v>7.3</c:v>
                </c:pt>
                <c:pt idx="1">
                  <c:v>3.6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2056476296"/>
        <c:axId val="2098610248"/>
      </c:barChart>
      <c:catAx>
        <c:axId val="2056476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Microcosm</a:t>
                </a:r>
                <a:r>
                  <a:rPr lang="en-US" baseline="0"/>
                  <a:t> Sample Location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098610248"/>
        <c:crosses val="autoZero"/>
        <c:auto val="1"/>
        <c:lblAlgn val="ctr"/>
        <c:lblOffset val="100"/>
        <c:noMultiLvlLbl val="0"/>
      </c:catAx>
      <c:valAx>
        <c:axId val="2098610248"/>
        <c:scaling>
          <c:orientation val="minMax"/>
          <c:max val="9.0"/>
          <c:min val="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Protozoa Densities (#</a:t>
                </a:r>
                <a:r>
                  <a:rPr lang="en-US" baseline="0"/>
                  <a:t> per uL)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6476296"/>
        <c:crosses val="autoZero"/>
        <c:crossBetween val="between"/>
        <c:majorUnit val="2.5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32</xdr:row>
      <xdr:rowOff>31750</xdr:rowOff>
    </xdr:from>
    <xdr:to>
      <xdr:col>9</xdr:col>
      <xdr:colOff>609600</xdr:colOff>
      <xdr:row>56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E5" sqref="E5"/>
    </sheetView>
  </sheetViews>
  <sheetFormatPr baseColWidth="10" defaultRowHeight="15" x14ac:dyDescent="0"/>
  <sheetData>
    <row r="1" spans="1:9">
      <c r="A1" t="s">
        <v>1</v>
      </c>
      <c r="B1" t="s">
        <v>2</v>
      </c>
      <c r="D1" t="s">
        <v>0</v>
      </c>
      <c r="E1" t="s">
        <v>7</v>
      </c>
      <c r="F1" t="s">
        <v>13</v>
      </c>
      <c r="G1" t="s">
        <v>12</v>
      </c>
    </row>
    <row r="2" spans="1:9">
      <c r="A2">
        <v>6</v>
      </c>
      <c r="B2">
        <f>AVERAGE(A2:A11)</f>
        <v>5.3</v>
      </c>
      <c r="C2">
        <f>(A2-$B$2)^2</f>
        <v>0.49000000000000027</v>
      </c>
      <c r="D2">
        <f>C12/9</f>
        <v>6.9000000000000021</v>
      </c>
      <c r="E2">
        <f>SQRT(D2)</f>
        <v>2.62678510731274</v>
      </c>
      <c r="F2">
        <f>E2/SQRT(10)</f>
        <v>0.83066238629180755</v>
      </c>
      <c r="G2">
        <f>E2/B2*100</f>
        <v>49.56198315684415</v>
      </c>
    </row>
    <row r="3" spans="1:9">
      <c r="A3">
        <v>11</v>
      </c>
      <c r="C3">
        <f t="shared" ref="C3:C11" si="0">(A3-$B$2)^2</f>
        <v>32.49</v>
      </c>
    </row>
    <row r="4" spans="1:9">
      <c r="A4">
        <v>4</v>
      </c>
      <c r="C4">
        <f t="shared" si="0"/>
        <v>1.6899999999999995</v>
      </c>
    </row>
    <row r="5" spans="1:9">
      <c r="A5">
        <v>5</v>
      </c>
      <c r="C5">
        <f t="shared" si="0"/>
        <v>8.99999999999999E-2</v>
      </c>
    </row>
    <row r="6" spans="1:9">
      <c r="A6">
        <v>7</v>
      </c>
      <c r="C6">
        <f t="shared" si="0"/>
        <v>2.8900000000000006</v>
      </c>
    </row>
    <row r="7" spans="1:9">
      <c r="A7">
        <v>3</v>
      </c>
      <c r="C7">
        <f t="shared" si="0"/>
        <v>5.2899999999999991</v>
      </c>
    </row>
    <row r="8" spans="1:9">
      <c r="A8">
        <v>5</v>
      </c>
      <c r="C8">
        <f t="shared" si="0"/>
        <v>8.99999999999999E-2</v>
      </c>
    </row>
    <row r="9" spans="1:9">
      <c r="A9">
        <v>1</v>
      </c>
      <c r="C9">
        <f t="shared" si="0"/>
        <v>18.489999999999998</v>
      </c>
    </row>
    <row r="10" spans="1:9">
      <c r="A10">
        <v>5</v>
      </c>
      <c r="C10">
        <f t="shared" si="0"/>
        <v>8.99999999999999E-2</v>
      </c>
    </row>
    <row r="11" spans="1:9">
      <c r="A11">
        <v>6</v>
      </c>
      <c r="C11">
        <f t="shared" si="0"/>
        <v>0.49000000000000027</v>
      </c>
    </row>
    <row r="12" spans="1:9">
      <c r="B12" s="1" t="s">
        <v>3</v>
      </c>
      <c r="C12" s="1">
        <f>SUM(C2:C11)</f>
        <v>62.100000000000016</v>
      </c>
    </row>
    <row r="13" spans="1:9">
      <c r="B13" s="1"/>
      <c r="C13" s="1"/>
    </row>
    <row r="14" spans="1:9">
      <c r="A14" t="s">
        <v>4</v>
      </c>
      <c r="B14" t="s">
        <v>5</v>
      </c>
      <c r="D14" t="s">
        <v>4</v>
      </c>
      <c r="E14" t="s">
        <v>5</v>
      </c>
      <c r="H14" t="s">
        <v>5</v>
      </c>
      <c r="I14" t="s">
        <v>4</v>
      </c>
    </row>
    <row r="15" spans="1:9">
      <c r="A15">
        <v>3</v>
      </c>
      <c r="B15">
        <v>3</v>
      </c>
      <c r="D15">
        <f>(A15-$A$25)^2</f>
        <v>0.3600000000000001</v>
      </c>
      <c r="E15">
        <f>(B15-$B$25)^2</f>
        <v>18.489999999999998</v>
      </c>
      <c r="G15" t="s">
        <v>6</v>
      </c>
      <c r="H15">
        <v>7.3</v>
      </c>
      <c r="I15">
        <v>3.6</v>
      </c>
    </row>
    <row r="16" spans="1:9">
      <c r="A16">
        <v>1</v>
      </c>
      <c r="B16">
        <v>12</v>
      </c>
      <c r="D16">
        <f t="shared" ref="D16:D24" si="1">(A16-$A$25)^2</f>
        <v>6.7600000000000007</v>
      </c>
      <c r="E16">
        <f t="shared" ref="E16:E24" si="2">(B16-$B$25)^2</f>
        <v>22.090000000000003</v>
      </c>
      <c r="G16" t="s">
        <v>7</v>
      </c>
      <c r="H16">
        <f>B27</f>
        <v>3.9171985454460239</v>
      </c>
      <c r="I16">
        <f>A27</f>
        <v>2.1186998109427608</v>
      </c>
    </row>
    <row r="17" spans="1:9">
      <c r="A17">
        <v>0</v>
      </c>
      <c r="B17">
        <v>3</v>
      </c>
      <c r="D17">
        <f t="shared" si="1"/>
        <v>12.96</v>
      </c>
      <c r="E17">
        <f t="shared" si="2"/>
        <v>18.489999999999998</v>
      </c>
      <c r="G17" t="s">
        <v>8</v>
      </c>
      <c r="H17">
        <f>H16/SQRT(10)</f>
        <v>1.2387269450708029</v>
      </c>
      <c r="I17">
        <f>I16/SQRT(10)</f>
        <v>0.66999170807472608</v>
      </c>
    </row>
    <row r="18" spans="1:9">
      <c r="A18">
        <v>5</v>
      </c>
      <c r="B18">
        <v>4</v>
      </c>
      <c r="D18">
        <f t="shared" si="1"/>
        <v>1.9599999999999997</v>
      </c>
      <c r="E18">
        <f t="shared" si="2"/>
        <v>10.889999999999999</v>
      </c>
    </row>
    <row r="19" spans="1:9">
      <c r="A19">
        <v>4</v>
      </c>
      <c r="B19">
        <v>7</v>
      </c>
      <c r="D19">
        <f t="shared" si="1"/>
        <v>0.15999999999999992</v>
      </c>
      <c r="E19">
        <f t="shared" si="2"/>
        <v>8.99999999999999E-2</v>
      </c>
    </row>
    <row r="20" spans="1:9">
      <c r="A20">
        <v>3</v>
      </c>
      <c r="B20">
        <v>8</v>
      </c>
      <c r="D20">
        <f t="shared" si="1"/>
        <v>0.3600000000000001</v>
      </c>
      <c r="E20">
        <f t="shared" si="2"/>
        <v>0.49000000000000027</v>
      </c>
    </row>
    <row r="21" spans="1:9">
      <c r="A21">
        <v>6</v>
      </c>
      <c r="B21">
        <v>7</v>
      </c>
      <c r="D21">
        <f t="shared" si="1"/>
        <v>5.76</v>
      </c>
      <c r="E21">
        <f t="shared" si="2"/>
        <v>8.99999999999999E-2</v>
      </c>
    </row>
    <row r="22" spans="1:9">
      <c r="A22">
        <v>3</v>
      </c>
      <c r="B22">
        <v>5</v>
      </c>
      <c r="D22">
        <f t="shared" si="1"/>
        <v>0.3600000000000001</v>
      </c>
      <c r="E22">
        <f t="shared" si="2"/>
        <v>5.2899999999999991</v>
      </c>
    </row>
    <row r="23" spans="1:9">
      <c r="A23">
        <v>4</v>
      </c>
      <c r="B23">
        <v>15</v>
      </c>
      <c r="D23">
        <f t="shared" si="1"/>
        <v>0.15999999999999992</v>
      </c>
      <c r="E23">
        <f t="shared" si="2"/>
        <v>59.290000000000006</v>
      </c>
    </row>
    <row r="24" spans="1:9">
      <c r="A24">
        <v>7</v>
      </c>
      <c r="B24">
        <v>9</v>
      </c>
      <c r="D24">
        <f t="shared" si="1"/>
        <v>11.559999999999999</v>
      </c>
      <c r="E24">
        <f t="shared" si="2"/>
        <v>2.8900000000000006</v>
      </c>
    </row>
    <row r="25" spans="1:9">
      <c r="A25">
        <f>AVERAGE(A15:A24)</f>
        <v>3.6</v>
      </c>
      <c r="B25">
        <f>AVERAGE(B15:B24)</f>
        <v>7.3</v>
      </c>
      <c r="C25" t="s">
        <v>6</v>
      </c>
      <c r="D25" s="1">
        <f>SUM(D15:D24)</f>
        <v>40.4</v>
      </c>
      <c r="E25" s="1">
        <f>SUM(E15:E24)</f>
        <v>138.09999999999997</v>
      </c>
    </row>
    <row r="26" spans="1:9">
      <c r="A26">
        <f>D25/9</f>
        <v>4.4888888888888889</v>
      </c>
      <c r="B26">
        <f>E25/9</f>
        <v>15.344444444444441</v>
      </c>
      <c r="C26" t="s">
        <v>11</v>
      </c>
    </row>
    <row r="27" spans="1:9">
      <c r="A27">
        <f>STDEV(A15:A24)</f>
        <v>2.1186998109427608</v>
      </c>
      <c r="B27">
        <f>STDEV(B15:B24)</f>
        <v>3.9171985454460239</v>
      </c>
      <c r="C27" t="s">
        <v>7</v>
      </c>
    </row>
    <row r="28" spans="1:9">
      <c r="A28">
        <f>A25+A27*1.96</f>
        <v>7.7526516294478114</v>
      </c>
      <c r="B28">
        <f>B25+B27*1.96</f>
        <v>14.977709149074206</v>
      </c>
      <c r="C28" s="2" t="s">
        <v>9</v>
      </c>
    </row>
    <row r="29" spans="1:9">
      <c r="A29">
        <f>A25-A27*1.96</f>
        <v>-0.55265162944781077</v>
      </c>
      <c r="B29">
        <f>B25-B27*1.96</f>
        <v>-0.37770914907420661</v>
      </c>
      <c r="C29" s="2" t="s">
        <v>10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Barnas</dc:creator>
  <cp:lastModifiedBy>Danielle Barnas</cp:lastModifiedBy>
  <dcterms:created xsi:type="dcterms:W3CDTF">2020-08-28T02:03:01Z</dcterms:created>
  <dcterms:modified xsi:type="dcterms:W3CDTF">2020-08-30T23:15:47Z</dcterms:modified>
</cp:coreProperties>
</file>