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730" windowHeight="10035"/>
  </bookViews>
  <sheets>
    <sheet name="Plan1" sheetId="1" r:id="rId1"/>
    <sheet name="Plan2" sheetId="2" r:id="rId2"/>
    <sheet name="Plan3" sheetId="3" r:id="rId3"/>
  </sheets>
  <definedNames>
    <definedName name="dc">Plan1!$G$2</definedName>
    <definedName name="média">Plan1!$I$11</definedName>
    <definedName name="n">Plan1!$G$10</definedName>
  </definedNames>
  <calcPr calcId="144525"/>
</workbook>
</file>

<file path=xl/calcChain.xml><?xml version="1.0" encoding="utf-8"?>
<calcChain xmlns="http://schemas.openxmlformats.org/spreadsheetml/2006/main">
  <c r="E5" i="1" l="1"/>
  <c r="F5" i="1" s="1"/>
  <c r="H5" i="1" s="1"/>
  <c r="G2" i="1"/>
  <c r="G5" i="1" l="1"/>
  <c r="D15" i="1" s="1"/>
  <c r="E6" i="1"/>
  <c r="G1" i="1"/>
  <c r="E1" i="1"/>
  <c r="D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I5" i="1" l="1"/>
  <c r="F6" i="1"/>
  <c r="G6" i="1" s="1"/>
  <c r="H6" i="1" l="1"/>
  <c r="I6" i="1" s="1"/>
  <c r="E7" i="1"/>
  <c r="D16" i="1"/>
  <c r="F7" i="1" l="1"/>
  <c r="H7" i="1" l="1"/>
  <c r="E8" i="1"/>
  <c r="G7" i="1"/>
  <c r="D17" i="1" l="1"/>
  <c r="I7" i="1"/>
  <c r="F8" i="1"/>
  <c r="G8" i="1" s="1"/>
  <c r="D18" i="1" l="1"/>
  <c r="H8" i="1"/>
  <c r="I8" i="1" s="1"/>
  <c r="E9" i="1"/>
  <c r="F9" i="1" l="1"/>
  <c r="H9" i="1" l="1"/>
  <c r="G9" i="1"/>
  <c r="D19" i="1" l="1"/>
  <c r="I9" i="1"/>
  <c r="I10" i="1" s="1"/>
  <c r="G10" i="1"/>
  <c r="I11" i="1" l="1"/>
  <c r="J5" i="1" s="1"/>
  <c r="K5" i="1" s="1"/>
  <c r="E15" i="1" s="1"/>
  <c r="F15" i="1" s="1"/>
  <c r="G15" i="1" s="1"/>
  <c r="H15" i="1" s="1"/>
  <c r="J8" i="1" l="1"/>
  <c r="J7" i="1"/>
  <c r="K7" i="1" s="1"/>
  <c r="E17" i="1" s="1"/>
  <c r="F17" i="1" s="1"/>
  <c r="G17" i="1" s="1"/>
  <c r="H17" i="1" s="1"/>
  <c r="J6" i="1"/>
  <c r="K6" i="1" s="1"/>
  <c r="E16" i="1" s="1"/>
  <c r="F16" i="1" s="1"/>
  <c r="G16" i="1" s="1"/>
  <c r="H16" i="1" s="1"/>
  <c r="J9" i="1"/>
  <c r="K9" i="1" l="1"/>
  <c r="E19" i="1" s="1"/>
  <c r="F19" i="1" s="1"/>
  <c r="G19" i="1" s="1"/>
  <c r="H19" i="1" s="1"/>
  <c r="K8" i="1"/>
  <c r="E18" i="1" s="1"/>
  <c r="F18" i="1" s="1"/>
  <c r="G18" i="1" s="1"/>
  <c r="H18" i="1" s="1"/>
  <c r="H20" i="1" l="1"/>
  <c r="H21" i="1" s="1"/>
</calcChain>
</file>

<file path=xl/comments1.xml><?xml version="1.0" encoding="utf-8"?>
<comments xmlns="http://schemas.openxmlformats.org/spreadsheetml/2006/main">
  <authors>
    <author>Unisinos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Unisinos:</t>
        </r>
        <r>
          <rPr>
            <sz val="9"/>
            <color indexed="81"/>
            <rFont val="Tahoma"/>
            <family val="2"/>
          </rPr>
          <t xml:space="preserve">
qtclasses - estimadores - 1</t>
        </r>
      </text>
    </comment>
  </commentList>
</comments>
</file>

<file path=xl/sharedStrings.xml><?xml version="1.0" encoding="utf-8"?>
<sst xmlns="http://schemas.openxmlformats.org/spreadsheetml/2006/main" count="18" uniqueCount="18">
  <si>
    <t>Intervalos</t>
  </si>
  <si>
    <t>Delta=</t>
  </si>
  <si>
    <t>DC=</t>
  </si>
  <si>
    <t>f</t>
  </si>
  <si>
    <t>L inf</t>
  </si>
  <si>
    <t>L sup</t>
  </si>
  <si>
    <t>X</t>
  </si>
  <si>
    <t>f*X</t>
  </si>
  <si>
    <t>media=</t>
  </si>
  <si>
    <t>f(x)</t>
  </si>
  <si>
    <t>O</t>
  </si>
  <si>
    <t>E</t>
  </si>
  <si>
    <t>O-E</t>
  </si>
  <si>
    <t>(O-E)^2</t>
  </si>
  <si>
    <t>((O-E)^2)/E</t>
  </si>
  <si>
    <t>df=</t>
  </si>
  <si>
    <t xml:space="preserve">nivel signif. </t>
  </si>
  <si>
    <t>qui-quad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</si>
</sst>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Plan1!$G$5:$G$9</c:f>
              <c:numCache>
                <c:formatCode>General</c:formatCode>
                <c:ptCount val="5"/>
                <c:pt idx="0">
                  <c:v>28</c:v>
                </c:pt>
                <c:pt idx="1">
                  <c:v>11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04768"/>
        <c:axId val="91542592"/>
        <c:axId val="0"/>
      </c:bar3DChart>
      <c:catAx>
        <c:axId val="1039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1542592"/>
        <c:crosses val="autoZero"/>
        <c:auto val="1"/>
        <c:lblAlgn val="ctr"/>
        <c:lblOffset val="100"/>
        <c:noMultiLvlLbl val="0"/>
      </c:catAx>
      <c:valAx>
        <c:axId val="91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0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Plan1!$E$15:$E$19</c:f>
              <c:numCache>
                <c:formatCode>0.00</c:formatCode>
                <c:ptCount val="5"/>
                <c:pt idx="0">
                  <c:v>26.998599281807905</c:v>
                </c:pt>
                <c:pt idx="1">
                  <c:v>11.927926064836329</c:v>
                </c:pt>
                <c:pt idx="2">
                  <c:v>5.4612732352935334</c:v>
                </c:pt>
                <c:pt idx="3">
                  <c:v>2.5004770475950049</c:v>
                </c:pt>
                <c:pt idx="4">
                  <c:v>1.1448585698190925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05792"/>
        <c:axId val="91543744"/>
        <c:axId val="0"/>
      </c:bar3DChart>
      <c:catAx>
        <c:axId val="1039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1543744"/>
        <c:crosses val="autoZero"/>
        <c:auto val="1"/>
        <c:lblAlgn val="ctr"/>
        <c:lblOffset val="100"/>
        <c:noMultiLvlLbl val="0"/>
      </c:catAx>
      <c:valAx>
        <c:axId val="91543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9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3</xdr:row>
      <xdr:rowOff>47624</xdr:rowOff>
    </xdr:from>
    <xdr:to>
      <xdr:col>15</xdr:col>
      <xdr:colOff>561975</xdr:colOff>
      <xdr:row>12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13</xdr:row>
      <xdr:rowOff>85724</xdr:rowOff>
    </xdr:from>
    <xdr:to>
      <xdr:col>15</xdr:col>
      <xdr:colOff>495301</xdr:colOff>
      <xdr:row>22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abSelected="1" topLeftCell="B1" workbookViewId="0">
      <selection activeCell="I23" sqref="I23"/>
    </sheetView>
  </sheetViews>
  <sheetFormatPr defaultRowHeight="15" x14ac:dyDescent="0.25"/>
  <cols>
    <col min="1" max="1" width="16.5703125" customWidth="1"/>
    <col min="2" max="2" width="18" customWidth="1"/>
    <col min="4" max="4" width="7.5703125" customWidth="1"/>
    <col min="5" max="5" width="9.5703125" bestFit="1" customWidth="1"/>
    <col min="6" max="6" width="11.85546875" customWidth="1"/>
    <col min="7" max="7" width="10.42578125" customWidth="1"/>
    <col min="8" max="8" width="11.140625" customWidth="1"/>
    <col min="9" max="9" width="11.7109375" customWidth="1"/>
    <col min="11" max="11" width="11" customWidth="1"/>
    <col min="14" max="14" width="12" customWidth="1"/>
    <col min="15" max="15" width="14.5703125" customWidth="1"/>
  </cols>
  <sheetData>
    <row r="1" spans="1:11" ht="24.75" customHeight="1" x14ac:dyDescent="0.25">
      <c r="B1" s="2" t="s">
        <v>0</v>
      </c>
      <c r="D1" s="11">
        <f>MIN(B3:B51)</f>
        <v>0.17577139999997371</v>
      </c>
      <c r="E1" s="11">
        <f>MAX(B3:B51)</f>
        <v>35.3593367</v>
      </c>
      <c r="F1" s="2" t="s">
        <v>1</v>
      </c>
      <c r="G1" s="3">
        <f>E1-D1</f>
        <v>35.183565300000026</v>
      </c>
    </row>
    <row r="2" spans="1:11" x14ac:dyDescent="0.25">
      <c r="A2" s="1">
        <v>5.1086390570000004</v>
      </c>
      <c r="B2">
        <v>0</v>
      </c>
      <c r="F2" s="2" t="s">
        <v>2</v>
      </c>
      <c r="G2">
        <f>G1/5</f>
        <v>7.0367130600000056</v>
      </c>
    </row>
    <row r="3" spans="1:11" x14ac:dyDescent="0.25">
      <c r="A3" s="1">
        <v>7.9628651049999997</v>
      </c>
      <c r="B3">
        <f>A3-A2</f>
        <v>2.8542260479999992</v>
      </c>
    </row>
    <row r="4" spans="1:11" x14ac:dyDescent="0.25">
      <c r="A4" s="1">
        <v>9.7391807400000001</v>
      </c>
      <c r="B4">
        <f t="shared" ref="B4:B51" si="0">A4-A3</f>
        <v>1.7763156350000004</v>
      </c>
      <c r="D4" s="15"/>
      <c r="E4" s="14" t="s">
        <v>4</v>
      </c>
      <c r="F4" s="14" t="s">
        <v>5</v>
      </c>
      <c r="G4" s="14" t="s">
        <v>3</v>
      </c>
      <c r="H4" s="14" t="s">
        <v>6</v>
      </c>
      <c r="I4" s="14" t="s">
        <v>7</v>
      </c>
      <c r="J4" s="14" t="s">
        <v>9</v>
      </c>
      <c r="K4" s="15"/>
    </row>
    <row r="5" spans="1:11" x14ac:dyDescent="0.25">
      <c r="A5" s="1">
        <v>21.203900019999999</v>
      </c>
      <c r="B5">
        <f t="shared" si="0"/>
        <v>11.464719279999999</v>
      </c>
      <c r="D5" s="5">
        <v>1</v>
      </c>
      <c r="E5" s="3">
        <f>D1</f>
        <v>0.17577139999997371</v>
      </c>
      <c r="F5" s="3">
        <f>E5+dc</f>
        <v>7.2124844599999793</v>
      </c>
      <c r="G5">
        <f>COUNTIFS(B$3:B$51,"&gt;="&amp;E5,B$3:B$51,"&lt;"&amp;F5)</f>
        <v>28</v>
      </c>
      <c r="H5" s="10">
        <f>(F5+E5)/2</f>
        <v>3.6941279299999765</v>
      </c>
      <c r="I5" s="10">
        <f>G5*H5</f>
        <v>103.43558203999935</v>
      </c>
      <c r="J5" s="10">
        <f>1-EXP(1)^(-F5/média)</f>
        <v>0.55099182207771236</v>
      </c>
      <c r="K5">
        <f>J5*n</f>
        <v>26.998599281807905</v>
      </c>
    </row>
    <row r="6" spans="1:11" x14ac:dyDescent="0.25">
      <c r="A6" s="1">
        <v>39.219119759999998</v>
      </c>
      <c r="B6">
        <f t="shared" si="0"/>
        <v>18.015219739999999</v>
      </c>
      <c r="D6" s="5">
        <v>2</v>
      </c>
      <c r="E6" s="4">
        <f>F5</f>
        <v>7.2124844599999793</v>
      </c>
      <c r="F6" s="4">
        <f>E6+dc</f>
        <v>14.249197519999985</v>
      </c>
      <c r="G6">
        <f>COUNTIFS(B$3:B$51,"&gt;="&amp;E6,B$3:B$51,"&lt;"&amp;F6)</f>
        <v>11</v>
      </c>
      <c r="H6" s="10">
        <f t="shared" ref="H6:H9" si="1">(F6+E6)/2</f>
        <v>10.730840989999983</v>
      </c>
      <c r="I6" s="10">
        <f t="shared" ref="I6:I9" si="2">G6*H6</f>
        <v>118.03925088999981</v>
      </c>
      <c r="J6" s="10">
        <f>1-EXP(1)^(-F6/média)</f>
        <v>0.79441888462539256</v>
      </c>
      <c r="K6" s="10">
        <f>J6-J5</f>
        <v>0.24342706254768021</v>
      </c>
    </row>
    <row r="7" spans="1:11" x14ac:dyDescent="0.25">
      <c r="A7" s="1">
        <v>46.737492510000003</v>
      </c>
      <c r="B7">
        <f t="shared" si="0"/>
        <v>7.5183727500000046</v>
      </c>
      <c r="D7" s="5">
        <v>3</v>
      </c>
      <c r="E7" s="4">
        <f t="shared" ref="E7:E9" si="3">F6</f>
        <v>14.249197519999985</v>
      </c>
      <c r="F7" s="4">
        <f>E7+dc</f>
        <v>21.285910579999992</v>
      </c>
      <c r="G7">
        <f>COUNTIFS(B$3:B$51,"&gt;="&amp;E7,B$3:B$51,"&lt;"&amp;F7)</f>
        <v>5</v>
      </c>
      <c r="H7" s="10">
        <f t="shared" si="1"/>
        <v>17.767554049999987</v>
      </c>
      <c r="I7" s="10">
        <f t="shared" si="2"/>
        <v>88.837770249999934</v>
      </c>
      <c r="J7" s="10">
        <f>1-EXP(1)^(-F7/média)</f>
        <v>0.90587344044770957</v>
      </c>
      <c r="K7" s="10">
        <f t="shared" ref="K7:K9" si="4">J7-J6</f>
        <v>0.111454555822317</v>
      </c>
    </row>
    <row r="8" spans="1:11" x14ac:dyDescent="0.25">
      <c r="A8" s="1">
        <v>66.169701970000006</v>
      </c>
      <c r="B8">
        <f t="shared" si="0"/>
        <v>19.432209460000003</v>
      </c>
      <c r="D8" s="5">
        <v>4</v>
      </c>
      <c r="E8" s="4">
        <f t="shared" si="3"/>
        <v>21.285910579999992</v>
      </c>
      <c r="F8" s="4">
        <f>E8+dc</f>
        <v>28.322623639999996</v>
      </c>
      <c r="G8">
        <f>COUNTIFS(B$3:B$51,"&gt;="&amp;E8,B$3:B$51,"&lt;"&amp;F8)</f>
        <v>4</v>
      </c>
      <c r="H8" s="10">
        <f t="shared" si="1"/>
        <v>24.804267109999994</v>
      </c>
      <c r="I8" s="10">
        <f t="shared" si="2"/>
        <v>99.217068439999977</v>
      </c>
      <c r="J8" s="10">
        <f>1-EXP(1)^(-F8/média)</f>
        <v>0.95690358427617905</v>
      </c>
      <c r="K8" s="10">
        <f t="shared" si="4"/>
        <v>5.1030143828469487E-2</v>
      </c>
    </row>
    <row r="9" spans="1:11" x14ac:dyDescent="0.25">
      <c r="A9" s="1">
        <v>73.620983330000001</v>
      </c>
      <c r="B9">
        <f t="shared" si="0"/>
        <v>7.4512813599999959</v>
      </c>
      <c r="D9" s="5">
        <v>5</v>
      </c>
      <c r="E9" s="4">
        <f t="shared" si="3"/>
        <v>28.322623639999996</v>
      </c>
      <c r="F9" s="4">
        <f>E9+dc</f>
        <v>35.3593367</v>
      </c>
      <c r="G9">
        <f>COUNTIFS(B$3:B$51,"&gt;="&amp;E9,B$3:B$51,"&lt;="&amp;F9)</f>
        <v>1</v>
      </c>
      <c r="H9" s="10">
        <f t="shared" si="1"/>
        <v>31.840980169999998</v>
      </c>
      <c r="I9" s="10">
        <f t="shared" si="2"/>
        <v>31.840980169999998</v>
      </c>
      <c r="J9" s="10">
        <f>1-EXP(1)^(-F9/média)</f>
        <v>0.98026804488473196</v>
      </c>
      <c r="K9" s="10">
        <f t="shared" si="4"/>
        <v>2.3364460608552906E-2</v>
      </c>
    </row>
    <row r="10" spans="1:11" x14ac:dyDescent="0.25">
      <c r="A10" s="1">
        <v>78.466092829999994</v>
      </c>
      <c r="B10">
        <f t="shared" si="0"/>
        <v>4.8451094999999924</v>
      </c>
      <c r="G10" s="6">
        <f>SUM(G5:G9)</f>
        <v>49</v>
      </c>
      <c r="I10" s="6">
        <f>SUM(I5:I9)</f>
        <v>441.3706517899991</v>
      </c>
    </row>
    <row r="11" spans="1:11" x14ac:dyDescent="0.25">
      <c r="A11" s="1">
        <v>83.366921809999994</v>
      </c>
      <c r="B11">
        <f t="shared" si="0"/>
        <v>4.90082898</v>
      </c>
      <c r="F11" s="8"/>
      <c r="H11" s="2" t="s">
        <v>8</v>
      </c>
      <c r="I11" s="7">
        <f>I10/G10</f>
        <v>9.00756432224488</v>
      </c>
    </row>
    <row r="12" spans="1:11" x14ac:dyDescent="0.25">
      <c r="A12" s="1">
        <v>89.861837840000007</v>
      </c>
      <c r="B12">
        <f t="shared" si="0"/>
        <v>6.4949160300000131</v>
      </c>
    </row>
    <row r="13" spans="1:11" x14ac:dyDescent="0.25">
      <c r="A13" s="1">
        <v>111.4294223</v>
      </c>
      <c r="B13">
        <f t="shared" si="0"/>
        <v>21.567584459999992</v>
      </c>
    </row>
    <row r="14" spans="1:11" x14ac:dyDescent="0.25">
      <c r="A14" s="1">
        <v>118.1241962</v>
      </c>
      <c r="B14">
        <f t="shared" si="0"/>
        <v>6.6947739000000013</v>
      </c>
      <c r="D14" s="13" t="s">
        <v>10</v>
      </c>
      <c r="E14" s="13" t="s">
        <v>11</v>
      </c>
      <c r="F14" s="13" t="s">
        <v>12</v>
      </c>
      <c r="G14" s="13" t="s">
        <v>13</v>
      </c>
      <c r="H14" s="13" t="s">
        <v>14</v>
      </c>
    </row>
    <row r="15" spans="1:11" x14ac:dyDescent="0.25">
      <c r="A15" s="1">
        <v>153.4835329</v>
      </c>
      <c r="B15">
        <f t="shared" si="0"/>
        <v>35.3593367</v>
      </c>
      <c r="D15">
        <f>G5</f>
        <v>28</v>
      </c>
      <c r="E15" s="11">
        <f>K5</f>
        <v>26.998599281807905</v>
      </c>
      <c r="F15" s="11">
        <f>D15-E15</f>
        <v>1.0014007181920945</v>
      </c>
      <c r="G15" s="9">
        <f>F15^2</f>
        <v>1.0028033983956428</v>
      </c>
      <c r="H15" s="4">
        <f>G15/E15</f>
        <v>3.7142793517860317E-2</v>
      </c>
    </row>
    <row r="16" spans="1:11" x14ac:dyDescent="0.25">
      <c r="A16" s="1">
        <v>175.75985750000001</v>
      </c>
      <c r="B16">
        <f t="shared" si="0"/>
        <v>22.276324600000009</v>
      </c>
      <c r="D16">
        <f>G6</f>
        <v>11</v>
      </c>
      <c r="E16" s="11">
        <f>K6*n</f>
        <v>11.927926064836329</v>
      </c>
      <c r="F16" s="11">
        <f t="shared" ref="F16:F19" si="5">D16-E16</f>
        <v>-0.92792606483632945</v>
      </c>
      <c r="G16" s="9">
        <f t="shared" ref="G16:G19" si="6">F16^2</f>
        <v>0.86104678180263583</v>
      </c>
      <c r="H16" s="4">
        <f t="shared" ref="H16:H19" si="7">G16/E16</f>
        <v>7.2187468057922671E-2</v>
      </c>
    </row>
    <row r="17" spans="1:8" x14ac:dyDescent="0.25">
      <c r="A17" s="1">
        <v>200.23058979999999</v>
      </c>
      <c r="B17">
        <f t="shared" si="0"/>
        <v>24.47073229999998</v>
      </c>
      <c r="D17">
        <f>G7</f>
        <v>5</v>
      </c>
      <c r="E17" s="11">
        <f>K7*n</f>
        <v>5.4612732352935334</v>
      </c>
      <c r="F17" s="11">
        <f t="shared" si="5"/>
        <v>-0.46127323529353337</v>
      </c>
      <c r="G17" s="9">
        <f t="shared" si="6"/>
        <v>0.2127729975981634</v>
      </c>
      <c r="H17" s="4">
        <f t="shared" si="7"/>
        <v>3.8960328192904861E-2</v>
      </c>
    </row>
    <row r="18" spans="1:8" x14ac:dyDescent="0.25">
      <c r="A18" s="1">
        <v>207.69647509999999</v>
      </c>
      <c r="B18">
        <f t="shared" si="0"/>
        <v>7.4658852999999965</v>
      </c>
      <c r="D18">
        <f>G8</f>
        <v>4</v>
      </c>
      <c r="E18" s="11">
        <f>K8*n</f>
        <v>2.5004770475950049</v>
      </c>
      <c r="F18" s="11">
        <f t="shared" si="5"/>
        <v>1.4995229524049951</v>
      </c>
      <c r="G18" s="9">
        <f t="shared" si="6"/>
        <v>2.2485690847893931</v>
      </c>
      <c r="H18" s="4">
        <f t="shared" si="7"/>
        <v>0.89925603874352678</v>
      </c>
    </row>
    <row r="19" spans="1:8" x14ac:dyDescent="0.25">
      <c r="A19" s="1">
        <v>224.3612383</v>
      </c>
      <c r="B19">
        <f t="shared" si="0"/>
        <v>16.66476320000001</v>
      </c>
      <c r="D19">
        <f>G9</f>
        <v>1</v>
      </c>
      <c r="E19" s="11">
        <f>K9*n</f>
        <v>1.1448585698190925</v>
      </c>
      <c r="F19" s="11">
        <f t="shared" si="5"/>
        <v>-0.14485856981909251</v>
      </c>
      <c r="G19" s="9">
        <f t="shared" si="6"/>
        <v>2.0984005250032901E-2</v>
      </c>
      <c r="H19" s="4">
        <f t="shared" si="7"/>
        <v>1.8328906122743821E-2</v>
      </c>
    </row>
    <row r="20" spans="1:8" x14ac:dyDescent="0.25">
      <c r="A20" s="1">
        <v>231.64955219999999</v>
      </c>
      <c r="B20">
        <f t="shared" si="0"/>
        <v>7.2883138999999915</v>
      </c>
      <c r="H20" s="12">
        <f>SUM(H15:H19)</f>
        <v>1.0658755346349584</v>
      </c>
    </row>
    <row r="21" spans="1:8" x14ac:dyDescent="0.25">
      <c r="A21" s="1">
        <v>249.60803680000001</v>
      </c>
      <c r="B21">
        <f t="shared" si="0"/>
        <v>17.95848460000002</v>
      </c>
      <c r="G21" t="s">
        <v>17</v>
      </c>
      <c r="H21" s="4">
        <f>H20^2</f>
        <v>1.1360906553333585</v>
      </c>
    </row>
    <row r="22" spans="1:8" x14ac:dyDescent="0.25">
      <c r="A22" s="1">
        <v>253.1255841</v>
      </c>
      <c r="B22">
        <f t="shared" si="0"/>
        <v>3.5175472999999897</v>
      </c>
      <c r="G22" s="2" t="s">
        <v>15</v>
      </c>
      <c r="H22">
        <v>3</v>
      </c>
    </row>
    <row r="23" spans="1:8" x14ac:dyDescent="0.25">
      <c r="A23" s="1">
        <v>256.96792019999998</v>
      </c>
      <c r="B23">
        <f t="shared" si="0"/>
        <v>3.8423360999999829</v>
      </c>
      <c r="G23" t="s">
        <v>16</v>
      </c>
      <c r="H23">
        <v>0.5</v>
      </c>
    </row>
    <row r="24" spans="1:8" x14ac:dyDescent="0.25">
      <c r="A24" s="1">
        <v>266.84663</v>
      </c>
      <c r="B24">
        <f t="shared" si="0"/>
        <v>9.8787098000000242</v>
      </c>
    </row>
    <row r="25" spans="1:8" x14ac:dyDescent="0.25">
      <c r="A25" s="1">
        <v>267.62023690000001</v>
      </c>
      <c r="B25">
        <f t="shared" si="0"/>
        <v>0.77360690000000432</v>
      </c>
    </row>
    <row r="26" spans="1:8" x14ac:dyDescent="0.25">
      <c r="A26" s="1">
        <v>274.43406049999999</v>
      </c>
      <c r="B26">
        <f t="shared" si="0"/>
        <v>6.8138235999999779</v>
      </c>
    </row>
    <row r="27" spans="1:8" x14ac:dyDescent="0.25">
      <c r="A27" s="1">
        <v>280.14637540000001</v>
      </c>
      <c r="B27">
        <f t="shared" si="0"/>
        <v>5.712314900000024</v>
      </c>
    </row>
    <row r="28" spans="1:8" x14ac:dyDescent="0.25">
      <c r="A28" s="1">
        <v>296.80439039999999</v>
      </c>
      <c r="B28">
        <f t="shared" si="0"/>
        <v>16.658014999999978</v>
      </c>
    </row>
    <row r="29" spans="1:8" x14ac:dyDescent="0.25">
      <c r="A29" s="1">
        <v>301.76219149999997</v>
      </c>
      <c r="B29">
        <f t="shared" si="0"/>
        <v>4.9578010999999833</v>
      </c>
    </row>
    <row r="30" spans="1:8" x14ac:dyDescent="0.25">
      <c r="A30" s="1">
        <v>325.9607575</v>
      </c>
      <c r="B30">
        <f t="shared" si="0"/>
        <v>24.198566000000028</v>
      </c>
    </row>
    <row r="31" spans="1:8" x14ac:dyDescent="0.25">
      <c r="A31" s="1">
        <v>333.35414100000003</v>
      </c>
      <c r="B31">
        <f t="shared" si="0"/>
        <v>7.3933835000000272</v>
      </c>
    </row>
    <row r="32" spans="1:8" x14ac:dyDescent="0.25">
      <c r="A32" s="1">
        <v>346.61729869999999</v>
      </c>
      <c r="B32">
        <f t="shared" si="0"/>
        <v>13.263157699999965</v>
      </c>
    </row>
    <row r="33" spans="1:2" x14ac:dyDescent="0.25">
      <c r="A33" s="1">
        <v>349.48058099999997</v>
      </c>
      <c r="B33">
        <f t="shared" si="0"/>
        <v>2.8632822999999803</v>
      </c>
    </row>
    <row r="34" spans="1:2" x14ac:dyDescent="0.25">
      <c r="A34" s="1">
        <v>349.88977879999999</v>
      </c>
      <c r="B34">
        <f t="shared" si="0"/>
        <v>0.40919780000001538</v>
      </c>
    </row>
    <row r="35" spans="1:2" x14ac:dyDescent="0.25">
      <c r="A35" s="1">
        <v>353.14727920000001</v>
      </c>
      <c r="B35">
        <f t="shared" si="0"/>
        <v>3.2575004000000263</v>
      </c>
    </row>
    <row r="36" spans="1:2" x14ac:dyDescent="0.25">
      <c r="A36" s="1">
        <v>354.09299190000002</v>
      </c>
      <c r="B36">
        <f t="shared" si="0"/>
        <v>0.9457127000000014</v>
      </c>
    </row>
    <row r="37" spans="1:2" x14ac:dyDescent="0.25">
      <c r="A37" s="1">
        <v>362.83829539999999</v>
      </c>
      <c r="B37">
        <f t="shared" si="0"/>
        <v>8.7453034999999772</v>
      </c>
    </row>
    <row r="38" spans="1:2" x14ac:dyDescent="0.25">
      <c r="A38" s="1">
        <v>363.800184</v>
      </c>
      <c r="B38">
        <f t="shared" si="0"/>
        <v>0.96188860000000886</v>
      </c>
    </row>
    <row r="39" spans="1:2" x14ac:dyDescent="0.25">
      <c r="A39" s="1">
        <v>372.63341000000003</v>
      </c>
      <c r="B39">
        <f t="shared" si="0"/>
        <v>8.8332260000000247</v>
      </c>
    </row>
    <row r="40" spans="1:2" x14ac:dyDescent="0.25">
      <c r="A40" s="1">
        <v>376.07423030000001</v>
      </c>
      <c r="B40">
        <f t="shared" si="0"/>
        <v>3.4408202999999844</v>
      </c>
    </row>
    <row r="41" spans="1:2" x14ac:dyDescent="0.25">
      <c r="A41" s="1">
        <v>376.95190819999999</v>
      </c>
      <c r="B41">
        <f t="shared" si="0"/>
        <v>0.87767789999998058</v>
      </c>
    </row>
    <row r="42" spans="1:2" x14ac:dyDescent="0.25">
      <c r="A42" s="1">
        <v>385.58752479999998</v>
      </c>
      <c r="B42">
        <f t="shared" si="0"/>
        <v>8.6356165999999916</v>
      </c>
    </row>
    <row r="43" spans="1:2" x14ac:dyDescent="0.25">
      <c r="A43" s="1">
        <v>389.27285030000002</v>
      </c>
      <c r="B43">
        <f t="shared" si="0"/>
        <v>3.6853255000000331</v>
      </c>
    </row>
    <row r="44" spans="1:2" x14ac:dyDescent="0.25">
      <c r="A44" s="1">
        <v>392.73851079999997</v>
      </c>
      <c r="B44">
        <f t="shared" si="0"/>
        <v>3.4656604999999558</v>
      </c>
    </row>
    <row r="45" spans="1:2" x14ac:dyDescent="0.25">
      <c r="A45" s="1">
        <v>394.26350059999999</v>
      </c>
      <c r="B45">
        <f t="shared" si="0"/>
        <v>1.5249898000000144</v>
      </c>
    </row>
    <row r="46" spans="1:2" x14ac:dyDescent="0.25">
      <c r="A46" s="1">
        <v>394.81933129999999</v>
      </c>
      <c r="B46">
        <f t="shared" si="0"/>
        <v>0.55583070000000134</v>
      </c>
    </row>
    <row r="47" spans="1:2" x14ac:dyDescent="0.25">
      <c r="A47" s="1">
        <v>400.53248100000002</v>
      </c>
      <c r="B47">
        <f t="shared" si="0"/>
        <v>5.7131497000000309</v>
      </c>
    </row>
    <row r="48" spans="1:2" x14ac:dyDescent="0.25">
      <c r="A48" s="1">
        <v>404.2765804</v>
      </c>
      <c r="B48">
        <f t="shared" si="0"/>
        <v>3.7440993999999819</v>
      </c>
    </row>
    <row r="49" spans="1:2" x14ac:dyDescent="0.25">
      <c r="A49" s="1">
        <v>404.45235179999997</v>
      </c>
      <c r="B49">
        <f t="shared" si="0"/>
        <v>0.17577139999997371</v>
      </c>
    </row>
    <row r="50" spans="1:2" x14ac:dyDescent="0.25">
      <c r="A50" s="1">
        <v>409.66400290000001</v>
      </c>
      <c r="B50">
        <f t="shared" si="0"/>
        <v>5.2116511000000401</v>
      </c>
    </row>
    <row r="51" spans="1:2" x14ac:dyDescent="0.25">
      <c r="A51" s="1">
        <v>412.35646759999997</v>
      </c>
      <c r="B51">
        <f t="shared" si="0"/>
        <v>2.6924646999999595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dc</vt:lpstr>
      <vt:lpstr>média</vt:lpstr>
      <vt:lpstr>n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Unisinos</dc:creator>
  <cp:lastModifiedBy>HP</cp:lastModifiedBy>
  <dcterms:created xsi:type="dcterms:W3CDTF">2014-06-07T12:09:49Z</dcterms:created>
  <dcterms:modified xsi:type="dcterms:W3CDTF">2014-06-30T01:17:48Z</dcterms:modified>
</cp:coreProperties>
</file>