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10035"/>
  </bookViews>
  <sheets>
    <sheet name="Plan1" sheetId="1" r:id="rId1"/>
    <sheet name="Plan2" sheetId="2" r:id="rId2"/>
    <sheet name="Plan3" sheetId="3" r:id="rId3"/>
  </sheets>
  <definedNames>
    <definedName name="dc">Plan1!$G$2</definedName>
    <definedName name="dp">Plan1!$E$12</definedName>
    <definedName name="media">Plan1!$E$11</definedName>
    <definedName name="n">Plan1!$F$10</definedName>
  </definedNames>
  <calcPr calcId="144525"/>
</workbook>
</file>

<file path=xl/calcChain.xml><?xml version="1.0" encoding="utf-8"?>
<calcChain xmlns="http://schemas.openxmlformats.org/spreadsheetml/2006/main">
  <c r="H28" i="1" l="1"/>
  <c r="H24" i="1"/>
  <c r="H25" i="1"/>
  <c r="H26" i="1"/>
  <c r="H27" i="1"/>
  <c r="H23" i="1"/>
  <c r="G24" i="1"/>
  <c r="G25" i="1"/>
  <c r="G26" i="1"/>
  <c r="G27" i="1"/>
  <c r="G23" i="1"/>
  <c r="F24" i="1"/>
  <c r="F25" i="1"/>
  <c r="F26" i="1"/>
  <c r="F27" i="1"/>
  <c r="F23" i="1"/>
  <c r="E24" i="1"/>
  <c r="E25" i="1"/>
  <c r="E26" i="1"/>
  <c r="E27" i="1"/>
  <c r="E23" i="1"/>
  <c r="D24" i="1"/>
  <c r="D25" i="1"/>
  <c r="D26" i="1"/>
  <c r="D27" i="1"/>
  <c r="D23" i="1"/>
  <c r="I16" i="1"/>
  <c r="I17" i="1"/>
  <c r="I18" i="1"/>
  <c r="I19" i="1"/>
  <c r="I15" i="1"/>
  <c r="H17" i="1"/>
  <c r="H19" i="1" l="1"/>
  <c r="H18" i="1"/>
  <c r="H16" i="1"/>
  <c r="H15" i="1"/>
  <c r="D5" i="1"/>
  <c r="G1" i="1"/>
  <c r="G2" i="1" s="1"/>
  <c r="E1" i="1"/>
  <c r="D1" i="1"/>
  <c r="E5" i="1" l="1"/>
  <c r="D6" i="1" s="1"/>
  <c r="E6" i="1" s="1"/>
  <c r="F6" i="1" s="1"/>
  <c r="F5" i="1"/>
  <c r="I20" i="1"/>
  <c r="G5" i="1" l="1"/>
  <c r="H5" i="1" s="1"/>
  <c r="G6" i="1"/>
  <c r="H6" i="1" s="1"/>
  <c r="D7" i="1"/>
  <c r="E7" i="1" l="1"/>
  <c r="D8" i="1" l="1"/>
  <c r="F7" i="1"/>
  <c r="G7" i="1"/>
  <c r="H7" i="1" l="1"/>
  <c r="E8" i="1"/>
  <c r="F8" i="1" s="1"/>
  <c r="G8" i="1" l="1"/>
  <c r="H8" i="1" s="1"/>
  <c r="D9" i="1"/>
  <c r="E9" i="1" l="1"/>
  <c r="F9" i="1" l="1"/>
  <c r="G9" i="1"/>
  <c r="F10" i="1" l="1"/>
  <c r="H9" i="1"/>
  <c r="H10" i="1" s="1"/>
  <c r="E11" i="1" l="1"/>
  <c r="I9" i="1" s="1"/>
  <c r="J9" i="1" s="1"/>
  <c r="I5" i="1" l="1"/>
  <c r="J5" i="1" s="1"/>
  <c r="I8" i="1"/>
  <c r="J8" i="1" s="1"/>
  <c r="I7" i="1"/>
  <c r="J7" i="1" s="1"/>
  <c r="I6" i="1"/>
  <c r="J6" i="1" s="1"/>
  <c r="J10" i="1" l="1"/>
  <c r="E12" i="1" s="1"/>
  <c r="D18" i="1" s="1"/>
  <c r="D19" i="1" l="1"/>
  <c r="D17" i="1"/>
  <c r="D15" i="1"/>
  <c r="E18" i="1"/>
  <c r="D16" i="1"/>
  <c r="E17" i="1"/>
  <c r="E19" i="1"/>
  <c r="E15" i="1"/>
  <c r="E16" i="1"/>
</calcChain>
</file>

<file path=xl/sharedStrings.xml><?xml version="1.0" encoding="utf-8"?>
<sst xmlns="http://schemas.openxmlformats.org/spreadsheetml/2006/main" count="19" uniqueCount="19">
  <si>
    <t>Delta</t>
  </si>
  <si>
    <t>dc</t>
  </si>
  <si>
    <t>L inf</t>
  </si>
  <si>
    <t>L sup</t>
  </si>
  <si>
    <t>f</t>
  </si>
  <si>
    <t>f*X</t>
  </si>
  <si>
    <t>X</t>
  </si>
  <si>
    <t>x = X - media</t>
  </si>
  <si>
    <t>f * x^2</t>
  </si>
  <si>
    <t>dp=</t>
  </si>
  <si>
    <t>z1</t>
  </si>
  <si>
    <t>z2</t>
  </si>
  <si>
    <t>media=</t>
  </si>
  <si>
    <t>Area</t>
  </si>
  <si>
    <t>O</t>
  </si>
  <si>
    <t>E</t>
  </si>
  <si>
    <t>O-E</t>
  </si>
  <si>
    <t>(O-E)^2</t>
  </si>
  <si>
    <t>((O-E)^2)/E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</si>
</sst>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2" fontId="0" fillId="0" borderId="0" xfId="0" applyNumberFormat="1"/>
    <xf numFmtId="0" fontId="0" fillId="3" borderId="0" xfId="0" applyFill="1" applyAlignment="1">
      <alignment horizontal="center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Plan1!$F$5:$F$9</c:f>
              <c:numCache>
                <c:formatCode>General</c:formatCode>
                <c:ptCount val="5"/>
                <c:pt idx="0">
                  <c:v>1</c:v>
                </c:pt>
                <c:pt idx="1">
                  <c:v>11</c:v>
                </c:pt>
                <c:pt idx="2">
                  <c:v>20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4397952"/>
        <c:axId val="38604160"/>
        <c:axId val="0"/>
      </c:bar3DChart>
      <c:catAx>
        <c:axId val="9439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38604160"/>
        <c:crosses val="autoZero"/>
        <c:auto val="1"/>
        <c:lblAlgn val="ctr"/>
        <c:lblOffset val="100"/>
        <c:noMultiLvlLbl val="0"/>
      </c:catAx>
      <c:valAx>
        <c:axId val="3860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397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Plan1!$I$15:$I$19</c:f>
              <c:numCache>
                <c:formatCode>General</c:formatCode>
                <c:ptCount val="5"/>
                <c:pt idx="0">
                  <c:v>2.0138999999999987</c:v>
                </c:pt>
                <c:pt idx="1">
                  <c:v>9.672600000000001</c:v>
                </c:pt>
                <c:pt idx="2">
                  <c:v>18.232900000000001</c:v>
                </c:pt>
                <c:pt idx="3">
                  <c:v>14.067900000000002</c:v>
                </c:pt>
                <c:pt idx="4">
                  <c:v>4.3021999999999991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9972224"/>
        <c:axId val="53752320"/>
        <c:axId val="0"/>
      </c:bar3DChart>
      <c:catAx>
        <c:axId val="129972224"/>
        <c:scaling>
          <c:orientation val="minMax"/>
        </c:scaling>
        <c:delete val="0"/>
        <c:axPos val="b"/>
        <c:majorTickMark val="out"/>
        <c:minorTickMark val="none"/>
        <c:tickLblPos val="nextTo"/>
        <c:crossAx val="53752320"/>
        <c:crosses val="autoZero"/>
        <c:auto val="1"/>
        <c:lblAlgn val="ctr"/>
        <c:lblOffset val="100"/>
        <c:noMultiLvlLbl val="0"/>
      </c:catAx>
      <c:valAx>
        <c:axId val="5375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972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Plan1!$D$23:$D$27</c:f>
              <c:numCache>
                <c:formatCode>General</c:formatCode>
                <c:ptCount val="5"/>
                <c:pt idx="0">
                  <c:v>1</c:v>
                </c:pt>
                <c:pt idx="1">
                  <c:v>11</c:v>
                </c:pt>
                <c:pt idx="2">
                  <c:v>20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Plan1!$E$23:$E$27</c:f>
              <c:numCache>
                <c:formatCode>0.00</c:formatCode>
                <c:ptCount val="5"/>
                <c:pt idx="0">
                  <c:v>2.0138999999999987</c:v>
                </c:pt>
                <c:pt idx="1">
                  <c:v>9.672600000000001</c:v>
                </c:pt>
                <c:pt idx="2">
                  <c:v>18.232900000000001</c:v>
                </c:pt>
                <c:pt idx="3">
                  <c:v>14.067900000000002</c:v>
                </c:pt>
                <c:pt idx="4">
                  <c:v>4.3021999999999991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770112"/>
        <c:axId val="163268288"/>
        <c:axId val="0"/>
      </c:bar3DChart>
      <c:catAx>
        <c:axId val="63770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3268288"/>
        <c:crosses val="autoZero"/>
        <c:auto val="1"/>
        <c:lblAlgn val="ctr"/>
        <c:lblOffset val="100"/>
        <c:noMultiLvlLbl val="0"/>
      </c:catAx>
      <c:valAx>
        <c:axId val="16326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770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2</xdr:row>
      <xdr:rowOff>152400</xdr:rowOff>
    </xdr:from>
    <xdr:to>
      <xdr:col>11</xdr:col>
      <xdr:colOff>866776</xdr:colOff>
      <xdr:row>11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495301</xdr:colOff>
      <xdr:row>12</xdr:row>
      <xdr:rowOff>133350</xdr:rowOff>
    </xdr:from>
    <xdr:to>
      <xdr:col>11</xdr:col>
      <xdr:colOff>923925</xdr:colOff>
      <xdr:row>20</xdr:row>
      <xdr:rowOff>142875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571500</xdr:colOff>
      <xdr:row>21</xdr:row>
      <xdr:rowOff>123825</xdr:rowOff>
    </xdr:from>
    <xdr:to>
      <xdr:col>12</xdr:col>
      <xdr:colOff>66674</xdr:colOff>
      <xdr:row>30</xdr:row>
      <xdr:rowOff>90487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12" sqref="J12"/>
    </sheetView>
  </sheetViews>
  <sheetFormatPr defaultRowHeight="15" x14ac:dyDescent="0.25"/>
  <cols>
    <col min="1" max="1" width="13.28515625" customWidth="1"/>
    <col min="2" max="2" width="5.140625" customWidth="1"/>
    <col min="3" max="3" width="4.140625" customWidth="1"/>
    <col min="4" max="4" width="14.42578125" customWidth="1"/>
    <col min="5" max="5" width="9.140625" customWidth="1"/>
    <col min="6" max="6" width="10.85546875" customWidth="1"/>
    <col min="7" max="7" width="9.42578125" customWidth="1"/>
    <col min="8" max="8" width="11.7109375" customWidth="1"/>
    <col min="9" max="9" width="11.85546875" customWidth="1"/>
    <col min="10" max="10" width="11.7109375" customWidth="1"/>
    <col min="11" max="11" width="23.5703125" customWidth="1"/>
    <col min="12" max="16" width="15.7109375" customWidth="1"/>
  </cols>
  <sheetData>
    <row r="1" spans="1:10" x14ac:dyDescent="0.25">
      <c r="D1">
        <f>MIN(A2:A51)</f>
        <v>0.77606332300000003</v>
      </c>
      <c r="E1">
        <f>MAX(A2:A51)</f>
        <v>22.905833090000002</v>
      </c>
      <c r="F1" s="2" t="s">
        <v>0</v>
      </c>
      <c r="G1">
        <f>E1-D1</f>
        <v>22.129769767000003</v>
      </c>
    </row>
    <row r="2" spans="1:10" x14ac:dyDescent="0.25">
      <c r="A2" s="1">
        <v>14.42371874</v>
      </c>
      <c r="F2" s="2" t="s">
        <v>1</v>
      </c>
      <c r="G2">
        <f>G1/5</f>
        <v>4.4259539534000005</v>
      </c>
    </row>
    <row r="3" spans="1:10" x14ac:dyDescent="0.25">
      <c r="A3" s="1">
        <v>20.272395499999998</v>
      </c>
    </row>
    <row r="4" spans="1:10" x14ac:dyDescent="0.25">
      <c r="A4" s="1">
        <v>16.126547550000002</v>
      </c>
      <c r="C4" s="9"/>
      <c r="D4" s="11" t="s">
        <v>2</v>
      </c>
      <c r="E4" s="11" t="s">
        <v>3</v>
      </c>
      <c r="F4" s="11" t="s">
        <v>4</v>
      </c>
      <c r="G4" s="11" t="s">
        <v>6</v>
      </c>
      <c r="H4" s="11" t="s">
        <v>5</v>
      </c>
      <c r="I4" s="11" t="s">
        <v>7</v>
      </c>
      <c r="J4" s="11" t="s">
        <v>8</v>
      </c>
    </row>
    <row r="5" spans="1:10" x14ac:dyDescent="0.25">
      <c r="A5" s="1">
        <v>9.1676403549999996</v>
      </c>
      <c r="C5">
        <v>1</v>
      </c>
      <c r="D5">
        <f>D1</f>
        <v>0.77606332300000003</v>
      </c>
      <c r="E5">
        <f>D5+dc</f>
        <v>5.2020172764000003</v>
      </c>
      <c r="F5">
        <f>COUNTIFS(A$2:A$51,"&gt;="&amp;D5,A$2:A$51,"&lt;"&amp;E5)</f>
        <v>1</v>
      </c>
      <c r="G5" s="12">
        <f>(D5+E5)/2</f>
        <v>2.9890402997000001</v>
      </c>
      <c r="H5" s="12">
        <f>G5*F5</f>
        <v>2.9890402997000001</v>
      </c>
      <c r="I5" s="12">
        <f>G5-media</f>
        <v>-9.755163815657145</v>
      </c>
      <c r="J5" s="12">
        <f>F5*(I5^2)</f>
        <v>95.163221070306463</v>
      </c>
    </row>
    <row r="6" spans="1:10" x14ac:dyDescent="0.25">
      <c r="A6" s="1">
        <v>6.6220501799999996</v>
      </c>
      <c r="C6">
        <v>2</v>
      </c>
      <c r="D6">
        <f>E5</f>
        <v>5.2020172764000003</v>
      </c>
      <c r="E6" s="3">
        <f>D6+dc</f>
        <v>9.6279712298</v>
      </c>
      <c r="F6" s="3">
        <f>COUNTIFS(A$2:A$51,"&gt;="&amp;D6,A$2:A$51,"&lt;"&amp;E6)</f>
        <v>11</v>
      </c>
      <c r="G6" s="12">
        <f t="shared" ref="G6:G9" si="0">(D6+E6)/2</f>
        <v>7.4149942530999997</v>
      </c>
      <c r="H6" s="12">
        <f t="shared" ref="H6:H9" si="1">G6*F6</f>
        <v>81.564936784099999</v>
      </c>
      <c r="I6" s="12">
        <f>G6-media</f>
        <v>-5.3292098622571444</v>
      </c>
      <c r="J6" s="12">
        <f t="shared" ref="J6:J9" si="2">F6*(I6^2)</f>
        <v>312.40525531576691</v>
      </c>
    </row>
    <row r="7" spans="1:10" x14ac:dyDescent="0.25">
      <c r="A7" s="1">
        <v>11.02301879</v>
      </c>
      <c r="C7">
        <v>3</v>
      </c>
      <c r="D7" s="3">
        <f t="shared" ref="D7:D9" si="3">E6</f>
        <v>9.6279712298</v>
      </c>
      <c r="E7" s="3">
        <f>D7+dc</f>
        <v>14.053925183200001</v>
      </c>
      <c r="F7" s="3">
        <f>COUNTIFS(A$2:A$51,"&gt;="&amp;D7,A$2:A$51,"&lt;"&amp;E7)</f>
        <v>20</v>
      </c>
      <c r="G7" s="12">
        <f t="shared" si="0"/>
        <v>11.8409482065</v>
      </c>
      <c r="H7" s="12">
        <f t="shared" si="1"/>
        <v>236.81896413000001</v>
      </c>
      <c r="I7" s="12">
        <f>G7-media</f>
        <v>-0.90325590885714391</v>
      </c>
      <c r="J7" s="12">
        <f t="shared" si="2"/>
        <v>16.317424737706901</v>
      </c>
    </row>
    <row r="8" spans="1:10" x14ac:dyDescent="0.25">
      <c r="A8" s="1">
        <v>7.0736561179999997</v>
      </c>
      <c r="C8">
        <v>4</v>
      </c>
      <c r="D8" s="3">
        <f t="shared" si="3"/>
        <v>14.053925183200001</v>
      </c>
      <c r="E8" s="3">
        <f>D8+dc</f>
        <v>18.479879136600001</v>
      </c>
      <c r="F8" s="3">
        <f>COUNTIFS(A$2:A$51,"&gt;="&amp;D8,A$2:A$51,"&lt;"&amp;E8)</f>
        <v>11</v>
      </c>
      <c r="G8" s="12">
        <f t="shared" si="0"/>
        <v>16.266902159899999</v>
      </c>
      <c r="H8" s="12">
        <f t="shared" si="1"/>
        <v>178.9359237589</v>
      </c>
      <c r="I8" s="12">
        <f>G8-media</f>
        <v>3.5226980445428548</v>
      </c>
      <c r="J8" s="12">
        <f t="shared" si="2"/>
        <v>136.50341664328658</v>
      </c>
    </row>
    <row r="9" spans="1:10" x14ac:dyDescent="0.25">
      <c r="A9" s="1">
        <v>11.192431210000001</v>
      </c>
      <c r="C9">
        <v>5</v>
      </c>
      <c r="D9" s="3">
        <f t="shared" si="3"/>
        <v>18.479879136600001</v>
      </c>
      <c r="E9" s="3">
        <f>D9+dc</f>
        <v>22.905833090000002</v>
      </c>
      <c r="F9" s="3">
        <f>COUNTIFS(A$2:A$51,"&gt;="&amp;D9,A$2:A$51,"&lt;"&amp;E9)</f>
        <v>6</v>
      </c>
      <c r="G9" s="12">
        <f t="shared" si="0"/>
        <v>20.692856113300003</v>
      </c>
      <c r="H9" s="12">
        <f t="shared" si="1"/>
        <v>124.15713667980002</v>
      </c>
      <c r="I9" s="12">
        <f>G9-media</f>
        <v>7.9486519979428589</v>
      </c>
      <c r="J9" s="12">
        <f t="shared" si="2"/>
        <v>379.08641150640602</v>
      </c>
    </row>
    <row r="10" spans="1:10" x14ac:dyDescent="0.25">
      <c r="A10" s="1">
        <v>20.736204950000001</v>
      </c>
      <c r="F10" s="4">
        <f>SUM(F5:F9)</f>
        <v>49</v>
      </c>
      <c r="H10" s="14">
        <f>SUM(H5:H9)</f>
        <v>624.46600165250004</v>
      </c>
      <c r="J10" s="14">
        <f>SUM(J5:J9)</f>
        <v>939.47572927347278</v>
      </c>
    </row>
    <row r="11" spans="1:10" x14ac:dyDescent="0.25">
      <c r="A11" s="1">
        <v>20.360238320000001</v>
      </c>
      <c r="D11" s="5" t="s">
        <v>12</v>
      </c>
      <c r="E11">
        <f>H10/F10</f>
        <v>12.744204115357144</v>
      </c>
    </row>
    <row r="12" spans="1:10" x14ac:dyDescent="0.25">
      <c r="A12" s="1">
        <v>11.84624636</v>
      </c>
      <c r="D12" s="5" t="s">
        <v>9</v>
      </c>
      <c r="E12" s="6">
        <f>SQRT(J10/(F10-1))</f>
        <v>4.4240717700474397</v>
      </c>
    </row>
    <row r="13" spans="1:10" x14ac:dyDescent="0.25">
      <c r="A13" s="1">
        <v>7.5258840820000001</v>
      </c>
    </row>
    <row r="14" spans="1:10" x14ac:dyDescent="0.25">
      <c r="A14" s="1">
        <v>11.898729810000001</v>
      </c>
      <c r="D14" s="13" t="s">
        <v>10</v>
      </c>
      <c r="E14" s="13" t="s">
        <v>11</v>
      </c>
      <c r="F14" s="8"/>
      <c r="G14" s="8"/>
      <c r="H14" s="13" t="s">
        <v>13</v>
      </c>
      <c r="I14" s="8"/>
    </row>
    <row r="15" spans="1:10" x14ac:dyDescent="0.25">
      <c r="A15" s="1">
        <v>10.03270058</v>
      </c>
      <c r="D15">
        <f>(D5-media)/dp</f>
        <v>-2.7052320609683074</v>
      </c>
      <c r="E15">
        <f>(E5-media)/dp</f>
        <v>-1.7048066195536127</v>
      </c>
      <c r="F15">
        <v>0.4965</v>
      </c>
      <c r="G15">
        <v>0.45540000000000003</v>
      </c>
      <c r="H15">
        <f>F15-G15</f>
        <v>4.109999999999997E-2</v>
      </c>
      <c r="I15" s="10">
        <f>H15*n</f>
        <v>2.0138999999999987</v>
      </c>
    </row>
    <row r="16" spans="1:10" x14ac:dyDescent="0.25">
      <c r="A16" s="1">
        <v>10.903902929999999</v>
      </c>
      <c r="D16" s="7">
        <f>(D6-media)/dp</f>
        <v>-1.7048066195536127</v>
      </c>
      <c r="E16" s="7">
        <f>(E6-media)/dp</f>
        <v>-0.7043811781389181</v>
      </c>
      <c r="F16">
        <v>0.45540000000000003</v>
      </c>
      <c r="G16">
        <v>0.25800000000000001</v>
      </c>
      <c r="H16" s="7">
        <f t="shared" ref="H16:H17" si="4">F16-G16</f>
        <v>0.19740000000000002</v>
      </c>
      <c r="I16" s="10">
        <f>H16*n</f>
        <v>9.672600000000001</v>
      </c>
    </row>
    <row r="17" spans="1:9" x14ac:dyDescent="0.25">
      <c r="A17" s="1">
        <v>6.1023358859999997</v>
      </c>
      <c r="D17" s="7">
        <f>(D7-media)/dp</f>
        <v>-0.7043811781389181</v>
      </c>
      <c r="E17" s="7">
        <f>(E7-media)/dp</f>
        <v>0.29604426327577688</v>
      </c>
      <c r="F17">
        <v>0.25800000000000001</v>
      </c>
      <c r="G17">
        <v>0.11409999999999999</v>
      </c>
      <c r="H17" s="7">
        <f>F17+G17</f>
        <v>0.37209999999999999</v>
      </c>
      <c r="I17" s="10">
        <f>H17*n</f>
        <v>18.232900000000001</v>
      </c>
    </row>
    <row r="18" spans="1:9" x14ac:dyDescent="0.25">
      <c r="A18" s="1">
        <v>11.1727171</v>
      </c>
      <c r="D18" s="7">
        <f>(D8-media)/dp</f>
        <v>0.29604426327577688</v>
      </c>
      <c r="E18" s="7">
        <f>(E8-media)/dp</f>
        <v>1.2964697046904718</v>
      </c>
      <c r="F18">
        <v>0.11409999999999999</v>
      </c>
      <c r="G18">
        <v>0.4012</v>
      </c>
      <c r="H18" s="7">
        <f>G18-F18</f>
        <v>0.28710000000000002</v>
      </c>
      <c r="I18" s="10">
        <f>H18*n</f>
        <v>14.067900000000002</v>
      </c>
    </row>
    <row r="19" spans="1:9" x14ac:dyDescent="0.25">
      <c r="A19" s="1">
        <v>6.5301310509999997</v>
      </c>
      <c r="D19" s="7">
        <f>(D9-media)/dp</f>
        <v>1.2964697046904718</v>
      </c>
      <c r="E19" s="7">
        <f>(E9-media)/dp</f>
        <v>2.2968951461051668</v>
      </c>
      <c r="F19">
        <v>0.4012</v>
      </c>
      <c r="G19">
        <v>0.48899999999999999</v>
      </c>
      <c r="H19" s="7">
        <f>G19-F19</f>
        <v>8.7799999999999989E-2</v>
      </c>
      <c r="I19" s="10">
        <f>H19*n</f>
        <v>4.3021999999999991</v>
      </c>
    </row>
    <row r="20" spans="1:9" x14ac:dyDescent="0.25">
      <c r="A20" s="1">
        <v>18.606902229999999</v>
      </c>
      <c r="I20" s="14">
        <f>SUM(I15:I19)</f>
        <v>48.289500000000004</v>
      </c>
    </row>
    <row r="21" spans="1:9" x14ac:dyDescent="0.25">
      <c r="A21" s="1">
        <v>17.709295310000002</v>
      </c>
    </row>
    <row r="22" spans="1:9" x14ac:dyDescent="0.25">
      <c r="A22" s="1">
        <v>10.79313694</v>
      </c>
      <c r="D22" s="11" t="s">
        <v>14</v>
      </c>
      <c r="E22" s="11" t="s">
        <v>15</v>
      </c>
      <c r="F22" s="11" t="s">
        <v>16</v>
      </c>
      <c r="G22" s="11" t="s">
        <v>17</v>
      </c>
      <c r="H22" s="11" t="s">
        <v>18</v>
      </c>
    </row>
    <row r="23" spans="1:9" x14ac:dyDescent="0.25">
      <c r="A23" s="1">
        <v>15.030093490000001</v>
      </c>
      <c r="D23">
        <f>F5</f>
        <v>1</v>
      </c>
      <c r="E23" s="12">
        <f>I15</f>
        <v>2.0138999999999987</v>
      </c>
      <c r="F23" s="12">
        <f>D23-E23</f>
        <v>-1.0138999999999987</v>
      </c>
      <c r="G23" s="12">
        <f>F23^2</f>
        <v>1.0279932099999973</v>
      </c>
      <c r="H23" s="6">
        <f>G23/E23</f>
        <v>0.51044898455732557</v>
      </c>
    </row>
    <row r="24" spans="1:9" x14ac:dyDescent="0.25">
      <c r="A24" s="1">
        <v>0.77606332300000003</v>
      </c>
      <c r="D24" s="7">
        <f t="shared" ref="D24:D27" si="5">F6</f>
        <v>11</v>
      </c>
      <c r="E24" s="12">
        <f t="shared" ref="E24:E27" si="6">I16</f>
        <v>9.672600000000001</v>
      </c>
      <c r="F24" s="12">
        <f t="shared" ref="F24:F27" si="7">D24-E24</f>
        <v>1.327399999999999</v>
      </c>
      <c r="G24" s="12">
        <f t="shared" ref="G24:G27" si="8">F24^2</f>
        <v>1.7619907599999973</v>
      </c>
      <c r="H24" s="6">
        <f t="shared" ref="H24:H27" si="9">G24/E24</f>
        <v>0.18216309575501904</v>
      </c>
    </row>
    <row r="25" spans="1:9" x14ac:dyDescent="0.25">
      <c r="A25" s="1">
        <v>22.905833090000002</v>
      </c>
      <c r="D25" s="7">
        <f t="shared" si="5"/>
        <v>20</v>
      </c>
      <c r="E25" s="12">
        <f t="shared" si="6"/>
        <v>18.232900000000001</v>
      </c>
      <c r="F25" s="12">
        <f t="shared" si="7"/>
        <v>1.7670999999999992</v>
      </c>
      <c r="G25" s="12">
        <f t="shared" si="8"/>
        <v>3.1226424099999974</v>
      </c>
      <c r="H25" s="6">
        <f t="shared" si="9"/>
        <v>0.17126416587597132</v>
      </c>
    </row>
    <row r="26" spans="1:9" x14ac:dyDescent="0.25">
      <c r="A26" s="1">
        <v>6.201769154</v>
      </c>
      <c r="D26" s="7">
        <f t="shared" si="5"/>
        <v>11</v>
      </c>
      <c r="E26" s="12">
        <f t="shared" si="6"/>
        <v>14.067900000000002</v>
      </c>
      <c r="F26" s="12">
        <f t="shared" si="7"/>
        <v>-3.0679000000000016</v>
      </c>
      <c r="G26" s="12">
        <f t="shared" si="8"/>
        <v>9.4120104100000095</v>
      </c>
      <c r="H26" s="6">
        <f t="shared" si="9"/>
        <v>0.66904160606771501</v>
      </c>
    </row>
    <row r="27" spans="1:9" x14ac:dyDescent="0.25">
      <c r="A27" s="1">
        <v>13.29271134</v>
      </c>
      <c r="D27" s="7">
        <f t="shared" si="5"/>
        <v>6</v>
      </c>
      <c r="E27" s="12">
        <f t="shared" si="6"/>
        <v>4.3021999999999991</v>
      </c>
      <c r="F27" s="12">
        <f t="shared" si="7"/>
        <v>1.6978000000000009</v>
      </c>
      <c r="G27" s="12">
        <f t="shared" si="8"/>
        <v>2.882524840000003</v>
      </c>
      <c r="H27" s="6">
        <f t="shared" si="9"/>
        <v>0.67001181720980041</v>
      </c>
    </row>
    <row r="28" spans="1:9" x14ac:dyDescent="0.25">
      <c r="A28" s="1">
        <v>8.3409967009999999</v>
      </c>
      <c r="H28" s="14">
        <f>SUM(H23:H27)</f>
        <v>2.2029296694658314</v>
      </c>
    </row>
    <row r="29" spans="1:9" x14ac:dyDescent="0.25">
      <c r="A29" s="1">
        <v>11.489956619999999</v>
      </c>
    </row>
    <row r="30" spans="1:9" x14ac:dyDescent="0.25">
      <c r="A30" s="1">
        <v>7.4956465369999998</v>
      </c>
    </row>
    <row r="31" spans="1:9" x14ac:dyDescent="0.25">
      <c r="A31" s="1">
        <v>15.7824314</v>
      </c>
    </row>
    <row r="32" spans="1:9" x14ac:dyDescent="0.25">
      <c r="A32" s="1">
        <v>12.817482139999999</v>
      </c>
    </row>
    <row r="33" spans="1:1" x14ac:dyDescent="0.25">
      <c r="A33" s="1">
        <v>12.352295760000001</v>
      </c>
    </row>
    <row r="34" spans="1:1" x14ac:dyDescent="0.25">
      <c r="A34" s="1">
        <v>16.041408910000001</v>
      </c>
    </row>
    <row r="35" spans="1:1" x14ac:dyDescent="0.25">
      <c r="A35" s="1">
        <v>10.772582760000001</v>
      </c>
    </row>
    <row r="36" spans="1:1" x14ac:dyDescent="0.25">
      <c r="A36" s="1">
        <v>16.041874620000002</v>
      </c>
    </row>
    <row r="37" spans="1:1" x14ac:dyDescent="0.25">
      <c r="A37" s="1">
        <v>10.73016054</v>
      </c>
    </row>
    <row r="38" spans="1:1" x14ac:dyDescent="0.25">
      <c r="A38" s="1">
        <v>13.381160919999999</v>
      </c>
    </row>
    <row r="39" spans="1:1" x14ac:dyDescent="0.25">
      <c r="A39" s="1">
        <v>15.084514649999999</v>
      </c>
    </row>
    <row r="40" spans="1:1" x14ac:dyDescent="0.25">
      <c r="A40" s="1">
        <v>6.4643935609999996</v>
      </c>
    </row>
    <row r="41" spans="1:1" x14ac:dyDescent="0.25">
      <c r="A41" s="1">
        <v>19.764346759999999</v>
      </c>
    </row>
    <row r="42" spans="1:1" x14ac:dyDescent="0.25">
      <c r="A42" s="1">
        <v>14.331544340000001</v>
      </c>
    </row>
    <row r="43" spans="1:1" x14ac:dyDescent="0.25">
      <c r="A43" s="1">
        <v>16.447682870000001</v>
      </c>
    </row>
    <row r="44" spans="1:1" x14ac:dyDescent="0.25">
      <c r="A44" s="1">
        <v>15.53098982</v>
      </c>
    </row>
    <row r="45" spans="1:1" x14ac:dyDescent="0.25">
      <c r="A45" s="1">
        <v>12.241046040000001</v>
      </c>
    </row>
    <row r="46" spans="1:1" x14ac:dyDescent="0.25">
      <c r="A46" s="1">
        <v>14.027592739999999</v>
      </c>
    </row>
    <row r="47" spans="1:1" x14ac:dyDescent="0.25">
      <c r="A47" s="1">
        <v>20.102542039999999</v>
      </c>
    </row>
    <row r="48" spans="1:1" x14ac:dyDescent="0.25">
      <c r="A48" s="1">
        <v>8.3696520119999995</v>
      </c>
    </row>
    <row r="49" spans="1:1" x14ac:dyDescent="0.25">
      <c r="A49" s="1">
        <v>13.05616901</v>
      </c>
    </row>
    <row r="50" spans="1:1" x14ac:dyDescent="0.25">
      <c r="A50" s="1">
        <v>10.993957010000001</v>
      </c>
    </row>
    <row r="51" spans="1:1" x14ac:dyDescent="0.25">
      <c r="A51" s="1">
        <v>12.58702327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Plan1</vt:lpstr>
      <vt:lpstr>Plan2</vt:lpstr>
      <vt:lpstr>Plan3</vt:lpstr>
      <vt:lpstr>dc</vt:lpstr>
      <vt:lpstr>dp</vt:lpstr>
      <vt:lpstr>media</vt:lpstr>
      <vt:lpstr>n</vt:lpstr>
    </vt:vector>
  </TitlesOfParts>
  <Company>Unisinos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Unisinos</dc:creator>
  <cp:lastModifiedBy>HP</cp:lastModifiedBy>
  <dcterms:created xsi:type="dcterms:W3CDTF">2014-06-07T13:47:45Z</dcterms:created>
  <dcterms:modified xsi:type="dcterms:W3CDTF">2014-06-30T00:44:09Z</dcterms:modified>
</cp:coreProperties>
</file>