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ared\Finances\"/>
    </mc:Choice>
  </mc:AlternateContent>
  <xr:revisionPtr revIDLastSave="0" documentId="13_ncr:1_{538D6646-81FC-4237-B861-482128F36747}" xr6:coauthVersionLast="46" xr6:coauthVersionMax="46" xr10:uidLastSave="{00000000-0000-0000-0000-000000000000}"/>
  <bookViews>
    <workbookView xWindow="19125" yWindow="0" windowWidth="19275" windowHeight="20985" xr2:uid="{AC3C178C-20C1-41A3-9B03-0045E2165E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I16" i="1"/>
  <c r="H10" i="1"/>
  <c r="I10" i="1"/>
  <c r="H11" i="1"/>
  <c r="I11" i="1"/>
  <c r="H12" i="1"/>
  <c r="I12" i="1"/>
  <c r="H15" i="1"/>
  <c r="I15" i="1"/>
  <c r="H3" i="1"/>
  <c r="I3" i="1"/>
  <c r="H5" i="1"/>
  <c r="I5" i="1"/>
  <c r="H6" i="1"/>
  <c r="I6" i="1"/>
  <c r="H7" i="1"/>
  <c r="I7" i="1"/>
  <c r="H8" i="1"/>
  <c r="I8" i="1"/>
  <c r="H9" i="1"/>
  <c r="I9" i="1"/>
  <c r="I13" i="1"/>
  <c r="I4" i="1"/>
  <c r="I14" i="1"/>
  <c r="H13" i="1"/>
  <c r="H4" i="1"/>
  <c r="H14" i="1"/>
  <c r="J16" i="1" l="1"/>
  <c r="K16" i="1" s="1"/>
  <c r="I17" i="1"/>
  <c r="H17" i="1"/>
  <c r="J10" i="1"/>
  <c r="K10" i="1" s="1"/>
  <c r="J12" i="1"/>
  <c r="K12" i="1" s="1"/>
  <c r="J11" i="1"/>
  <c r="K11" i="1" s="1"/>
  <c r="J15" i="1"/>
  <c r="K15" i="1" s="1"/>
  <c r="J8" i="1"/>
  <c r="K8" i="1" s="1"/>
  <c r="J3" i="1"/>
  <c r="K3" i="1" s="1"/>
  <c r="J5" i="1"/>
  <c r="K5" i="1" s="1"/>
  <c r="J9" i="1"/>
  <c r="K9" i="1" s="1"/>
  <c r="J6" i="1"/>
  <c r="K6" i="1" s="1"/>
  <c r="J7" i="1"/>
  <c r="K7" i="1" s="1"/>
  <c r="J4" i="1"/>
  <c r="K4" i="1" s="1"/>
  <c r="J14" i="1"/>
  <c r="K14" i="1" s="1"/>
  <c r="J13" i="1"/>
  <c r="K13" i="1" l="1"/>
  <c r="J17" i="1"/>
  <c r="K17" i="1" s="1"/>
</calcChain>
</file>

<file path=xl/sharedStrings.xml><?xml version="1.0" encoding="utf-8"?>
<sst xmlns="http://schemas.openxmlformats.org/spreadsheetml/2006/main" count="53" uniqueCount="41">
  <si>
    <t>Ticker</t>
  </si>
  <si>
    <t>Company Name</t>
  </si>
  <si>
    <t>Account</t>
  </si>
  <si>
    <t>Qty</t>
  </si>
  <si>
    <t>Purchase Price</t>
  </si>
  <si>
    <t>Price</t>
  </si>
  <si>
    <t>Book Value</t>
  </si>
  <si>
    <t>Current Value</t>
  </si>
  <si>
    <t>G/L $</t>
  </si>
  <si>
    <t>G/L %</t>
  </si>
  <si>
    <t>SEV.VN</t>
  </si>
  <si>
    <t>Questrade RRSP</t>
  </si>
  <si>
    <t>CYP.VN</t>
  </si>
  <si>
    <t>Cypress Development</t>
  </si>
  <si>
    <t>TVE.TO</t>
  </si>
  <si>
    <t>Tamarack Valley Energy</t>
  </si>
  <si>
    <t>Total</t>
  </si>
  <si>
    <t>ATH.TO</t>
  </si>
  <si>
    <t>Athabasca Oil Corp</t>
  </si>
  <si>
    <t>Questrade Margin</t>
  </si>
  <si>
    <t>FP.VN</t>
  </si>
  <si>
    <t>FP Newspapers</t>
  </si>
  <si>
    <t>GXE.TO</t>
  </si>
  <si>
    <t>Gear Energy</t>
  </si>
  <si>
    <t>ITE.TO</t>
  </si>
  <si>
    <t>I3 Energy PLC</t>
  </si>
  <si>
    <t>KDK.VN</t>
  </si>
  <si>
    <t>Kodiak Copper Corp</t>
  </si>
  <si>
    <t>KUT.VN</t>
  </si>
  <si>
    <t>Redishred</t>
  </si>
  <si>
    <t>LEAF.TO</t>
  </si>
  <si>
    <t>Leaf Mobile</t>
  </si>
  <si>
    <t>MTRX.VN</t>
  </si>
  <si>
    <t>Loop Insights Inc</t>
  </si>
  <si>
    <t>Promis Neurosciences</t>
  </si>
  <si>
    <t>URL.CN</t>
  </si>
  <si>
    <t>Namesilo Technologies</t>
  </si>
  <si>
    <t>WEF.TO</t>
  </si>
  <si>
    <t>Spectra7 Microsystems</t>
  </si>
  <si>
    <t>Western Forest Products</t>
  </si>
  <si>
    <t>PMN.TO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</si>
</sst>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#,##0.00_);[Red]\(&quot;$&quot;#,##0.00\)"/>
    <numFmt numFmtId="164" formatCode="0.0%;[Red]0.0%"/>
    <numFmt numFmtId="165" formatCode="[Green]0.0%;[Red]0.0%"/>
    <numFmt numFmtId="166" formatCode="[Green]&quot;$&quot;#,##0.00_);[Red]\(&quot;$&quot;#,##0.00\)"/>
  </numFmts>
  <fonts count="1" x14ac:knownFonts="1">
    <font>
      <sz val="10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/>
    </xf>
    <xf numFmtId="8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</cellXfs>
  <cellStyles count="1">
    <cellStyle name="Normal" xfId="0" builtinId="0"/>
  </cellStyles>
  <dxfs count="24">
    <dxf>
      <numFmt numFmtId="164" formatCode="0.0%;[Red]0.0%"/>
      <alignment horizontal="general" vertical="center" textRotation="0" wrapText="0" indent="0" justifyLastLine="0" shrinkToFit="0" readingOrder="0"/>
    </dxf>
    <dxf>
      <numFmt numFmtId="12" formatCode="&quot;$&quot;#,##0.00_);[Red]\(&quot;$&quot;#,##0.00\)"/>
      <alignment horizontal="general" vertical="center" textRotation="0" wrapText="0" indent="0" justifyLastLine="0" shrinkToFit="0" readingOrder="0"/>
    </dxf>
    <dxf>
      <numFmt numFmtId="12" formatCode="&quot;$&quot;#,##0.00_);[Red]\(&quot;$&quot;#,##0.00\)"/>
      <alignment horizontal="general" vertical="center" textRotation="0" wrapText="0" indent="0" justifyLastLine="0" shrinkToFit="0" readingOrder="0"/>
    </dxf>
    <dxf>
      <numFmt numFmtId="12" formatCode="&quot;$&quot;#,##0.00_);[Red]\(&quot;$&quot;#,##0.00\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5" formatCode="[Green]0.0%;[Red]0.0%"/>
      <alignment horizontal="general" vertical="center" textRotation="0" wrapText="0" indent="0" justifyLastLine="0" shrinkToFit="0" readingOrder="0"/>
    </dxf>
    <dxf>
      <numFmt numFmtId="166" formatCode="[Green]&quot;$&quot;#,##0.00_);[Red]\(&quot;$&quot;#,##0.00\)"/>
      <alignment horizontal="general" vertical="center" textRotation="0" wrapText="0" indent="0" justifyLastLine="0" shrinkToFit="0" readingOrder="0"/>
    </dxf>
    <dxf>
      <numFmt numFmtId="12" formatCode="&quot;$&quot;#,##0.00_);[Red]\(&quot;$&quot;#,##0.00\)"/>
      <alignment horizontal="general" vertical="center" textRotation="0" wrapText="0" indent="0" justifyLastLine="0" shrinkToFit="0" readingOrder="0"/>
    </dxf>
    <dxf>
      <numFmt numFmtId="12" formatCode="&quot;$&quot;#,##0.00_);[Red]\(&quot;$&quot;#,##0.00\)"/>
      <alignment horizontal="general" vertical="center" textRotation="0" wrapText="0" indent="0" justifyLastLine="0" shrinkToFit="0" readingOrder="0"/>
    </dxf>
    <dxf>
      <numFmt numFmtId="12" formatCode="&quot;$&quot;#,##0.00_);[Red]\(&quot;$&quot;#,##0.00\)"/>
      <alignment horizontal="general" vertical="center" textRotation="0" wrapText="0" indent="0" justifyLastLine="0" shrinkToFit="0" readingOrder="0"/>
    </dxf>
    <dxf>
      <numFmt numFmtId="12" formatCode="&quot;$&quot;#,##0.00_);[Red]\(&quot;$&quot;#,##0.00\)"/>
      <alignment horizontal="general" vertical="center" textRotation="0" wrapText="0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</font>
      <border>
        <top style="thin">
          <color auto="1"/>
        </top>
      </border>
    </dxf>
    <dxf>
      <font>
        <b/>
        <i val="0"/>
      </font>
      <border>
        <bottom style="thin">
          <color auto="1"/>
        </bottom>
      </border>
    </dxf>
  </dxfs>
  <tableStyles count="1" defaultTableStyle="TableStyleMedium2" defaultPivotStyle="PivotStyleLight16">
    <tableStyle name="Simple" pivot="0" count="2" xr9:uid="{F35D84A3-C55C-4BC1-A2C6-EB781F35C646}">
      <tableStyleElement type="headerRow" dxfId="23"/>
      <tableStyleElement type="totalRow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C9EB8E-2468-4554-A9FF-D5AEB27C80BF}" name="Table1" displayName="Table1" ref="B2:K17" totalsRowCount="1" headerRowDxfId="21" dataDxfId="20">
  <autoFilter ref="B2:K16" xr:uid="{F3D142B6-3DD9-4767-B455-A8C3137D52AB}"/>
  <sortState xmlns:xlrd2="http://schemas.microsoft.com/office/spreadsheetml/2017/richdata2" ref="B3:K16">
    <sortCondition ref="B2:B16"/>
  </sortState>
  <tableColumns count="10">
    <tableColumn id="1" xr3:uid="{71AD3C6A-5E70-4AAD-9A1D-4681D9C3C92C}" name="Ticker" totalsRowLabel="Total" dataDxfId="19" totalsRowDxfId="9"/>
    <tableColumn id="2" xr3:uid="{E8DCBAFD-8E89-4A1C-9E4E-76849564134B}" name="Company Name" dataDxfId="18" totalsRowDxfId="8"/>
    <tableColumn id="3" xr3:uid="{3D3CD88A-B161-4F41-94CC-A9753C8077C6}" name="Account" dataDxfId="17" totalsRowDxfId="7"/>
    <tableColumn id="4" xr3:uid="{1DDFDF2A-61EC-4361-9EFA-AAFF7ED88FE9}" name="Qty" dataDxfId="16" totalsRowDxfId="6"/>
    <tableColumn id="5" xr3:uid="{D5A56DB6-80AA-4CDE-BC13-98C7BAD68E99}" name="Purchase Price" dataDxfId="15" totalsRowDxfId="5"/>
    <tableColumn id="6" xr3:uid="{FF2C0A40-F450-4EC9-9A52-258441C335F1}" name="Price" dataDxfId="14" totalsRowDxfId="4"/>
    <tableColumn id="7" xr3:uid="{1007D072-11D1-4B83-8DBF-E5A73D4B781D}" name="Book Value" totalsRowFunction="sum" dataDxfId="13" totalsRowDxfId="3">
      <calculatedColumnFormula>Table1[[#This Row],[Qty]]*Table1[[#This Row],[Purchase Price]]</calculatedColumnFormula>
    </tableColumn>
    <tableColumn id="8" xr3:uid="{140A6FD7-4042-4305-A804-90DBAB70B760}" name="Current Value" totalsRowFunction="sum" dataDxfId="12" totalsRowDxfId="2">
      <calculatedColumnFormula>Table1[[#This Row],[Qty]]*Table1[[#This Row],[Price]]</calculatedColumnFormula>
    </tableColumn>
    <tableColumn id="9" xr3:uid="{9CAFC9C4-FCDA-432A-9A13-A7F34D935436}" name="G/L $" totalsRowFunction="sum" dataDxfId="11" totalsRowDxfId="1">
      <calculatedColumnFormula>Table1[[#This Row],[Current Value]]-Table1[[#This Row],[Book Value]]</calculatedColumnFormula>
    </tableColumn>
    <tableColumn id="10" xr3:uid="{AC1CAE2E-FB4F-4990-A912-EBDEF60CEF0A}" name="G/L %" totalsRowFunction="custom" dataDxfId="10" totalsRowDxfId="0">
      <calculatedColumnFormula>Table1[[#This Row],[G/L $]]/Table1[[#This Row],[Book Value]]</calculatedColumnFormula>
      <totalsRowFormula>Table1[[#Totals],[G/L $]]/Table1[[#Totals],[Book Value]]</totalsRowFormula>
    </tableColumn>
  </tableColumns>
  <tableStyleInfo name="Simp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D891-3655-496B-B7E5-215EEECBCD27}">
  <dimension ref="B1:K17"/>
  <sheetViews>
    <sheetView showGridLines="0" tabSelected="1" workbookViewId="0">
      <selection activeCell="C4" sqref="C4"/>
    </sheetView>
  </sheetViews>
  <sheetFormatPr defaultRowHeight="30" customHeight="1" x14ac:dyDescent="0.25"/>
  <cols>
    <col min="1" max="1" width="1.42578125" style="1" customWidth="1"/>
    <col min="2" max="2" width="9.140625" style="1"/>
    <col min="3" max="3" width="21.42578125" style="1" customWidth="1"/>
    <col min="4" max="4" width="15.28515625" style="1" bestFit="1" customWidth="1"/>
    <col min="5" max="11" width="10.7109375" style="1" customWidth="1"/>
    <col min="12" max="16384" width="9.140625" style="1"/>
  </cols>
  <sheetData>
    <row r="1" spans="2:11" ht="7.5" customHeight="1" x14ac:dyDescent="0.25"/>
    <row r="2" spans="2:11" s="2" customFormat="1" ht="30" customHeight="1" x14ac:dyDescent="0.25">
      <c r="B2" s="2" t="s">
        <v>0</v>
      </c>
      <c r="C2" s="2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2:11" ht="30" customHeight="1" x14ac:dyDescent="0.25">
      <c r="B3" s="1" t="s">
        <v>17</v>
      </c>
      <c r="C3" s="1" t="s">
        <v>18</v>
      </c>
      <c r="D3" s="1" t="s">
        <v>19</v>
      </c>
      <c r="E3" s="3">
        <v>204</v>
      </c>
      <c r="F3" s="4">
        <v>0.48499999999999999</v>
      </c>
      <c r="G3" s="4">
        <v>0.69</v>
      </c>
      <c r="H3" s="4">
        <f>Table1[[#This Row],[Qty]]*Table1[[#This Row],[Purchase Price]]</f>
        <v>98.94</v>
      </c>
      <c r="I3" s="4">
        <f>Table1[[#This Row],[Qty]]*Table1[[#This Row],[Price]]</f>
        <v>140.76</v>
      </c>
      <c r="J3" s="7">
        <f>Table1[[#This Row],[Current Value]]-Table1[[#This Row],[Book Value]]</f>
        <v>41.819999999999993</v>
      </c>
      <c r="K3" s="6">
        <f>Table1[[#This Row],[G/L $]]/Table1[[#This Row],[Book Value]]</f>
        <v>0.42268041237113396</v>
      </c>
    </row>
    <row r="4" spans="2:11" ht="30" customHeight="1" x14ac:dyDescent="0.25">
      <c r="B4" s="1" t="s">
        <v>12</v>
      </c>
      <c r="C4" s="1" t="s">
        <v>13</v>
      </c>
      <c r="D4" s="1" t="s">
        <v>11</v>
      </c>
      <c r="E4" s="3">
        <v>50</v>
      </c>
      <c r="F4" s="4">
        <v>1.23</v>
      </c>
      <c r="G4" s="4">
        <v>0.98</v>
      </c>
      <c r="H4" s="4">
        <f>Table1[[#This Row],[Qty]]*Table1[[#This Row],[Purchase Price]]</f>
        <v>61.5</v>
      </c>
      <c r="I4" s="4">
        <f>Table1[[#This Row],[Qty]]*Table1[[#This Row],[Price]]</f>
        <v>49</v>
      </c>
      <c r="J4" s="7">
        <f>Table1[[#This Row],[Current Value]]-Table1[[#This Row],[Book Value]]</f>
        <v>-12.5</v>
      </c>
      <c r="K4" s="6">
        <f>Table1[[#This Row],[G/L $]]/Table1[[#This Row],[Book Value]]</f>
        <v>-0.2032520325203252</v>
      </c>
    </row>
    <row r="5" spans="2:11" ht="30" customHeight="1" x14ac:dyDescent="0.25">
      <c r="B5" s="1" t="s">
        <v>20</v>
      </c>
      <c r="C5" s="1" t="s">
        <v>21</v>
      </c>
      <c r="D5" s="1" t="s">
        <v>19</v>
      </c>
      <c r="E5" s="3">
        <v>104</v>
      </c>
      <c r="F5" s="4">
        <v>0.89</v>
      </c>
      <c r="G5" s="4">
        <v>0.9</v>
      </c>
      <c r="H5" s="4">
        <f>Table1[[#This Row],[Qty]]*Table1[[#This Row],[Purchase Price]]</f>
        <v>92.56</v>
      </c>
      <c r="I5" s="4">
        <f>Table1[[#This Row],[Qty]]*Table1[[#This Row],[Price]]</f>
        <v>93.600000000000009</v>
      </c>
      <c r="J5" s="7">
        <f>Table1[[#This Row],[Current Value]]-Table1[[#This Row],[Book Value]]</f>
        <v>1.0400000000000063</v>
      </c>
      <c r="K5" s="6">
        <f>Table1[[#This Row],[G/L $]]/Table1[[#This Row],[Book Value]]</f>
        <v>1.1235955056179843E-2</v>
      </c>
    </row>
    <row r="6" spans="2:11" ht="30" customHeight="1" x14ac:dyDescent="0.25">
      <c r="B6" s="1" t="s">
        <v>22</v>
      </c>
      <c r="C6" s="1" t="s">
        <v>23</v>
      </c>
      <c r="D6" s="1" t="s">
        <v>19</v>
      </c>
      <c r="E6" s="3">
        <v>167</v>
      </c>
      <c r="F6" s="4">
        <v>0.54</v>
      </c>
      <c r="G6" s="4">
        <v>0.67</v>
      </c>
      <c r="H6" s="4">
        <f>Table1[[#This Row],[Qty]]*Table1[[#This Row],[Purchase Price]]</f>
        <v>90.18</v>
      </c>
      <c r="I6" s="4">
        <f>Table1[[#This Row],[Qty]]*Table1[[#This Row],[Price]]</f>
        <v>111.89</v>
      </c>
      <c r="J6" s="7">
        <f>Table1[[#This Row],[Current Value]]-Table1[[#This Row],[Book Value]]</f>
        <v>21.709999999999994</v>
      </c>
      <c r="K6" s="6">
        <f>Table1[[#This Row],[G/L $]]/Table1[[#This Row],[Book Value]]</f>
        <v>0.24074074074074064</v>
      </c>
    </row>
    <row r="7" spans="2:11" ht="30" customHeight="1" x14ac:dyDescent="0.25">
      <c r="B7" s="1" t="s">
        <v>24</v>
      </c>
      <c r="C7" s="1" t="s">
        <v>25</v>
      </c>
      <c r="D7" s="1" t="s">
        <v>19</v>
      </c>
      <c r="E7" s="3">
        <v>514</v>
      </c>
      <c r="F7" s="4">
        <v>0.17499999999999999</v>
      </c>
      <c r="G7" s="4">
        <v>0.14000000000000001</v>
      </c>
      <c r="H7" s="4">
        <f>Table1[[#This Row],[Qty]]*Table1[[#This Row],[Purchase Price]]</f>
        <v>89.949999999999989</v>
      </c>
      <c r="I7" s="4">
        <f>Table1[[#This Row],[Qty]]*Table1[[#This Row],[Price]]</f>
        <v>71.960000000000008</v>
      </c>
      <c r="J7" s="7">
        <f>Table1[[#This Row],[Current Value]]-Table1[[#This Row],[Book Value]]</f>
        <v>-17.989999999999981</v>
      </c>
      <c r="K7" s="6">
        <f>Table1[[#This Row],[G/L $]]/Table1[[#This Row],[Book Value]]</f>
        <v>-0.19999999999999982</v>
      </c>
    </row>
    <row r="8" spans="2:11" ht="30" customHeight="1" x14ac:dyDescent="0.25">
      <c r="B8" s="1" t="s">
        <v>26</v>
      </c>
      <c r="C8" s="1" t="s">
        <v>27</v>
      </c>
      <c r="D8" s="1" t="s">
        <v>19</v>
      </c>
      <c r="E8" s="3">
        <v>67</v>
      </c>
      <c r="F8" s="4">
        <v>1.43</v>
      </c>
      <c r="G8" s="4">
        <v>2.16</v>
      </c>
      <c r="H8" s="4">
        <f>Table1[[#This Row],[Qty]]*Table1[[#This Row],[Purchase Price]]</f>
        <v>95.81</v>
      </c>
      <c r="I8" s="4">
        <f>Table1[[#This Row],[Qty]]*Table1[[#This Row],[Price]]</f>
        <v>144.72</v>
      </c>
      <c r="J8" s="7">
        <f>Table1[[#This Row],[Current Value]]-Table1[[#This Row],[Book Value]]</f>
        <v>48.91</v>
      </c>
      <c r="K8" s="6">
        <f>Table1[[#This Row],[G/L $]]/Table1[[#This Row],[Book Value]]</f>
        <v>0.51048951048951041</v>
      </c>
    </row>
    <row r="9" spans="2:11" ht="30" customHeight="1" x14ac:dyDescent="0.25">
      <c r="B9" s="1" t="s">
        <v>28</v>
      </c>
      <c r="C9" s="1" t="s">
        <v>29</v>
      </c>
      <c r="D9" s="1" t="s">
        <v>19</v>
      </c>
      <c r="E9" s="3">
        <v>135</v>
      </c>
      <c r="F9" s="4">
        <v>0.7</v>
      </c>
      <c r="G9" s="4">
        <v>0.63</v>
      </c>
      <c r="H9" s="4">
        <f>Table1[[#This Row],[Qty]]*Table1[[#This Row],[Purchase Price]]</f>
        <v>94.5</v>
      </c>
      <c r="I9" s="4">
        <f>Table1[[#This Row],[Qty]]*Table1[[#This Row],[Price]]</f>
        <v>85.05</v>
      </c>
      <c r="J9" s="7">
        <f>Table1[[#This Row],[Current Value]]-Table1[[#This Row],[Book Value]]</f>
        <v>-9.4500000000000028</v>
      </c>
      <c r="K9" s="6">
        <f>Table1[[#This Row],[G/L $]]/Table1[[#This Row],[Book Value]]</f>
        <v>-0.10000000000000003</v>
      </c>
    </row>
    <row r="10" spans="2:11" ht="30" customHeight="1" x14ac:dyDescent="0.25">
      <c r="B10" s="1" t="s">
        <v>30</v>
      </c>
      <c r="C10" s="1" t="s">
        <v>31</v>
      </c>
      <c r="D10" s="1" t="s">
        <v>19</v>
      </c>
      <c r="E10" s="3">
        <v>237</v>
      </c>
      <c r="F10" s="4">
        <v>0.38</v>
      </c>
      <c r="G10" s="4">
        <v>0.41</v>
      </c>
      <c r="H10" s="4">
        <f>Table1[[#This Row],[Qty]]*Table1[[#This Row],[Purchase Price]]</f>
        <v>90.06</v>
      </c>
      <c r="I10" s="4">
        <f>Table1[[#This Row],[Qty]]*Table1[[#This Row],[Price]]</f>
        <v>97.169999999999987</v>
      </c>
      <c r="J10" s="7">
        <f>Table1[[#This Row],[Current Value]]-Table1[[#This Row],[Book Value]]</f>
        <v>7.1099999999999852</v>
      </c>
      <c r="K10" s="6">
        <f>Table1[[#This Row],[G/L $]]/Table1[[#This Row],[Book Value]]</f>
        <v>7.8947368421052461E-2</v>
      </c>
    </row>
    <row r="11" spans="2:11" ht="30" customHeight="1" x14ac:dyDescent="0.25">
      <c r="B11" s="1" t="s">
        <v>32</v>
      </c>
      <c r="C11" s="1" t="s">
        <v>33</v>
      </c>
      <c r="D11" s="1" t="s">
        <v>19</v>
      </c>
      <c r="E11" s="3">
        <v>67</v>
      </c>
      <c r="F11" s="4">
        <v>1.39</v>
      </c>
      <c r="G11" s="4">
        <v>1.76</v>
      </c>
      <c r="H11" s="4">
        <f>Table1[[#This Row],[Qty]]*Table1[[#This Row],[Purchase Price]]</f>
        <v>93.13</v>
      </c>
      <c r="I11" s="4">
        <f>Table1[[#This Row],[Qty]]*Table1[[#This Row],[Price]]</f>
        <v>117.92</v>
      </c>
      <c r="J11" s="7">
        <f>Table1[[#This Row],[Current Value]]-Table1[[#This Row],[Book Value]]</f>
        <v>24.790000000000006</v>
      </c>
      <c r="K11" s="6">
        <f>Table1[[#This Row],[G/L $]]/Table1[[#This Row],[Book Value]]</f>
        <v>0.2661870503597123</v>
      </c>
    </row>
    <row r="12" spans="2:11" ht="30" customHeight="1" x14ac:dyDescent="0.25">
      <c r="B12" s="1" t="s">
        <v>40</v>
      </c>
      <c r="C12" s="1" t="s">
        <v>34</v>
      </c>
      <c r="D12" s="1" t="s">
        <v>19</v>
      </c>
      <c r="E12" s="3">
        <v>474</v>
      </c>
      <c r="F12" s="4">
        <v>0.19</v>
      </c>
      <c r="G12" s="4">
        <v>0.18</v>
      </c>
      <c r="H12" s="4">
        <f>Table1[[#This Row],[Qty]]*Table1[[#This Row],[Purchase Price]]</f>
        <v>90.06</v>
      </c>
      <c r="I12" s="4">
        <f>Table1[[#This Row],[Qty]]*Table1[[#This Row],[Price]]</f>
        <v>85.32</v>
      </c>
      <c r="J12" s="7">
        <f>Table1[[#This Row],[Current Value]]-Table1[[#This Row],[Book Value]]</f>
        <v>-4.7400000000000091</v>
      </c>
      <c r="K12" s="6">
        <f>Table1[[#This Row],[G/L $]]/Table1[[#This Row],[Book Value]]</f>
        <v>-5.2631578947368522E-2</v>
      </c>
    </row>
    <row r="13" spans="2:11" ht="30" customHeight="1" x14ac:dyDescent="0.25">
      <c r="B13" s="1" t="s">
        <v>10</v>
      </c>
      <c r="C13" s="1" t="s">
        <v>38</v>
      </c>
      <c r="D13" s="1" t="s">
        <v>11</v>
      </c>
      <c r="E13" s="3">
        <v>3330</v>
      </c>
      <c r="F13" s="4">
        <v>0.03</v>
      </c>
      <c r="G13" s="4">
        <v>0.03</v>
      </c>
      <c r="H13" s="4">
        <f>Table1[[#This Row],[Qty]]*Table1[[#This Row],[Purchase Price]]</f>
        <v>99.899999999999991</v>
      </c>
      <c r="I13" s="4">
        <f>Table1[[#This Row],[Qty]]*Table1[[#This Row],[Price]]</f>
        <v>99.899999999999991</v>
      </c>
      <c r="J13" s="7">
        <f>Table1[[#This Row],[Current Value]]-Table1[[#This Row],[Book Value]]</f>
        <v>0</v>
      </c>
      <c r="K13" s="6">
        <f>Table1[[#This Row],[G/L $]]/Table1[[#This Row],[Book Value]]</f>
        <v>0</v>
      </c>
    </row>
    <row r="14" spans="2:11" ht="30" customHeight="1" x14ac:dyDescent="0.25">
      <c r="B14" s="1" t="s">
        <v>14</v>
      </c>
      <c r="C14" s="1" t="s">
        <v>15</v>
      </c>
      <c r="D14" s="1" t="s">
        <v>11</v>
      </c>
      <c r="E14" s="3">
        <v>42</v>
      </c>
      <c r="F14" s="4">
        <v>2.39</v>
      </c>
      <c r="G14" s="4">
        <v>2.46</v>
      </c>
      <c r="H14" s="4">
        <f>Table1[[#This Row],[Qty]]*Table1[[#This Row],[Purchase Price]]</f>
        <v>100.38000000000001</v>
      </c>
      <c r="I14" s="4">
        <f>Table1[[#This Row],[Qty]]*Table1[[#This Row],[Price]]</f>
        <v>103.32</v>
      </c>
      <c r="J14" s="7">
        <f>Table1[[#This Row],[Current Value]]-Table1[[#This Row],[Book Value]]</f>
        <v>2.9399999999999835</v>
      </c>
      <c r="K14" s="6">
        <f>Table1[[#This Row],[G/L $]]/Table1[[#This Row],[Book Value]]</f>
        <v>2.9288702928870126E-2</v>
      </c>
    </row>
    <row r="15" spans="2:11" ht="30" customHeight="1" x14ac:dyDescent="0.25">
      <c r="B15" s="1" t="s">
        <v>35</v>
      </c>
      <c r="C15" s="1" t="s">
        <v>36</v>
      </c>
      <c r="D15" s="1" t="s">
        <v>19</v>
      </c>
      <c r="E15" s="3">
        <v>475</v>
      </c>
      <c r="F15" s="4">
        <v>0.2</v>
      </c>
      <c r="G15" s="4">
        <v>0.19500000000000001</v>
      </c>
      <c r="H15" s="4">
        <f>Table1[[#This Row],[Qty]]*Table1[[#This Row],[Purchase Price]]</f>
        <v>95</v>
      </c>
      <c r="I15" s="4">
        <f>Table1[[#This Row],[Qty]]*Table1[[#This Row],[Price]]</f>
        <v>92.625</v>
      </c>
      <c r="J15" s="7">
        <f>Table1[[#This Row],[Current Value]]-Table1[[#This Row],[Book Value]]</f>
        <v>-2.375</v>
      </c>
      <c r="K15" s="6">
        <f>Table1[[#This Row],[G/L $]]/Table1[[#This Row],[Book Value]]</f>
        <v>-2.5000000000000001E-2</v>
      </c>
    </row>
    <row r="16" spans="2:11" ht="30" customHeight="1" x14ac:dyDescent="0.25">
      <c r="B16" s="1" t="s">
        <v>37</v>
      </c>
      <c r="C16" s="1" t="s">
        <v>39</v>
      </c>
      <c r="D16" s="1" t="s">
        <v>19</v>
      </c>
      <c r="E16" s="3">
        <v>45</v>
      </c>
      <c r="F16" s="4">
        <v>2.2400000000000002</v>
      </c>
      <c r="G16" s="4">
        <v>2.2400000000000002</v>
      </c>
      <c r="H16" s="4">
        <f>Table1[[#This Row],[Qty]]*Table1[[#This Row],[Purchase Price]]</f>
        <v>100.80000000000001</v>
      </c>
      <c r="I16" s="4">
        <f>Table1[[#This Row],[Qty]]*Table1[[#This Row],[Price]]</f>
        <v>100.80000000000001</v>
      </c>
      <c r="J16" s="7">
        <f>Table1[[#This Row],[Current Value]]-Table1[[#This Row],[Book Value]]</f>
        <v>0</v>
      </c>
      <c r="K16" s="6">
        <f>Table1[[#This Row],[G/L $]]/Table1[[#This Row],[Book Value]]</f>
        <v>0</v>
      </c>
    </row>
    <row r="17" spans="2:11" ht="30" customHeight="1" x14ac:dyDescent="0.25">
      <c r="B17" s="1" t="s">
        <v>16</v>
      </c>
      <c r="H17" s="4">
        <f>SUBTOTAL(109,Table1[Book Value])</f>
        <v>1292.77</v>
      </c>
      <c r="I17" s="4">
        <f>SUBTOTAL(109,Table1[Current Value])</f>
        <v>1394.0349999999999</v>
      </c>
      <c r="J17" s="4">
        <f>SUBTOTAL(109,Table1[G/L $])</f>
        <v>101.26499999999997</v>
      </c>
      <c r="K17" s="5">
        <f>Table1[[#Totals],[G/L $]]/Table1[[#Totals],[Book Value]]</f>
        <v>7.8331799159943358E-2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Chase</dc:creator>
  <cp:lastModifiedBy>David Chase</cp:lastModifiedBy>
  <dcterms:created xsi:type="dcterms:W3CDTF">2021-05-20T20:32:06Z</dcterms:created>
  <dcterms:modified xsi:type="dcterms:W3CDTF">2021-05-21T13:44:39Z</dcterms:modified>
</cp:coreProperties>
</file>